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filterPrivacy="1" codeName="ThisWorkbook"/>
  <xr:revisionPtr revIDLastSave="91" documentId="8_{4B481CD1-1AE1-4391-929C-9759FF9EC83E}" xr6:coauthVersionLast="47" xr6:coauthVersionMax="47" xr10:uidLastSave="{E41382D5-949B-42D6-9F1C-0BF531A2143F}"/>
  <bookViews>
    <workbookView xWindow="-120" yWindow="-120" windowWidth="51840" windowHeight="21120" tabRatio="628" xr2:uid="{00000000-000D-0000-FFFF-FFFF00000000}"/>
  </bookViews>
  <sheets>
    <sheet name="Cover" sheetId="38" r:id="rId1"/>
    <sheet name="Summary" sheetId="44" r:id="rId2"/>
    <sheet name="Ballast" sheetId="39" r:id="rId3"/>
    <sheet name="Bridges" sheetId="40" r:id="rId4"/>
    <sheet name="Culverts" sheetId="41" r:id="rId5"/>
    <sheet name="Rail" sheetId="43" r:id="rId6"/>
    <sheet name="Sleepers" sheetId="42" r:id="rId7"/>
    <sheet name="L" sheetId="13" r:id="rId8"/>
  </sheets>
  <definedNames>
    <definedName name="_AtRisk_SimSetting_AutomaticResultsDisplayMode" hidden="1">0</definedName>
    <definedName name="_AtRisk_SimSetting_ConvergenceConfidenceLevel" hidden="1">0.95</definedName>
    <definedName name="_AtRisk_SimSetting_ConvergencePercentileToTest" hidden="1">0.9</definedName>
    <definedName name="_AtRisk_SimSetting_ConvergencePerformMeanTest" hidden="1">TRUE</definedName>
    <definedName name="_AtRisk_SimSetting_ConvergencePerformPercentileTest" hidden="1">FALSE</definedName>
    <definedName name="_AtRisk_SimSetting_ConvergencePerformStdDeviationTest" hidden="1">FALSE</definedName>
    <definedName name="_AtRisk_SimSetting_ConvergenceTestAllOutputs" hidden="1">TRUE</definedName>
    <definedName name="_AtRisk_SimSetting_ConvergenceTestingPeriod" hidden="1">100</definedName>
    <definedName name="_AtRisk_SimSetting_ConvergenceTolerance" hidden="1">0.03</definedName>
    <definedName name="_AtRisk_SimSetting_CorrelationEnabledState" hidden="1">1</definedName>
    <definedName name="_AtRisk_SimSetting_GoalSeekTargetValue" hidden="1">0</definedName>
    <definedName name="_AtRisk_SimSetting_LiveUpdate" hidden="1">TRUE</definedName>
    <definedName name="_AtRisk_SimSetting_MacroMode" hidden="1">0</definedName>
    <definedName name="_AtRisk_SimSetting_MacroRecalculationBehavior" hidden="1">0</definedName>
    <definedName name="_AtRisk_SimSetting_MaxAutoIterations" hidden="1">50000</definedName>
    <definedName name="_AtRisk_SimSetting_MultipleCPUCount" hidden="1">-1</definedName>
    <definedName name="_AtRisk_SimSetting_MultipleCPUMode" hidden="1">2</definedName>
    <definedName name="_AtRisk_SimSetting_MultipleCPUModeV8" hidden="1">2</definedName>
    <definedName name="_AtRisk_SimSetting_RandomNumberGenerator" hidden="1">0</definedName>
    <definedName name="_AtRisk_SimSetting_ShowSimulationProgressWindow" hidden="1">TRUE</definedName>
    <definedName name="_AtRisk_SimSetting_SimNameCount" hidden="1">0</definedName>
    <definedName name="_AtRisk_SimSetting_SmartSensitivityAnalysisEnabled" hidden="1">TRUE</definedName>
    <definedName name="_AtRisk_SimSetting_StatisticFunctionUpdating" hidden="1">1</definedName>
    <definedName name="_AtRisk_SimSetting_StdRecalcActiveSimulationNumber" hidden="1">1</definedName>
    <definedName name="_AtRisk_SimSetting_StdRecalcBehavior" hidden="1">0</definedName>
    <definedName name="_AtRisk_SimSetting_StdRecalcWithoutRiskStatic" hidden="1">1</definedName>
    <definedName name="_AtRisk_SimSetting_StdRecalcWithoutRiskStaticPercentile" hidden="1">0.5</definedName>
    <definedName name="Days_Yr">#REF!</definedName>
    <definedName name="Hours_Year">#REF!</definedName>
    <definedName name="Million">#REF!</definedName>
    <definedName name="ModPeriods_Yr">#REF!</definedName>
    <definedName name="Months_Qtr">#REF!</definedName>
    <definedName name="Months_Yr">#REF!</definedName>
    <definedName name="Name_Model">#REF!</definedName>
    <definedName name="Pal_Workbook_GUID" hidden="1">"CLX9YUEQ442P5W297NAZ3A9L"</definedName>
    <definedName name="Qtrs_Yr">#REF!</definedName>
    <definedName name="RiskAfterRecalcMacro" hidden="1">""</definedName>
    <definedName name="RiskAfterSimMacro" hidden="1">""</definedName>
    <definedName name="RiskBeforeRecalcMacro" hidden="1">""</definedName>
    <definedName name="RiskBeforeSimMacro" hidden="1">""</definedName>
    <definedName name="RiskCollectDistributionSamples" hidden="1">2</definedName>
    <definedName name="RiskFixedSeed" hidden="1">1</definedName>
    <definedName name="RiskHasSettings" hidden="1">8</definedName>
    <definedName name="RiskMinimizeOnStart" hidden="1">FALSE</definedName>
    <definedName name="RiskMonitorConvergence" hidden="1">FALSE</definedName>
    <definedName name="RiskMultipleCPUSupportEnabled" hidden="1">FALSE</definedName>
    <definedName name="RiskNumIterations" hidden="1">1000</definedName>
    <definedName name="RiskNumSimulations" hidden="1">1</definedName>
    <definedName name="RiskPauseOnError" hidden="1">FALSE</definedName>
    <definedName name="RiskRunAfterRecalcMacro" hidden="1">FALSE</definedName>
    <definedName name="RiskRunAfterSimMacro" hidden="1">FALSE</definedName>
    <definedName name="RiskRunBeforeRecalcMacro" hidden="1">FALSE</definedName>
    <definedName name="RiskRunBeforeSimMacro" hidden="1">FALSE</definedName>
    <definedName name="RiskSamplingType" hidden="1">3</definedName>
    <definedName name="RiskStandardRecalc" hidden="1">0</definedName>
    <definedName name="RiskUpdateDisplay" hidden="1">FALSE</definedName>
    <definedName name="RiskUseDifferentSeedForEachSim" hidden="1">FALSE</definedName>
    <definedName name="RiskUseFixedSeed" hidden="1">FALSE</definedName>
    <definedName name="RiskUseMultipleCPUs" hidden="1">FALSE</definedName>
    <definedName name="Rounding_Tolerance">#REF!</definedName>
    <definedName name="Thousand">#REF!</definedName>
    <definedName name="Verysmallnumber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3" i="42" l="1"/>
  <c r="U5" i="41"/>
  <c r="U4" i="41"/>
  <c r="U3" i="41"/>
  <c r="K3" i="41"/>
  <c r="M3" i="41"/>
  <c r="N3" i="40"/>
  <c r="N53" i="44"/>
  <c r="G28" i="44" s="1"/>
  <c r="N52" i="44"/>
  <c r="N51" i="44"/>
  <c r="N50" i="44"/>
  <c r="N49" i="44"/>
  <c r="N48" i="44"/>
  <c r="N47" i="44"/>
  <c r="N46" i="44"/>
  <c r="N45" i="44"/>
  <c r="N44" i="44"/>
  <c r="N43" i="44"/>
  <c r="N42" i="44"/>
  <c r="N41" i="44"/>
  <c r="N40" i="44"/>
  <c r="N39" i="44"/>
  <c r="N38" i="44"/>
  <c r="N37" i="44"/>
  <c r="N36" i="44"/>
  <c r="N35" i="44"/>
  <c r="N34" i="44"/>
  <c r="I35" i="44"/>
  <c r="I36" i="44"/>
  <c r="I37" i="44"/>
  <c r="I38" i="44"/>
  <c r="I39" i="44"/>
  <c r="I40" i="44"/>
  <c r="I41" i="44"/>
  <c r="I42" i="44"/>
  <c r="I43" i="44"/>
  <c r="I44" i="44"/>
  <c r="I45" i="44"/>
  <c r="I46" i="44"/>
  <c r="I47" i="44"/>
  <c r="I48" i="44"/>
  <c r="I49" i="44"/>
  <c r="I50" i="44"/>
  <c r="I51" i="44"/>
  <c r="I52" i="44"/>
  <c r="I53" i="44"/>
  <c r="F28" i="44" s="1"/>
  <c r="I34" i="44"/>
  <c r="N33" i="44"/>
  <c r="P23" i="43" l="1"/>
  <c r="P27" i="43"/>
  <c r="P30" i="43"/>
  <c r="P31" i="43"/>
  <c r="P32" i="43"/>
  <c r="P33" i="43"/>
  <c r="P34" i="43"/>
  <c r="P35" i="43"/>
  <c r="P36" i="43"/>
  <c r="P37" i="43"/>
  <c r="P38" i="43"/>
  <c r="P39" i="43"/>
  <c r="P40" i="43"/>
  <c r="P41" i="43"/>
  <c r="P42" i="43"/>
  <c r="P43" i="43"/>
  <c r="P44" i="43"/>
  <c r="P45" i="43"/>
  <c r="P46" i="43"/>
  <c r="P47" i="43"/>
  <c r="P48" i="43"/>
  <c r="P49" i="43"/>
  <c r="P50" i="43"/>
  <c r="P51" i="43"/>
  <c r="P52" i="43"/>
  <c r="P53" i="43"/>
  <c r="P54" i="43"/>
  <c r="P55" i="43"/>
  <c r="P56" i="43"/>
  <c r="P57" i="43"/>
  <c r="P58" i="43"/>
  <c r="P59" i="43"/>
  <c r="P66" i="43"/>
  <c r="P67" i="43"/>
  <c r="P68" i="43"/>
  <c r="P69" i="43"/>
  <c r="P70" i="43"/>
  <c r="P71" i="43"/>
  <c r="P73" i="43"/>
  <c r="P74" i="43"/>
  <c r="P76" i="43"/>
  <c r="P78" i="43"/>
  <c r="P80" i="43"/>
  <c r="P81" i="43"/>
  <c r="P82" i="43"/>
  <c r="P83" i="43"/>
  <c r="P84" i="43"/>
  <c r="P85" i="43"/>
  <c r="P88" i="43"/>
  <c r="P90" i="43"/>
  <c r="P95" i="43"/>
  <c r="P97" i="43"/>
  <c r="P98" i="43"/>
  <c r="P99" i="43"/>
  <c r="P100" i="43"/>
  <c r="P101" i="43"/>
  <c r="P102" i="43"/>
  <c r="P103" i="43"/>
  <c r="P104" i="43"/>
  <c r="P105" i="43"/>
  <c r="P106" i="43"/>
  <c r="P108" i="43"/>
  <c r="P110" i="43"/>
  <c r="P111" i="43"/>
  <c r="P112" i="43"/>
  <c r="P113" i="43"/>
  <c r="P114" i="43"/>
  <c r="P115" i="43"/>
  <c r="P117" i="43"/>
  <c r="P119" i="43"/>
  <c r="P120" i="43"/>
  <c r="P121" i="43"/>
  <c r="P122" i="43"/>
  <c r="P125" i="43"/>
  <c r="P126" i="43"/>
  <c r="P127" i="43"/>
  <c r="P128" i="43"/>
  <c r="P129" i="43"/>
  <c r="P130" i="43"/>
  <c r="P131" i="43"/>
  <c r="P133" i="43"/>
  <c r="P134" i="43"/>
  <c r="P135" i="43"/>
  <c r="P136" i="43"/>
  <c r="P137" i="43"/>
  <c r="P138" i="43"/>
  <c r="P139" i="43"/>
  <c r="P141" i="43"/>
  <c r="P142" i="43"/>
  <c r="P143" i="43"/>
  <c r="P144" i="43"/>
  <c r="P145" i="43"/>
  <c r="P146" i="43"/>
  <c r="P147" i="43"/>
  <c r="P148" i="43"/>
  <c r="P149" i="43"/>
  <c r="P150" i="43"/>
  <c r="P151" i="43"/>
  <c r="P152" i="43"/>
  <c r="P153" i="43"/>
  <c r="P154" i="43"/>
  <c r="P155" i="43"/>
  <c r="P156" i="43"/>
  <c r="P157" i="43"/>
  <c r="P158" i="43"/>
  <c r="P159" i="43"/>
  <c r="P160" i="43"/>
  <c r="P161" i="43"/>
  <c r="P162" i="43"/>
  <c r="P163" i="43"/>
  <c r="P164" i="43"/>
  <c r="P165" i="43"/>
  <c r="P166" i="43"/>
  <c r="P167" i="43"/>
  <c r="P171" i="43"/>
  <c r="P172" i="43"/>
  <c r="P173" i="43"/>
  <c r="P174" i="43"/>
  <c r="P175" i="43"/>
  <c r="P176" i="43"/>
  <c r="P177" i="43"/>
  <c r="P178" i="43"/>
  <c r="P179" i="43"/>
  <c r="P180" i="43"/>
  <c r="P181" i="43"/>
  <c r="P182" i="43"/>
  <c r="P183" i="43"/>
  <c r="P184" i="43"/>
  <c r="P185" i="43"/>
  <c r="P186" i="43"/>
  <c r="P187" i="43"/>
  <c r="P188" i="43"/>
  <c r="P190" i="43"/>
  <c r="P191" i="43"/>
  <c r="P192" i="43"/>
  <c r="P193" i="43"/>
  <c r="P196" i="43"/>
  <c r="P197" i="43"/>
  <c r="P199" i="43"/>
  <c r="P200" i="43"/>
  <c r="P201" i="43"/>
  <c r="P202" i="43"/>
  <c r="P203" i="43"/>
  <c r="P204" i="43"/>
  <c r="P205" i="43"/>
  <c r="P206" i="43"/>
  <c r="P207" i="43"/>
  <c r="P208" i="43"/>
  <c r="P209" i="43"/>
  <c r="P210" i="43"/>
  <c r="P211" i="43"/>
  <c r="P212" i="43"/>
  <c r="P213" i="43"/>
  <c r="P214" i="43"/>
  <c r="P215" i="43"/>
  <c r="P216" i="43"/>
  <c r="P217" i="43"/>
  <c r="P218" i="43"/>
  <c r="P219" i="43"/>
  <c r="P220" i="43"/>
  <c r="P221" i="43"/>
  <c r="P222" i="43"/>
  <c r="P223" i="43"/>
  <c r="P224" i="43"/>
  <c r="P225" i="43"/>
  <c r="P226" i="43"/>
  <c r="P227" i="43"/>
  <c r="P228" i="43"/>
  <c r="P231" i="43"/>
  <c r="P232" i="43"/>
  <c r="P235" i="43"/>
  <c r="P240" i="43"/>
  <c r="P261" i="43"/>
  <c r="P262" i="43"/>
  <c r="P263" i="43"/>
  <c r="P264" i="43"/>
  <c r="P265" i="43"/>
  <c r="P273" i="43"/>
  <c r="P275" i="43"/>
  <c r="P281" i="43"/>
  <c r="P285" i="43"/>
  <c r="P286" i="43"/>
  <c r="P287" i="43"/>
  <c r="P288" i="43"/>
  <c r="P289" i="43"/>
  <c r="P290" i="43"/>
  <c r="P291" i="43"/>
  <c r="P292" i="43"/>
  <c r="P293" i="43"/>
  <c r="P298" i="43"/>
  <c r="P299" i="43"/>
  <c r="P300" i="43"/>
  <c r="P303" i="43"/>
  <c r="P311" i="43"/>
  <c r="P316" i="43"/>
  <c r="P321" i="43"/>
  <c r="P323" i="43"/>
  <c r="P324" i="43"/>
  <c r="P325" i="43"/>
  <c r="P326" i="43"/>
  <c r="P330" i="43"/>
  <c r="P351" i="43"/>
  <c r="P352" i="43"/>
  <c r="P353" i="43"/>
  <c r="P354" i="43"/>
  <c r="P357" i="43"/>
  <c r="P358" i="43"/>
  <c r="P359" i="43"/>
  <c r="P360" i="43"/>
  <c r="P361" i="43"/>
  <c r="P367" i="43"/>
  <c r="P374" i="43"/>
  <c r="P375" i="43"/>
  <c r="P376" i="43"/>
  <c r="P379" i="43"/>
  <c r="P380" i="43"/>
  <c r="P381" i="43"/>
  <c r="P382" i="43"/>
  <c r="P383" i="43"/>
  <c r="P386" i="43"/>
  <c r="P387" i="43"/>
  <c r="P388" i="43"/>
  <c r="P389" i="43"/>
  <c r="P390" i="43"/>
  <c r="P401" i="43"/>
  <c r="P402" i="43"/>
  <c r="P403" i="43"/>
  <c r="P406" i="43"/>
  <c r="P407" i="43"/>
  <c r="P408" i="43"/>
  <c r="P409" i="43"/>
  <c r="P410" i="43"/>
  <c r="P411" i="43"/>
  <c r="P412" i="43"/>
  <c r="P419" i="43"/>
  <c r="P426" i="43"/>
  <c r="P427" i="43"/>
  <c r="P428" i="43"/>
  <c r="P429" i="43"/>
  <c r="P430" i="43"/>
  <c r="P440" i="43"/>
  <c r="P441" i="43"/>
  <c r="P442" i="43"/>
  <c r="P443" i="43"/>
  <c r="P444" i="43"/>
  <c r="P445" i="43"/>
  <c r="P446" i="43"/>
  <c r="P447" i="43"/>
  <c r="P448" i="43"/>
  <c r="P449" i="43"/>
  <c r="P457" i="43"/>
  <c r="P459" i="43"/>
  <c r="P460" i="43"/>
  <c r="P461" i="43"/>
  <c r="P462" i="43"/>
  <c r="P463" i="43"/>
  <c r="P464" i="43"/>
  <c r="P465" i="43"/>
  <c r="P466" i="43"/>
  <c r="P467" i="43"/>
  <c r="P468" i="43"/>
  <c r="P469" i="43"/>
  <c r="P470" i="43"/>
  <c r="P471" i="43"/>
  <c r="P472" i="43"/>
  <c r="P473" i="43"/>
  <c r="P474" i="43"/>
  <c r="P475" i="43"/>
  <c r="P476" i="43"/>
  <c r="P477" i="43"/>
  <c r="P478" i="43"/>
  <c r="P479" i="43"/>
  <c r="P480" i="43"/>
  <c r="P481" i="43"/>
  <c r="P482" i="43"/>
  <c r="P483" i="43"/>
  <c r="P484" i="43"/>
  <c r="P485" i="43"/>
  <c r="P486" i="43"/>
  <c r="P487" i="43"/>
  <c r="P488" i="43"/>
  <c r="P489" i="43"/>
  <c r="P490" i="43"/>
  <c r="P491" i="43"/>
  <c r="P492" i="43"/>
  <c r="P493" i="43"/>
  <c r="P494" i="43"/>
  <c r="P495" i="43"/>
  <c r="P496" i="43"/>
  <c r="P497" i="43"/>
  <c r="P498" i="43"/>
  <c r="P499" i="43"/>
  <c r="P500" i="43"/>
  <c r="P501" i="43"/>
  <c r="P502" i="43"/>
  <c r="P503" i="43"/>
  <c r="P504" i="43"/>
  <c r="P505" i="43"/>
  <c r="P506" i="43"/>
  <c r="P507" i="43"/>
  <c r="P508" i="43"/>
  <c r="P509" i="43"/>
  <c r="P510" i="43"/>
  <c r="P511" i="43"/>
  <c r="P512" i="43"/>
  <c r="P513" i="43"/>
  <c r="P514" i="43"/>
  <c r="P515" i="43"/>
  <c r="P516" i="43"/>
  <c r="P517" i="43"/>
  <c r="P518" i="43"/>
  <c r="P519" i="43"/>
  <c r="P520" i="43"/>
  <c r="P521" i="43"/>
  <c r="P522" i="43"/>
  <c r="P523" i="43"/>
  <c r="P524" i="43"/>
  <c r="P525" i="43"/>
  <c r="P526" i="43"/>
  <c r="P527" i="43"/>
  <c r="P528" i="43"/>
  <c r="P529" i="43"/>
  <c r="P530" i="43"/>
  <c r="P531" i="43"/>
  <c r="P532" i="43"/>
  <c r="P533" i="43"/>
  <c r="P534" i="43"/>
  <c r="P535" i="43"/>
  <c r="P536" i="43"/>
  <c r="P537" i="43"/>
  <c r="P538" i="43"/>
  <c r="P539" i="43"/>
  <c r="P540" i="43"/>
  <c r="P541" i="43"/>
  <c r="P542" i="43"/>
  <c r="P543" i="43"/>
  <c r="P544" i="43"/>
  <c r="P545" i="43"/>
  <c r="P546" i="43"/>
  <c r="P547" i="43"/>
  <c r="P548" i="43"/>
  <c r="P549" i="43"/>
  <c r="P550" i="43"/>
  <c r="P551" i="43"/>
  <c r="P552" i="43"/>
  <c r="P553" i="43"/>
  <c r="P554" i="43"/>
  <c r="P555" i="43"/>
  <c r="P556" i="43"/>
  <c r="P557" i="43"/>
  <c r="P558" i="43"/>
  <c r="P559" i="43"/>
  <c r="P560" i="43"/>
  <c r="P561" i="43"/>
  <c r="P562" i="43"/>
  <c r="P563" i="43"/>
  <c r="P564" i="43"/>
  <c r="P565" i="43"/>
  <c r="P566" i="43"/>
  <c r="P567" i="43"/>
  <c r="P568" i="43"/>
  <c r="P569" i="43"/>
  <c r="P570" i="43"/>
  <c r="P571" i="43"/>
  <c r="P572" i="43"/>
  <c r="P573" i="43"/>
  <c r="P574" i="43"/>
  <c r="P576" i="43"/>
  <c r="P578" i="43"/>
  <c r="P580" i="43"/>
  <c r="P586" i="43"/>
  <c r="P587" i="43"/>
  <c r="P588" i="43"/>
  <c r="P589" i="43"/>
  <c r="P591" i="43"/>
  <c r="P592" i="43"/>
  <c r="P593" i="43"/>
  <c r="P602" i="43"/>
  <c r="P603" i="43"/>
  <c r="P605" i="43"/>
  <c r="P606" i="43"/>
  <c r="P607" i="43"/>
  <c r="P608" i="43"/>
  <c r="P609" i="43"/>
  <c r="P610" i="43"/>
  <c r="P611" i="43"/>
  <c r="P612" i="43"/>
  <c r="P613" i="43"/>
  <c r="P614" i="43"/>
  <c r="P615" i="43"/>
  <c r="P616" i="43"/>
  <c r="P617" i="43"/>
  <c r="P618" i="43"/>
  <c r="P619" i="43"/>
  <c r="P620" i="43"/>
  <c r="P621" i="43"/>
  <c r="P622" i="43"/>
  <c r="P623" i="43"/>
  <c r="P624" i="43"/>
  <c r="P625" i="43"/>
  <c r="P626" i="43"/>
  <c r="P627" i="43"/>
  <c r="P628" i="43"/>
  <c r="P629" i="43"/>
  <c r="P630" i="43"/>
  <c r="P631" i="43"/>
  <c r="P632" i="43"/>
  <c r="P633" i="43"/>
  <c r="P634" i="43"/>
  <c r="P635" i="43"/>
  <c r="P638" i="43"/>
  <c r="P643" i="43"/>
  <c r="P649" i="43"/>
  <c r="P650" i="43"/>
  <c r="P651" i="43"/>
  <c r="P652" i="43"/>
  <c r="P653" i="43"/>
  <c r="P654" i="43"/>
  <c r="P655" i="43"/>
  <c r="P656" i="43"/>
  <c r="P657" i="43"/>
  <c r="P658" i="43"/>
  <c r="P660" i="43"/>
  <c r="P661" i="43"/>
  <c r="P662" i="43"/>
  <c r="P680" i="43"/>
  <c r="P681" i="43"/>
  <c r="P682" i="43"/>
  <c r="P683" i="43"/>
  <c r="P684" i="43"/>
  <c r="P685" i="43"/>
  <c r="P686" i="43"/>
  <c r="P687" i="43"/>
  <c r="P688" i="43"/>
  <c r="P690" i="43"/>
  <c r="P691" i="43"/>
  <c r="P718" i="43"/>
  <c r="P719" i="43"/>
  <c r="P725" i="43"/>
  <c r="P726" i="43"/>
  <c r="P727" i="43"/>
  <c r="P728" i="43"/>
  <c r="P729" i="43"/>
  <c r="P730" i="43"/>
  <c r="P731" i="43"/>
  <c r="P732" i="43"/>
  <c r="P733" i="43"/>
  <c r="P734" i="43"/>
  <c r="P735" i="43"/>
  <c r="P736" i="43"/>
  <c r="P737" i="43"/>
  <c r="P738" i="43"/>
  <c r="P739" i="43"/>
  <c r="P740" i="43"/>
  <c r="P741" i="43"/>
  <c r="P742" i="43"/>
  <c r="P743" i="43"/>
  <c r="P744" i="43"/>
  <c r="P745" i="43"/>
  <c r="P746" i="43"/>
  <c r="P747" i="43"/>
  <c r="P748" i="43"/>
  <c r="P749" i="43"/>
  <c r="P750" i="43"/>
  <c r="P751" i="43"/>
  <c r="P752" i="43"/>
  <c r="P753" i="43"/>
  <c r="P754" i="43"/>
  <c r="P755" i="43"/>
  <c r="P756" i="43"/>
  <c r="P757" i="43"/>
  <c r="P758" i="43"/>
  <c r="P759" i="43"/>
  <c r="P760" i="43"/>
  <c r="P761" i="43"/>
  <c r="P762" i="43"/>
  <c r="P763" i="43"/>
  <c r="P764" i="43"/>
  <c r="P765" i="43"/>
  <c r="P766" i="43"/>
  <c r="P767" i="43"/>
  <c r="P768" i="43"/>
  <c r="P769" i="43"/>
  <c r="P770" i="43"/>
  <c r="P771" i="43"/>
  <c r="P774" i="43"/>
  <c r="P775" i="43"/>
  <c r="P776" i="43"/>
  <c r="P777" i="43"/>
  <c r="P778" i="43"/>
  <c r="P779" i="43"/>
  <c r="P780" i="43"/>
  <c r="P781" i="43"/>
  <c r="P782" i="43"/>
  <c r="P783" i="43"/>
  <c r="P784" i="43"/>
  <c r="P785" i="43"/>
  <c r="P786" i="43"/>
  <c r="P787" i="43"/>
  <c r="P788" i="43"/>
  <c r="P789" i="43"/>
  <c r="P790" i="43"/>
  <c r="P791" i="43"/>
  <c r="P792" i="43"/>
  <c r="P793" i="43"/>
  <c r="P794" i="43"/>
  <c r="P795" i="43"/>
  <c r="P796" i="43"/>
  <c r="P797" i="43"/>
  <c r="P798" i="43"/>
  <c r="P799" i="43"/>
  <c r="P800" i="43"/>
  <c r="P801" i="43"/>
  <c r="P802" i="43"/>
  <c r="P803" i="43"/>
  <c r="P804" i="43"/>
  <c r="P805" i="43"/>
  <c r="P806" i="43"/>
  <c r="P807" i="43"/>
  <c r="P809" i="43"/>
  <c r="P810" i="43"/>
  <c r="P812" i="43"/>
  <c r="P813" i="43"/>
  <c r="P814" i="43"/>
  <c r="P815" i="43"/>
  <c r="P816" i="43"/>
  <c r="P817" i="43"/>
  <c r="P818" i="43"/>
  <c r="P819" i="43"/>
  <c r="P820" i="43"/>
  <c r="P821" i="43"/>
  <c r="P822" i="43"/>
  <c r="P823" i="43"/>
  <c r="P824" i="43"/>
  <c r="P825" i="43"/>
  <c r="P826" i="43"/>
  <c r="P827" i="43"/>
  <c r="P828" i="43"/>
  <c r="P829" i="43"/>
  <c r="P830" i="43"/>
  <c r="P831" i="43"/>
  <c r="P832" i="43"/>
  <c r="P833" i="43"/>
  <c r="P834" i="43"/>
  <c r="P835" i="43"/>
  <c r="P836" i="43"/>
  <c r="P838" i="43"/>
  <c r="P839" i="43"/>
  <c r="P840" i="43"/>
  <c r="P841" i="43"/>
  <c r="P842" i="43"/>
  <c r="P843" i="43"/>
  <c r="P844" i="43"/>
  <c r="P845" i="43"/>
  <c r="P846" i="43"/>
  <c r="P847" i="43"/>
  <c r="P848" i="43"/>
  <c r="P849" i="43"/>
  <c r="P850" i="43"/>
  <c r="P851" i="43"/>
  <c r="P852" i="43"/>
  <c r="P853" i="43"/>
  <c r="P854" i="43"/>
  <c r="P855" i="43"/>
  <c r="P857" i="43"/>
  <c r="P858" i="43"/>
  <c r="P859" i="43"/>
  <c r="P860" i="43"/>
  <c r="P861" i="43"/>
  <c r="P862" i="43"/>
  <c r="P863" i="43"/>
  <c r="P864" i="43"/>
  <c r="P865" i="43"/>
  <c r="P866" i="43"/>
  <c r="P867" i="43"/>
  <c r="P868" i="43"/>
  <c r="P869" i="43"/>
  <c r="P870" i="43"/>
  <c r="P871" i="43"/>
  <c r="P872" i="43"/>
  <c r="P873" i="43"/>
  <c r="P874" i="43"/>
  <c r="P875" i="43"/>
  <c r="P876" i="43"/>
  <c r="P877" i="43"/>
  <c r="P878" i="43"/>
  <c r="P879" i="43"/>
  <c r="P880" i="43"/>
  <c r="P881" i="43"/>
  <c r="P932" i="43"/>
  <c r="P953" i="43"/>
  <c r="P958" i="43"/>
  <c r="P959" i="43"/>
  <c r="P960" i="43"/>
  <c r="P961" i="43"/>
  <c r="P962" i="43"/>
  <c r="P963" i="43"/>
  <c r="P964" i="43"/>
  <c r="P965" i="43"/>
  <c r="P966" i="43"/>
  <c r="P968" i="43"/>
  <c r="P979" i="43"/>
  <c r="P982" i="43"/>
  <c r="P987" i="43"/>
  <c r="P992" i="43"/>
  <c r="P993" i="43"/>
  <c r="P994" i="43"/>
  <c r="P995" i="43"/>
  <c r="P996" i="43"/>
  <c r="P997" i="43"/>
  <c r="P998" i="43"/>
  <c r="P999" i="43"/>
  <c r="P1000" i="43"/>
  <c r="P1001" i="43"/>
  <c r="P1002" i="43"/>
  <c r="P1004" i="43"/>
  <c r="P1005" i="43"/>
  <c r="P1006" i="43"/>
  <c r="P1007" i="43"/>
  <c r="P1008" i="43"/>
  <c r="P1009" i="43"/>
  <c r="P1010" i="43"/>
  <c r="P1011" i="43"/>
  <c r="P1012" i="43"/>
  <c r="P1013" i="43"/>
  <c r="P1014" i="43"/>
  <c r="P1015" i="43"/>
  <c r="P1025" i="43"/>
  <c r="P1031" i="43"/>
  <c r="P1035" i="43"/>
  <c r="P1036" i="43"/>
  <c r="P1037" i="43"/>
  <c r="P1038" i="43"/>
  <c r="P1039" i="43"/>
  <c r="P1040" i="43"/>
  <c r="P1041" i="43"/>
  <c r="P1047" i="43"/>
  <c r="P1051" i="43"/>
  <c r="P1052" i="43"/>
  <c r="P1053" i="43"/>
  <c r="P1057" i="43"/>
  <c r="P1068" i="43"/>
  <c r="P1080" i="43"/>
  <c r="P1081" i="43"/>
  <c r="P1086" i="43"/>
  <c r="P1089" i="43"/>
  <c r="P1090" i="43"/>
  <c r="P1091" i="43"/>
  <c r="P1092" i="43"/>
  <c r="P1093" i="43"/>
  <c r="P1094" i="43"/>
  <c r="P1095" i="43"/>
  <c r="P1097" i="43"/>
  <c r="P1098" i="43"/>
  <c r="P1099" i="43"/>
  <c r="P1100" i="43"/>
  <c r="P1101" i="43"/>
  <c r="P1102" i="43"/>
  <c r="P1103" i="43"/>
  <c r="P1105" i="43"/>
  <c r="P1106" i="43"/>
  <c r="P1112" i="43"/>
  <c r="P1113" i="43"/>
  <c r="P1114" i="43"/>
  <c r="P1115" i="43"/>
  <c r="P1116" i="43"/>
  <c r="P1117" i="43"/>
  <c r="P1118" i="43"/>
  <c r="P1119" i="43"/>
  <c r="P1120" i="43"/>
  <c r="P1121" i="43"/>
  <c r="P1122" i="43"/>
  <c r="P1123" i="43"/>
  <c r="P1124" i="43"/>
  <c r="P1125" i="43"/>
  <c r="P1126" i="43"/>
  <c r="P1127" i="43"/>
  <c r="P1132" i="43"/>
  <c r="P1133" i="43"/>
  <c r="P1134" i="43"/>
  <c r="P1135" i="43"/>
  <c r="P1138" i="43"/>
  <c r="P1139" i="43"/>
  <c r="P1140" i="43"/>
  <c r="P1141" i="43"/>
  <c r="P1144" i="43"/>
  <c r="P1145" i="43"/>
  <c r="P1146" i="43"/>
  <c r="P1147" i="43"/>
  <c r="P1151" i="43"/>
  <c r="P1152" i="43"/>
  <c r="P1153" i="43"/>
  <c r="P1154" i="43"/>
  <c r="P1155" i="43"/>
  <c r="P1156" i="43"/>
  <c r="P1159" i="43"/>
  <c r="P1160" i="43"/>
  <c r="P1161" i="43"/>
  <c r="P1162" i="43"/>
  <c r="P1163" i="43"/>
  <c r="P1164" i="43"/>
  <c r="P1167" i="43"/>
  <c r="P1171" i="43"/>
  <c r="P1172" i="43"/>
  <c r="P1173" i="43"/>
  <c r="P1174" i="43"/>
  <c r="P1175" i="43"/>
  <c r="P1176" i="43"/>
  <c r="P1177" i="43"/>
  <c r="P1180" i="43"/>
  <c r="P1183" i="43"/>
  <c r="P1184" i="43"/>
  <c r="P1185" i="43"/>
  <c r="P1186" i="43"/>
  <c r="P1187" i="43"/>
  <c r="P1188" i="43"/>
  <c r="P1189" i="43"/>
  <c r="P1190" i="43"/>
  <c r="P1191" i="43"/>
  <c r="P1192" i="43"/>
  <c r="P1193" i="43"/>
  <c r="P1194" i="43"/>
  <c r="P1195" i="43"/>
  <c r="P1196" i="43"/>
  <c r="P1199" i="43"/>
  <c r="P1200" i="43"/>
  <c r="P1201" i="43"/>
  <c r="P1202" i="43"/>
  <c r="P1205" i="43"/>
  <c r="P1206" i="43"/>
  <c r="P1207" i="43"/>
  <c r="P1208" i="43"/>
  <c r="P1209" i="43"/>
  <c r="P1210" i="43"/>
  <c r="P1213" i="43"/>
  <c r="P1214" i="43"/>
  <c r="P1215" i="43"/>
  <c r="P1216" i="43"/>
  <c r="P1217" i="43"/>
  <c r="P1218" i="43"/>
  <c r="P1221" i="43"/>
  <c r="P1222" i="43"/>
  <c r="P1223" i="43"/>
  <c r="P1224" i="43"/>
  <c r="P1225" i="43"/>
  <c r="P1226" i="43"/>
  <c r="P1229" i="43"/>
  <c r="P1232" i="43"/>
  <c r="P1234" i="43"/>
  <c r="P1235" i="43"/>
  <c r="P1236" i="43"/>
  <c r="P1237" i="43"/>
  <c r="P1238" i="43"/>
  <c r="P1239" i="43"/>
  <c r="P1240" i="43"/>
  <c r="P1241" i="43"/>
  <c r="P1244" i="43"/>
  <c r="P1245" i="43"/>
  <c r="P1246" i="43"/>
  <c r="P1247" i="43"/>
  <c r="P1248" i="43"/>
  <c r="P1249" i="43"/>
  <c r="P1250" i="43"/>
  <c r="P1251" i="43"/>
  <c r="P1252" i="43"/>
  <c r="P1253" i="43"/>
  <c r="P1254" i="43"/>
  <c r="P1257" i="43"/>
  <c r="P1258" i="43"/>
  <c r="P1259" i="43"/>
  <c r="P1260" i="43"/>
  <c r="P1261" i="43"/>
  <c r="P1262" i="43"/>
  <c r="P1263" i="43"/>
  <c r="P1264" i="43"/>
  <c r="P1265" i="43"/>
  <c r="P1268" i="43"/>
  <c r="P1271" i="43"/>
  <c r="P1272" i="43"/>
  <c r="P1273" i="43"/>
  <c r="P1274" i="43"/>
  <c r="P1275" i="43"/>
  <c r="P1276" i="43"/>
  <c r="P1277" i="43"/>
  <c r="P1278" i="43"/>
  <c r="P1282" i="43"/>
  <c r="P1283" i="43"/>
  <c r="P1284" i="43"/>
  <c r="P1285" i="43"/>
  <c r="P1286" i="43"/>
  <c r="P1287" i="43"/>
  <c r="P1288" i="43"/>
  <c r="P1289" i="43"/>
  <c r="P1292" i="43"/>
  <c r="P1293" i="43"/>
  <c r="P1294" i="43"/>
  <c r="P1295" i="43"/>
  <c r="P1296" i="43"/>
  <c r="P1297" i="43"/>
  <c r="P1300" i="43"/>
  <c r="P1301" i="43"/>
  <c r="P1302" i="43"/>
  <c r="P1303" i="43"/>
  <c r="P1304" i="43"/>
  <c r="P1305" i="43"/>
  <c r="P1306" i="43"/>
  <c r="P1307" i="43"/>
  <c r="P1310" i="43"/>
  <c r="P1315" i="43"/>
  <c r="P1316" i="43"/>
  <c r="P1317" i="43"/>
  <c r="P1318" i="43"/>
  <c r="P1319" i="43"/>
  <c r="P1320" i="43"/>
  <c r="P1321" i="43"/>
  <c r="P1322" i="43"/>
  <c r="P1323" i="43"/>
  <c r="P1325" i="43"/>
  <c r="P1326" i="43"/>
  <c r="P1327" i="43"/>
  <c r="P1330" i="43"/>
  <c r="P1331" i="43"/>
  <c r="P1333" i="43"/>
  <c r="P1341" i="43"/>
  <c r="P1347" i="43"/>
  <c r="P1351" i="43"/>
  <c r="P1354" i="43"/>
  <c r="P1355" i="43"/>
  <c r="P1356" i="43"/>
  <c r="P1357" i="43"/>
  <c r="P1360" i="43"/>
  <c r="P1362" i="43"/>
  <c r="P1370" i="43"/>
  <c r="P1372" i="43"/>
  <c r="P1375" i="43"/>
  <c r="P1389" i="43"/>
  <c r="P1391" i="43"/>
  <c r="P1400" i="43"/>
  <c r="P1403" i="43"/>
  <c r="P1413" i="43"/>
  <c r="P1417" i="43"/>
  <c r="P1419" i="43"/>
  <c r="P1420" i="43"/>
  <c r="P1428" i="43"/>
  <c r="P1430" i="43"/>
  <c r="P1432" i="43"/>
  <c r="P1433" i="43"/>
  <c r="P1434" i="43"/>
  <c r="P1435" i="43"/>
  <c r="P1439" i="43"/>
  <c r="P1442" i="43"/>
  <c r="P1443" i="43"/>
  <c r="P1445" i="43"/>
  <c r="P1450" i="43"/>
  <c r="P1451" i="43"/>
  <c r="P1454" i="43"/>
  <c r="P1455" i="43"/>
  <c r="P1466" i="43"/>
  <c r="P1467" i="43"/>
  <c r="P1468" i="43"/>
  <c r="P1469" i="43"/>
  <c r="P1471" i="43"/>
  <c r="P1472" i="43"/>
  <c r="P1473" i="43"/>
  <c r="P1474" i="43"/>
  <c r="P1475" i="43"/>
  <c r="P1476" i="43"/>
  <c r="P1477" i="43"/>
  <c r="P1478" i="43"/>
  <c r="P1485" i="43"/>
  <c r="P1494" i="43"/>
  <c r="P1499" i="43"/>
  <c r="P1500" i="43"/>
  <c r="P1501" i="43"/>
  <c r="P1504" i="43"/>
  <c r="P1505" i="43"/>
  <c r="P1506" i="43"/>
  <c r="P1507" i="43"/>
  <c r="P1508" i="43"/>
  <c r="P1509" i="43"/>
  <c r="P1510" i="43"/>
  <c r="P1511" i="43"/>
  <c r="P1512" i="43"/>
  <c r="P1520" i="43"/>
  <c r="P1521" i="43"/>
  <c r="P1522" i="43"/>
  <c r="P1523" i="43"/>
  <c r="P1524" i="43"/>
  <c r="P1525" i="43"/>
  <c r="P1530" i="43"/>
  <c r="P1531" i="43"/>
  <c r="P1532" i="43"/>
  <c r="P1533" i="43"/>
  <c r="P1534" i="43"/>
  <c r="P1535" i="43"/>
  <c r="P1536" i="43"/>
  <c r="P1537" i="43"/>
  <c r="P1538" i="43"/>
  <c r="P1539" i="43"/>
  <c r="P1540" i="43"/>
  <c r="P1541" i="43"/>
  <c r="P1544" i="43"/>
  <c r="P1550" i="43"/>
  <c r="P1554" i="43"/>
  <c r="P1559" i="43"/>
  <c r="P1563" i="43"/>
  <c r="P1564" i="43"/>
  <c r="P1565" i="43"/>
  <c r="P1566" i="43"/>
  <c r="P1580" i="43"/>
  <c r="P1582" i="43"/>
  <c r="P1588" i="43"/>
  <c r="P1596" i="43"/>
  <c r="P1597" i="43"/>
  <c r="P1598" i="43"/>
  <c r="P1599" i="43"/>
  <c r="P1600" i="43"/>
  <c r="P1601" i="43"/>
  <c r="P1602" i="43"/>
  <c r="P1603" i="43"/>
  <c r="P1604" i="43"/>
  <c r="P1605" i="43"/>
  <c r="P1606" i="43"/>
  <c r="P1607" i="43"/>
  <c r="P1619" i="43"/>
  <c r="P1620" i="43"/>
  <c r="P1621" i="43"/>
  <c r="P1622" i="43"/>
  <c r="P1623" i="43"/>
  <c r="P1624" i="43"/>
  <c r="P1629" i="43"/>
  <c r="P1642" i="43"/>
  <c r="P1643" i="43"/>
  <c r="P1644" i="43"/>
  <c r="P1659" i="43"/>
  <c r="P1661" i="43"/>
  <c r="P1662" i="43"/>
  <c r="P1663" i="43"/>
  <c r="P1669" i="43"/>
  <c r="P1670" i="43"/>
  <c r="P1671" i="43"/>
  <c r="P1672" i="43"/>
  <c r="P1673" i="43"/>
  <c r="P1702" i="43"/>
  <c r="P1703" i="43"/>
  <c r="P1704" i="43"/>
  <c r="P1716" i="43"/>
  <c r="P1734" i="43"/>
  <c r="P1735" i="43"/>
  <c r="P1736" i="43"/>
  <c r="P1737" i="43"/>
  <c r="P1739" i="43"/>
  <c r="P1740" i="43"/>
  <c r="P1742" i="43"/>
  <c r="P1743" i="43"/>
  <c r="P1744" i="43"/>
  <c r="P1745" i="43"/>
  <c r="P1746" i="43"/>
  <c r="I4" i="43"/>
  <c r="I3" i="43"/>
  <c r="I14" i="43" l="1"/>
  <c r="G14" i="43"/>
  <c r="O14" i="43"/>
  <c r="N14" i="43"/>
  <c r="L14" i="43"/>
  <c r="K14" i="43"/>
  <c r="J14" i="43"/>
  <c r="H14" i="43"/>
  <c r="R78" i="43"/>
  <c r="P1611" i="43"/>
  <c r="P1381" i="43"/>
  <c r="R1381" i="43" s="1"/>
  <c r="P954" i="43"/>
  <c r="R954" i="43" s="1"/>
  <c r="P946" i="43"/>
  <c r="R946" i="43" s="1"/>
  <c r="P922" i="43"/>
  <c r="R922" i="43" s="1"/>
  <c r="P898" i="43"/>
  <c r="R898" i="43" s="1"/>
  <c r="P1574" i="43"/>
  <c r="R1574" i="43" s="1"/>
  <c r="P1405" i="43"/>
  <c r="R1405" i="43" s="1"/>
  <c r="P1774" i="43"/>
  <c r="R1774" i="43" s="1"/>
  <c r="P1758" i="43"/>
  <c r="R1758" i="43" s="1"/>
  <c r="P1750" i="43"/>
  <c r="R1750" i="43" s="1"/>
  <c r="P1492" i="43"/>
  <c r="R1492" i="43" s="1"/>
  <c r="P1782" i="43"/>
  <c r="R1782" i="43" s="1"/>
  <c r="P1569" i="43"/>
  <c r="R1569" i="43" s="1"/>
  <c r="P392" i="43"/>
  <c r="R392" i="43" s="1"/>
  <c r="P1384" i="43"/>
  <c r="R1384" i="43" s="1"/>
  <c r="P1636" i="43"/>
  <c r="P310" i="43"/>
  <c r="R310" i="43" s="1"/>
  <c r="P975" i="43"/>
  <c r="R975" i="43" s="1"/>
  <c r="P1129" i="43"/>
  <c r="R1129" i="43" s="1"/>
  <c r="P1801" i="43"/>
  <c r="P1692" i="43"/>
  <c r="R1692" i="43" s="1"/>
  <c r="P1684" i="43"/>
  <c r="R1684" i="43" s="1"/>
  <c r="P699" i="43"/>
  <c r="R699" i="43" s="1"/>
  <c r="R1324" i="43"/>
  <c r="P1353" i="43"/>
  <c r="R1353" i="43" s="1"/>
  <c r="P331" i="43"/>
  <c r="R331" i="43" s="1"/>
  <c r="P1345" i="43"/>
  <c r="R1345" i="43" s="1"/>
  <c r="P1449" i="43"/>
  <c r="R1449" i="43" s="1"/>
  <c r="R118" i="43"/>
  <c r="P1634" i="43"/>
  <c r="R1634" i="43" s="1"/>
  <c r="P1387" i="43"/>
  <c r="R1387" i="43" s="1"/>
  <c r="P1655" i="43"/>
  <c r="R1655" i="43" s="1"/>
  <c r="P1711" i="43"/>
  <c r="R1711" i="43" s="1"/>
  <c r="P1666" i="43"/>
  <c r="R1666" i="43" s="1"/>
  <c r="P1363" i="43"/>
  <c r="R1363" i="43" s="1"/>
  <c r="P1027" i="43"/>
  <c r="R1027" i="43" s="1"/>
  <c r="P1165" i="43"/>
  <c r="R1165" i="43" s="1"/>
  <c r="P1072" i="43"/>
  <c r="R1072" i="43" s="1"/>
  <c r="P28" i="43"/>
  <c r="R28" i="43" s="1"/>
  <c r="P1543" i="43"/>
  <c r="P1456" i="43"/>
  <c r="R1456" i="43" s="1"/>
  <c r="P1431" i="43"/>
  <c r="P234" i="43"/>
  <c r="R234" i="43" s="1"/>
  <c r="P107" i="43"/>
  <c r="R107" i="43" s="1"/>
  <c r="P1406" i="43"/>
  <c r="R1406" i="43" s="1"/>
  <c r="P1587" i="43"/>
  <c r="R1587" i="43" s="1"/>
  <c r="P1412" i="43"/>
  <c r="R1412" i="43" s="1"/>
  <c r="P907" i="43"/>
  <c r="R907" i="43" s="1"/>
  <c r="P1441" i="43"/>
  <c r="R1441" i="43" s="1"/>
  <c r="P1653" i="43"/>
  <c r="R1653" i="43" s="1"/>
  <c r="P1796" i="43"/>
  <c r="R1796" i="43" s="1"/>
  <c r="P1727" i="43"/>
  <c r="R1727" i="43" s="1"/>
  <c r="P422" i="43"/>
  <c r="R422" i="43" s="1"/>
  <c r="P1461" i="43"/>
  <c r="R1461" i="43" s="1"/>
  <c r="P1311" i="43"/>
  <c r="R1311" i="43" s="1"/>
  <c r="P1298" i="43"/>
  <c r="R1298" i="43" s="1"/>
  <c r="P198" i="43"/>
  <c r="R198" i="43" s="1"/>
  <c r="P713" i="43"/>
  <c r="R713" i="43" s="1"/>
  <c r="P1777" i="43"/>
  <c r="R1777" i="43" s="1"/>
  <c r="P1753" i="43"/>
  <c r="R1753" i="43" s="1"/>
  <c r="P24" i="43"/>
  <c r="R24" i="43" s="1"/>
  <c r="P1489" i="43"/>
  <c r="R1489" i="43" s="1"/>
  <c r="P1060" i="43"/>
  <c r="R1060" i="43" s="1"/>
  <c r="P702" i="43"/>
  <c r="R702" i="43" s="1"/>
  <c r="P1681" i="43"/>
  <c r="R1681" i="43" s="1"/>
  <c r="P1665" i="43"/>
  <c r="R1665" i="43" s="1"/>
  <c r="P1518" i="43"/>
  <c r="R1518" i="43" s="1"/>
  <c r="P1444" i="43"/>
  <c r="R1444" i="43" s="1"/>
  <c r="P1503" i="43"/>
  <c r="R1503" i="43" s="1"/>
  <c r="P170" i="43"/>
  <c r="R170" i="43" s="1"/>
  <c r="P1178" i="43"/>
  <c r="R1178" i="43" s="1"/>
  <c r="P598" i="43"/>
  <c r="R598" i="43" s="1"/>
  <c r="P595" i="43"/>
  <c r="R595" i="43" s="1"/>
  <c r="P1067" i="43"/>
  <c r="R1067" i="43" s="1"/>
  <c r="P695" i="43"/>
  <c r="R695" i="43" s="1"/>
  <c r="P1593" i="43"/>
  <c r="R1593" i="43" s="1"/>
  <c r="P1019" i="43"/>
  <c r="R1019" i="43" s="1"/>
  <c r="P1699" i="43"/>
  <c r="R1699" i="43" s="1"/>
  <c r="P1627" i="43"/>
  <c r="R1627" i="43" s="1"/>
  <c r="P724" i="43"/>
  <c r="R724" i="43" s="1"/>
  <c r="P642" i="43"/>
  <c r="R642" i="43" s="1"/>
  <c r="P1730" i="43"/>
  <c r="R1730" i="43" s="1"/>
  <c r="P1701" i="43"/>
  <c r="R1701" i="43" s="1"/>
  <c r="P1693" i="43"/>
  <c r="R1693" i="43" s="1"/>
  <c r="P1401" i="43"/>
  <c r="R1401" i="43" s="1"/>
  <c r="P895" i="43"/>
  <c r="R895" i="43" s="1"/>
  <c r="P169" i="43"/>
  <c r="R169" i="43" s="1"/>
  <c r="R322" i="43"/>
  <c r="R748" i="43"/>
  <c r="R744" i="43"/>
  <c r="R811" i="43"/>
  <c r="R742" i="43"/>
  <c r="R292" i="43"/>
  <c r="R291" i="43"/>
  <c r="R808" i="43"/>
  <c r="R288" i="43"/>
  <c r="R1567" i="43"/>
  <c r="R30" i="43"/>
  <c r="R1669" i="43"/>
  <c r="R1659" i="43"/>
  <c r="R1550" i="43"/>
  <c r="R804" i="43"/>
  <c r="R375" i="43"/>
  <c r="R34" i="43"/>
  <c r="R837" i="43"/>
  <c r="P808" i="43"/>
  <c r="P641" i="43"/>
  <c r="R641" i="43" s="1"/>
  <c r="P304" i="43"/>
  <c r="R304" i="43" s="1"/>
  <c r="P1674" i="43"/>
  <c r="R1674" i="43" s="1"/>
  <c r="P1696" i="43"/>
  <c r="R1696" i="43" s="1"/>
  <c r="P1045" i="43"/>
  <c r="R1045" i="43" s="1"/>
  <c r="P1024" i="43"/>
  <c r="R1024" i="43" s="1"/>
  <c r="P636" i="43"/>
  <c r="R636" i="43" s="1"/>
  <c r="P417" i="43"/>
  <c r="R417" i="43" s="1"/>
  <c r="P341" i="43"/>
  <c r="R341" i="43" s="1"/>
  <c r="P322" i="43"/>
  <c r="P254" i="43"/>
  <c r="R254" i="43" s="1"/>
  <c r="P1646" i="43"/>
  <c r="R1646" i="43" s="1"/>
  <c r="R736" i="43"/>
  <c r="R1195" i="43"/>
  <c r="R165" i="43"/>
  <c r="R1218" i="43"/>
  <c r="R1038" i="43"/>
  <c r="P1324" i="43"/>
  <c r="R802" i="43"/>
  <c r="R33" i="43"/>
  <c r="P1722" i="43"/>
  <c r="R1722" i="43" s="1"/>
  <c r="P1641" i="43"/>
  <c r="R1641" i="43" s="1"/>
  <c r="P1609" i="43"/>
  <c r="R1609" i="43" s="1"/>
  <c r="R790" i="43"/>
  <c r="R316" i="43"/>
  <c r="R32" i="43"/>
  <c r="P1714" i="43"/>
  <c r="R1714" i="43" s="1"/>
  <c r="P1706" i="43"/>
  <c r="R1706" i="43" s="1"/>
  <c r="P1633" i="43"/>
  <c r="R1633" i="43" s="1"/>
  <c r="P1348" i="43"/>
  <c r="R1348" i="43" s="1"/>
  <c r="P1197" i="43"/>
  <c r="R1197" i="43" s="1"/>
  <c r="P937" i="43"/>
  <c r="P317" i="43"/>
  <c r="R317" i="43" s="1"/>
  <c r="P259" i="43"/>
  <c r="R259" i="43" s="1"/>
  <c r="P251" i="43"/>
  <c r="R251" i="43" s="1"/>
  <c r="P118" i="43"/>
  <c r="P87" i="43"/>
  <c r="R87" i="43" s="1"/>
  <c r="P900" i="43"/>
  <c r="R900" i="43" s="1"/>
  <c r="P364" i="43"/>
  <c r="R364" i="43" s="1"/>
  <c r="P670" i="43"/>
  <c r="R670" i="43" s="1"/>
  <c r="P451" i="43"/>
  <c r="R451" i="43" s="1"/>
  <c r="P280" i="43"/>
  <c r="R280" i="43" s="1"/>
  <c r="P256" i="43"/>
  <c r="R256" i="43" s="1"/>
  <c r="P425" i="43"/>
  <c r="R425" i="43" s="1"/>
  <c r="R1473" i="43"/>
  <c r="P929" i="43"/>
  <c r="R929" i="43" s="1"/>
  <c r="P604" i="43"/>
  <c r="R604" i="43" s="1"/>
  <c r="R1530" i="43"/>
  <c r="P237" i="43"/>
  <c r="R237" i="43" s="1"/>
  <c r="R1321" i="43"/>
  <c r="R732" i="43"/>
  <c r="R214" i="43"/>
  <c r="R1645" i="43"/>
  <c r="R211" i="43"/>
  <c r="P1695" i="43"/>
  <c r="R1695" i="43" s="1"/>
  <c r="P1616" i="43"/>
  <c r="P1110" i="43"/>
  <c r="R1110" i="43" s="1"/>
  <c r="P883" i="43"/>
  <c r="R883" i="43" s="1"/>
  <c r="P575" i="43"/>
  <c r="R575" i="43" s="1"/>
  <c r="P435" i="43"/>
  <c r="R435" i="43" s="1"/>
  <c r="P1233" i="43"/>
  <c r="R1233" i="43" s="1"/>
  <c r="R1282" i="43"/>
  <c r="R558" i="43"/>
  <c r="R1263" i="43"/>
  <c r="P1491" i="43"/>
  <c r="R1491" i="43" s="1"/>
  <c r="R1210" i="43"/>
  <c r="R555" i="43"/>
  <c r="R210" i="43"/>
  <c r="R1224" i="43"/>
  <c r="P1771" i="43"/>
  <c r="R1771" i="43" s="1"/>
  <c r="P1763" i="43"/>
  <c r="R1763" i="43" s="1"/>
  <c r="P1747" i="43"/>
  <c r="R1747" i="43" s="1"/>
  <c r="P1470" i="43"/>
  <c r="R1470" i="43" s="1"/>
  <c r="P1402" i="43"/>
  <c r="R1402" i="43" s="1"/>
  <c r="P1334" i="43"/>
  <c r="R1334" i="43" s="1"/>
  <c r="P1149" i="43"/>
  <c r="R1149" i="43" s="1"/>
  <c r="P295" i="43"/>
  <c r="R295" i="43" s="1"/>
  <c r="P1411" i="43"/>
  <c r="R1062" i="43"/>
  <c r="P912" i="43"/>
  <c r="R912" i="43" s="1"/>
  <c r="P899" i="43"/>
  <c r="R899" i="43" s="1"/>
  <c r="P896" i="43"/>
  <c r="R896" i="43" s="1"/>
  <c r="R738" i="43"/>
  <c r="R547" i="43"/>
  <c r="R553" i="43"/>
  <c r="R286" i="43"/>
  <c r="P1071" i="43"/>
  <c r="R1071" i="43" s="1"/>
  <c r="P395" i="43"/>
  <c r="R395" i="43" s="1"/>
  <c r="P242" i="43"/>
  <c r="R242" i="43" s="1"/>
  <c r="P89" i="43"/>
  <c r="R89" i="43" s="1"/>
  <c r="R1186" i="43"/>
  <c r="R532" i="43"/>
  <c r="R136" i="43"/>
  <c r="R1187" i="43"/>
  <c r="P1687" i="43"/>
  <c r="R1687" i="43" s="1"/>
  <c r="P1668" i="43"/>
  <c r="R1668" i="43" s="1"/>
  <c r="P1211" i="43"/>
  <c r="R1211" i="43" s="1"/>
  <c r="P949" i="43"/>
  <c r="R949" i="43" s="1"/>
  <c r="P925" i="43"/>
  <c r="R925" i="43" s="1"/>
  <c r="P711" i="43"/>
  <c r="R711" i="43" s="1"/>
  <c r="P400" i="43"/>
  <c r="R400" i="43" s="1"/>
  <c r="P342" i="43"/>
  <c r="R342" i="43" s="1"/>
  <c r="P334" i="43"/>
  <c r="R334" i="43" s="1"/>
  <c r="P313" i="43"/>
  <c r="P893" i="43"/>
  <c r="R893" i="43" s="1"/>
  <c r="P692" i="43"/>
  <c r="R692" i="43" s="1"/>
  <c r="R1192" i="43"/>
  <c r="R1200" i="43"/>
  <c r="P434" i="43"/>
  <c r="R434" i="43" s="1"/>
  <c r="P297" i="43"/>
  <c r="R297" i="43" s="1"/>
  <c r="P268" i="43"/>
  <c r="R268" i="43" s="1"/>
  <c r="R531" i="43"/>
  <c r="R133" i="43"/>
  <c r="R1184" i="43"/>
  <c r="P1760" i="43"/>
  <c r="R1760" i="43" s="1"/>
  <c r="R856" i="43"/>
  <c r="R127" i="43"/>
  <c r="P1718" i="43"/>
  <c r="R1718" i="43" s="1"/>
  <c r="P1490" i="43"/>
  <c r="R1490" i="43" s="1"/>
  <c r="R1093" i="43"/>
  <c r="P75" i="43"/>
  <c r="R75" i="43" s="1"/>
  <c r="R544" i="43"/>
  <c r="P1527" i="43"/>
  <c r="R1527" i="43" s="1"/>
  <c r="R1102" i="43"/>
  <c r="R525" i="43"/>
  <c r="R1122" i="43"/>
  <c r="P1784" i="43"/>
  <c r="R1784" i="43" s="1"/>
  <c r="P1694" i="43"/>
  <c r="R1694" i="43" s="1"/>
  <c r="R1100" i="43"/>
  <c r="R499" i="43"/>
  <c r="R121" i="43"/>
  <c r="R1113" i="43"/>
  <c r="R1741" i="43"/>
  <c r="P1728" i="43"/>
  <c r="R1728" i="43" s="1"/>
  <c r="P1516" i="43"/>
  <c r="R1516" i="43" s="1"/>
  <c r="P1495" i="43"/>
  <c r="R1495" i="43" s="1"/>
  <c r="P1299" i="43"/>
  <c r="R1299" i="43" s="1"/>
  <c r="R1281" i="43"/>
  <c r="P93" i="43"/>
  <c r="R93" i="43" s="1"/>
  <c r="P1408" i="43"/>
  <c r="R1408" i="43" s="1"/>
  <c r="R163" i="43"/>
  <c r="R1174" i="43"/>
  <c r="R496" i="43"/>
  <c r="R789" i="43"/>
  <c r="P1712" i="43"/>
  <c r="R1712" i="43" s="1"/>
  <c r="P1576" i="43"/>
  <c r="R1576" i="43" s="1"/>
  <c r="P1558" i="43"/>
  <c r="R1558" i="43" s="1"/>
  <c r="P811" i="43"/>
  <c r="P378" i="43"/>
  <c r="R378" i="43" s="1"/>
  <c r="P344" i="43"/>
  <c r="R344" i="43" s="1"/>
  <c r="P1614" i="43"/>
  <c r="R1614" i="43" s="1"/>
  <c r="R262" i="43"/>
  <c r="R1189" i="43"/>
  <c r="R159" i="43"/>
  <c r="R1188" i="43"/>
  <c r="R1096" i="43"/>
  <c r="R1156" i="43"/>
  <c r="R832" i="43"/>
  <c r="R120" i="43"/>
  <c r="P1526" i="43"/>
  <c r="R1526" i="43" s="1"/>
  <c r="P1396" i="43"/>
  <c r="R1396" i="43" s="1"/>
  <c r="P1137" i="43"/>
  <c r="R1137" i="43" s="1"/>
  <c r="P673" i="43"/>
  <c r="R673" i="43" s="1"/>
  <c r="P439" i="43"/>
  <c r="R439" i="43" s="1"/>
  <c r="P1017" i="43"/>
  <c r="R1017" i="43" s="1"/>
  <c r="R528" i="43"/>
  <c r="R129" i="43"/>
  <c r="R1155" i="43"/>
  <c r="P1797" i="43"/>
  <c r="R1797" i="43" s="1"/>
  <c r="R828" i="43"/>
  <c r="R493" i="43"/>
  <c r="R783" i="43"/>
  <c r="R388" i="43"/>
  <c r="R115" i="43"/>
  <c r="P1783" i="43"/>
  <c r="R1783" i="43" s="1"/>
  <c r="P1775" i="43"/>
  <c r="R1775" i="43" s="1"/>
  <c r="P1759" i="43"/>
  <c r="R1759" i="43" s="1"/>
  <c r="P1751" i="43"/>
  <c r="R1751" i="43" s="1"/>
  <c r="P1717" i="43"/>
  <c r="R1717" i="43" s="1"/>
  <c r="P1513" i="43"/>
  <c r="R1513" i="43" s="1"/>
  <c r="P1029" i="43"/>
  <c r="R1029" i="43" s="1"/>
  <c r="R391" i="43"/>
  <c r="P373" i="43"/>
  <c r="R373" i="43" s="1"/>
  <c r="P339" i="43"/>
  <c r="R339" i="43" s="1"/>
  <c r="P1682" i="43"/>
  <c r="R1682" i="43" s="1"/>
  <c r="R1162" i="43"/>
  <c r="R530" i="43"/>
  <c r="R131" i="43"/>
  <c r="R1173" i="43"/>
  <c r="R1420" i="43"/>
  <c r="P936" i="43"/>
  <c r="R936" i="43" s="1"/>
  <c r="R379" i="43"/>
  <c r="R112" i="43"/>
  <c r="P1802" i="43"/>
  <c r="R1802" i="43" s="1"/>
  <c r="P1791" i="43"/>
  <c r="R1791" i="43" s="1"/>
  <c r="R1738" i="43"/>
  <c r="P1709" i="43"/>
  <c r="R1709" i="43" s="1"/>
  <c r="P1567" i="43"/>
  <c r="P1312" i="43"/>
  <c r="R1312" i="43" s="1"/>
  <c r="P1309" i="43"/>
  <c r="R1309" i="43" s="1"/>
  <c r="P1021" i="43"/>
  <c r="R1021" i="43" s="1"/>
  <c r="P454" i="43"/>
  <c r="R454" i="43" s="1"/>
  <c r="P333" i="43"/>
  <c r="R333" i="43" s="1"/>
  <c r="P124" i="43"/>
  <c r="R124" i="43" s="1"/>
  <c r="R1268" i="43"/>
  <c r="P1770" i="43"/>
  <c r="R1770" i="43" s="1"/>
  <c r="P1762" i="43"/>
  <c r="R1762" i="43" s="1"/>
  <c r="P1723" i="43"/>
  <c r="R1723" i="43" s="1"/>
  <c r="P1710" i="43"/>
  <c r="R1710" i="43" s="1"/>
  <c r="P1656" i="43"/>
  <c r="R1656" i="43" s="1"/>
  <c r="P1573" i="43"/>
  <c r="R1573" i="43" s="1"/>
  <c r="P1547" i="43"/>
  <c r="R1547" i="43" s="1"/>
  <c r="P1480" i="43"/>
  <c r="R1480" i="43" s="1"/>
  <c r="P1465" i="43"/>
  <c r="R1465" i="43" s="1"/>
  <c r="P1346" i="43"/>
  <c r="R1346" i="43" s="1"/>
  <c r="P1281" i="43"/>
  <c r="P970" i="43"/>
  <c r="R970" i="43" s="1"/>
  <c r="P675" i="43"/>
  <c r="R675" i="43" s="1"/>
  <c r="P458" i="43"/>
  <c r="R458" i="43" s="1"/>
  <c r="P438" i="43"/>
  <c r="R438" i="43" s="1"/>
  <c r="P363" i="43"/>
  <c r="R363" i="43" s="1"/>
  <c r="P270" i="43"/>
  <c r="R270" i="43" s="1"/>
  <c r="P241" i="43"/>
  <c r="R241" i="43" s="1"/>
  <c r="P1648" i="43"/>
  <c r="R1648" i="43" s="1"/>
  <c r="P1617" i="43"/>
  <c r="R1617" i="43" s="1"/>
  <c r="P1542" i="43"/>
  <c r="R1542" i="43" s="1"/>
  <c r="P1429" i="43"/>
  <c r="R1429" i="43" s="1"/>
  <c r="P1382" i="43"/>
  <c r="R1382" i="43" s="1"/>
  <c r="P1084" i="43"/>
  <c r="R1084" i="43" s="1"/>
  <c r="P980" i="43"/>
  <c r="R980" i="43" s="1"/>
  <c r="P931" i="43"/>
  <c r="R931" i="43" s="1"/>
  <c r="P915" i="43"/>
  <c r="R915" i="43" s="1"/>
  <c r="P590" i="43"/>
  <c r="R590" i="43" s="1"/>
  <c r="P432" i="43"/>
  <c r="R432" i="43" s="1"/>
  <c r="P365" i="43"/>
  <c r="R365" i="43" s="1"/>
  <c r="P86" i="43"/>
  <c r="R86" i="43" s="1"/>
  <c r="P63" i="43"/>
  <c r="R63" i="43" s="1"/>
  <c r="P1799" i="43"/>
  <c r="R1799" i="43" s="1"/>
  <c r="P1781" i="43"/>
  <c r="R1781" i="43" s="1"/>
  <c r="P1773" i="43"/>
  <c r="R1773" i="43" s="1"/>
  <c r="P1757" i="43"/>
  <c r="R1757" i="43" s="1"/>
  <c r="P1749" i="43"/>
  <c r="R1749" i="43" s="1"/>
  <c r="P1697" i="43"/>
  <c r="R1697" i="43" s="1"/>
  <c r="P1645" i="43"/>
  <c r="P1560" i="43"/>
  <c r="R1560" i="43" s="1"/>
  <c r="P1483" i="43"/>
  <c r="R1483" i="43" s="1"/>
  <c r="P1359" i="43"/>
  <c r="R1359" i="43" s="1"/>
  <c r="P1343" i="43"/>
  <c r="R1343" i="43" s="1"/>
  <c r="P1055" i="43"/>
  <c r="R1055" i="43" s="1"/>
  <c r="P972" i="43"/>
  <c r="R972" i="43" s="1"/>
  <c r="P579" i="43"/>
  <c r="R579" i="43" s="1"/>
  <c r="P396" i="43"/>
  <c r="R396" i="43" s="1"/>
  <c r="P22" i="43"/>
  <c r="R22" i="43" s="1"/>
  <c r="P1104" i="43"/>
  <c r="R1104" i="43" s="1"/>
  <c r="P1096" i="43"/>
  <c r="P1050" i="43"/>
  <c r="R1050" i="43" s="1"/>
  <c r="P985" i="43"/>
  <c r="R985" i="43" s="1"/>
  <c r="P928" i="43"/>
  <c r="R928" i="43" s="1"/>
  <c r="P886" i="43"/>
  <c r="R886" i="43" s="1"/>
  <c r="P772" i="43"/>
  <c r="R772" i="43" s="1"/>
  <c r="P700" i="43"/>
  <c r="R700" i="43" s="1"/>
  <c r="P308" i="43"/>
  <c r="R308" i="43" s="1"/>
  <c r="P243" i="43"/>
  <c r="R243" i="43" s="1"/>
  <c r="P65" i="43"/>
  <c r="R65" i="43" s="1"/>
  <c r="P1767" i="43"/>
  <c r="R1767" i="43" s="1"/>
  <c r="P1689" i="43"/>
  <c r="R1689" i="43" s="1"/>
  <c r="P1676" i="43"/>
  <c r="R1676" i="43" s="1"/>
  <c r="P1630" i="43"/>
  <c r="R1630" i="43" s="1"/>
  <c r="P1583" i="43"/>
  <c r="R1583" i="43" s="1"/>
  <c r="P1581" i="43"/>
  <c r="R1581" i="43" s="1"/>
  <c r="P1392" i="43"/>
  <c r="P1062" i="43"/>
  <c r="P904" i="43"/>
  <c r="R904" i="43" s="1"/>
  <c r="P672" i="43"/>
  <c r="R672" i="43" s="1"/>
  <c r="P437" i="43"/>
  <c r="R437" i="43" s="1"/>
  <c r="P329" i="43"/>
  <c r="R329" i="43" s="1"/>
  <c r="P246" i="43"/>
  <c r="R246" i="43" s="1"/>
  <c r="P1754" i="43"/>
  <c r="R1754" i="43" s="1"/>
  <c r="P1586" i="43"/>
  <c r="R1586" i="43" s="1"/>
  <c r="P1369" i="43"/>
  <c r="R1369" i="43" s="1"/>
  <c r="P1219" i="43"/>
  <c r="R1219" i="43" s="1"/>
  <c r="P1707" i="43"/>
  <c r="R1707" i="43" s="1"/>
  <c r="P1679" i="43"/>
  <c r="R1679" i="43" s="1"/>
  <c r="P1575" i="43"/>
  <c r="R1575" i="43" s="1"/>
  <c r="P1552" i="43"/>
  <c r="R1552" i="43" s="1"/>
  <c r="P1418" i="43"/>
  <c r="R1418" i="43" s="1"/>
  <c r="P1395" i="43"/>
  <c r="R1395" i="43" s="1"/>
  <c r="P909" i="43"/>
  <c r="R909" i="43" s="1"/>
  <c r="P646" i="43"/>
  <c r="R646" i="43" s="1"/>
  <c r="P600" i="43"/>
  <c r="R600" i="43" s="1"/>
  <c r="P393" i="43"/>
  <c r="R393" i="43" s="1"/>
  <c r="P347" i="43"/>
  <c r="R347" i="43" s="1"/>
  <c r="P318" i="43"/>
  <c r="R318" i="43" s="1"/>
  <c r="P305" i="43"/>
  <c r="R305" i="43" s="1"/>
  <c r="P277" i="43"/>
  <c r="R277" i="43" s="1"/>
  <c r="P248" i="43"/>
  <c r="R248" i="43" s="1"/>
  <c r="P238" i="43"/>
  <c r="R238" i="43" s="1"/>
  <c r="P29" i="43"/>
  <c r="R29" i="43" s="1"/>
  <c r="P1788" i="43"/>
  <c r="R1788" i="43" s="1"/>
  <c r="P1715" i="43"/>
  <c r="R1715" i="43" s="1"/>
  <c r="P1635" i="43"/>
  <c r="R1635" i="43" s="1"/>
  <c r="P1578" i="43"/>
  <c r="R1578" i="43" s="1"/>
  <c r="P1459" i="43"/>
  <c r="R1459" i="43" s="1"/>
  <c r="P1423" i="43"/>
  <c r="R1423" i="43" s="1"/>
  <c r="P1358" i="43"/>
  <c r="R1358" i="43" s="1"/>
  <c r="P1335" i="43"/>
  <c r="R1335" i="43" s="1"/>
  <c r="P1204" i="43"/>
  <c r="R1204" i="43" s="1"/>
  <c r="P1168" i="43"/>
  <c r="R1168" i="43" s="1"/>
  <c r="P1158" i="43"/>
  <c r="R1158" i="43" s="1"/>
  <c r="P1065" i="43"/>
  <c r="R1065" i="43" s="1"/>
  <c r="P951" i="43"/>
  <c r="R951" i="43" s="1"/>
  <c r="P901" i="43"/>
  <c r="R901" i="43" s="1"/>
  <c r="P837" i="43"/>
  <c r="P697" i="43"/>
  <c r="R697" i="43" s="1"/>
  <c r="P679" i="43"/>
  <c r="R679" i="43" s="1"/>
  <c r="P597" i="43"/>
  <c r="R597" i="43" s="1"/>
  <c r="P450" i="43"/>
  <c r="R450" i="43" s="1"/>
  <c r="P424" i="43"/>
  <c r="R424" i="43" s="1"/>
  <c r="P414" i="43"/>
  <c r="P1026" i="43"/>
  <c r="R1026" i="43" s="1"/>
  <c r="P990" i="43"/>
  <c r="R990" i="43" s="1"/>
  <c r="P977" i="43"/>
  <c r="R977" i="43" s="1"/>
  <c r="P941" i="43"/>
  <c r="R941" i="43" s="1"/>
  <c r="P891" i="43"/>
  <c r="R891" i="43" s="1"/>
  <c r="P721" i="43"/>
  <c r="R721" i="43" s="1"/>
  <c r="P671" i="43"/>
  <c r="R671" i="43" s="1"/>
  <c r="P452" i="43"/>
  <c r="R452" i="43" s="1"/>
  <c r="P398" i="43"/>
  <c r="R398" i="43" s="1"/>
  <c r="P349" i="43"/>
  <c r="R349" i="43" s="1"/>
  <c r="P279" i="43"/>
  <c r="R279" i="43" s="1"/>
  <c r="P274" i="43"/>
  <c r="R274" i="43" s="1"/>
  <c r="P266" i="43"/>
  <c r="R266" i="43" s="1"/>
  <c r="P253" i="43"/>
  <c r="R253" i="43" s="1"/>
  <c r="P230" i="43"/>
  <c r="R230" i="43" s="1"/>
  <c r="P123" i="43"/>
  <c r="R123" i="43" s="1"/>
  <c r="R1541" i="43"/>
  <c r="P1748" i="43"/>
  <c r="R1748" i="43" s="1"/>
  <c r="P689" i="43"/>
  <c r="R689" i="43" s="1"/>
  <c r="P663" i="43"/>
  <c r="R663" i="43" s="1"/>
  <c r="P581" i="43"/>
  <c r="R581" i="43" s="1"/>
  <c r="P370" i="43"/>
  <c r="R370" i="43" s="1"/>
  <c r="P282" i="43"/>
  <c r="R282" i="43" s="1"/>
  <c r="P269" i="43"/>
  <c r="R269" i="43" s="1"/>
  <c r="P77" i="43"/>
  <c r="R77" i="43" s="1"/>
  <c r="P21" i="43"/>
  <c r="R21" i="43" s="1"/>
  <c r="P1733" i="43"/>
  <c r="R1733" i="43" s="1"/>
  <c r="P1003" i="43"/>
  <c r="R1003" i="43" s="1"/>
  <c r="R1539" i="43"/>
  <c r="P1798" i="43"/>
  <c r="R1798" i="43" s="1"/>
  <c r="R1660" i="43"/>
  <c r="P1658" i="43"/>
  <c r="R1658" i="43" s="1"/>
  <c r="P1585" i="43"/>
  <c r="R1585" i="43" s="1"/>
  <c r="P1291" i="43"/>
  <c r="R1291" i="43" s="1"/>
  <c r="P974" i="43"/>
  <c r="R974" i="43" s="1"/>
  <c r="P917" i="43"/>
  <c r="R917" i="43" s="1"/>
  <c r="P645" i="43"/>
  <c r="R645" i="43" s="1"/>
  <c r="P431" i="43"/>
  <c r="R431" i="43" s="1"/>
  <c r="P315" i="43"/>
  <c r="R315" i="43" s="1"/>
  <c r="P888" i="43"/>
  <c r="R888" i="43" s="1"/>
  <c r="P666" i="43"/>
  <c r="R666" i="43" s="1"/>
  <c r="P194" i="43"/>
  <c r="R194" i="43" s="1"/>
  <c r="P26" i="43"/>
  <c r="R26" i="43" s="1"/>
  <c r="P1650" i="43"/>
  <c r="R1650" i="43" s="1"/>
  <c r="P1528" i="43"/>
  <c r="R1528" i="43" s="1"/>
  <c r="P1410" i="43"/>
  <c r="R1410" i="43" s="1"/>
  <c r="P1371" i="43"/>
  <c r="R1371" i="43" s="1"/>
  <c r="P971" i="43"/>
  <c r="R971" i="43" s="1"/>
  <c r="P885" i="43"/>
  <c r="R885" i="43" s="1"/>
  <c r="P720" i="43"/>
  <c r="R720" i="43" s="1"/>
  <c r="P648" i="43"/>
  <c r="R648" i="43" s="1"/>
  <c r="P302" i="43"/>
  <c r="R302" i="43" s="1"/>
  <c r="P271" i="43"/>
  <c r="R271" i="43" s="1"/>
  <c r="P64" i="43"/>
  <c r="R64" i="43" s="1"/>
  <c r="P1549" i="43"/>
  <c r="R1549" i="43" s="1"/>
  <c r="R1106" i="43"/>
  <c r="P1793" i="43"/>
  <c r="R1793" i="43" s="1"/>
  <c r="P1785" i="43"/>
  <c r="R1785" i="43" s="1"/>
  <c r="P1415" i="43"/>
  <c r="R1415" i="43" s="1"/>
  <c r="P914" i="43"/>
  <c r="R914" i="43" s="1"/>
  <c r="P436" i="43"/>
  <c r="R436" i="43" s="1"/>
  <c r="P421" i="43"/>
  <c r="R421" i="43" s="1"/>
  <c r="P385" i="43"/>
  <c r="R385" i="43" s="1"/>
  <c r="P258" i="43"/>
  <c r="R258" i="43" s="1"/>
  <c r="P1591" i="43"/>
  <c r="R1591" i="43" s="1"/>
  <c r="P1498" i="43"/>
  <c r="R1498" i="43" s="1"/>
  <c r="P1756" i="43"/>
  <c r="R1756" i="43" s="1"/>
  <c r="P1688" i="43"/>
  <c r="R1688" i="43" s="1"/>
  <c r="P1686" i="43"/>
  <c r="R1686" i="43" s="1"/>
  <c r="P1678" i="43"/>
  <c r="R1678" i="43" s="1"/>
  <c r="P1652" i="43"/>
  <c r="R1652" i="43" s="1"/>
  <c r="P1639" i="43"/>
  <c r="R1639" i="43" s="1"/>
  <c r="P1446" i="43"/>
  <c r="R1446" i="43" s="1"/>
  <c r="P1394" i="43"/>
  <c r="R1394" i="43" s="1"/>
  <c r="P1242" i="43"/>
  <c r="R1242" i="43" s="1"/>
  <c r="R1597" i="43"/>
  <c r="R727" i="43"/>
  <c r="R488" i="43"/>
  <c r="R205" i="43"/>
  <c r="R90" i="43"/>
  <c r="P1803" i="43"/>
  <c r="R1803" i="43" s="1"/>
  <c r="P1795" i="43"/>
  <c r="R1795" i="43" s="1"/>
  <c r="P1787" i="43"/>
  <c r="R1787" i="43" s="1"/>
  <c r="P1769" i="43"/>
  <c r="R1769" i="43" s="1"/>
  <c r="P1761" i="43"/>
  <c r="R1761" i="43" s="1"/>
  <c r="P1719" i="43"/>
  <c r="R1719" i="43" s="1"/>
  <c r="P1631" i="43"/>
  <c r="R1631" i="43" s="1"/>
  <c r="P1487" i="43"/>
  <c r="R1487" i="43" s="1"/>
  <c r="P1479" i="43"/>
  <c r="R1479" i="43" s="1"/>
  <c r="P1350" i="43"/>
  <c r="R1350" i="43" s="1"/>
  <c r="P1329" i="43"/>
  <c r="R1329" i="43" s="1"/>
  <c r="P1308" i="43"/>
  <c r="R1308" i="43" s="1"/>
  <c r="P1077" i="43"/>
  <c r="R1077" i="43" s="1"/>
  <c r="P1043" i="43"/>
  <c r="R1043" i="43" s="1"/>
  <c r="P1020" i="43"/>
  <c r="R1020" i="43" s="1"/>
  <c r="P916" i="43"/>
  <c r="R916" i="43" s="1"/>
  <c r="P707" i="43"/>
  <c r="R707" i="43" s="1"/>
  <c r="P640" i="43"/>
  <c r="R640" i="43" s="1"/>
  <c r="P343" i="43"/>
  <c r="R343" i="43" s="1"/>
  <c r="P79" i="43"/>
  <c r="R79" i="43" s="1"/>
  <c r="P1720" i="43"/>
  <c r="R1720" i="43" s="1"/>
  <c r="P1725" i="43"/>
  <c r="R1725" i="43" s="1"/>
  <c r="P715" i="43"/>
  <c r="R715" i="43" s="1"/>
  <c r="R1582" i="43"/>
  <c r="R1081" i="43"/>
  <c r="R691" i="43"/>
  <c r="R487" i="43"/>
  <c r="R202" i="43"/>
  <c r="R85" i="43"/>
  <c r="R1466" i="43"/>
  <c r="R1025" i="43"/>
  <c r="R688" i="43"/>
  <c r="R82" i="43"/>
  <c r="P1790" i="43"/>
  <c r="R1790" i="43" s="1"/>
  <c r="P1779" i="43"/>
  <c r="R1779" i="43" s="1"/>
  <c r="P1755" i="43"/>
  <c r="R1755" i="43" s="1"/>
  <c r="P1680" i="43"/>
  <c r="R1680" i="43" s="1"/>
  <c r="P1497" i="43"/>
  <c r="R1497" i="43" s="1"/>
  <c r="P1453" i="43"/>
  <c r="R1453" i="43" s="1"/>
  <c r="P1033" i="43"/>
  <c r="R1033" i="43" s="1"/>
  <c r="P981" i="43"/>
  <c r="R981" i="43" s="1"/>
  <c r="P903" i="43"/>
  <c r="R903" i="43" s="1"/>
  <c r="P696" i="43"/>
  <c r="R696" i="43" s="1"/>
  <c r="P647" i="43"/>
  <c r="R647" i="43" s="1"/>
  <c r="P413" i="43"/>
  <c r="R413" i="43" s="1"/>
  <c r="P346" i="43"/>
  <c r="R346" i="43" s="1"/>
  <c r="P335" i="43"/>
  <c r="R335" i="43" s="1"/>
  <c r="P307" i="43"/>
  <c r="R307" i="43" s="1"/>
  <c r="P239" i="43"/>
  <c r="R239" i="43" s="1"/>
  <c r="P229" i="43"/>
  <c r="R229" i="43" s="1"/>
  <c r="P1626" i="43"/>
  <c r="R1626" i="43" s="1"/>
  <c r="P1515" i="43"/>
  <c r="R1515" i="43" s="1"/>
  <c r="P1170" i="43"/>
  <c r="R1170" i="43" s="1"/>
  <c r="P1409" i="43"/>
  <c r="R1409" i="43" s="1"/>
  <c r="R1508" i="43"/>
  <c r="R865" i="43"/>
  <c r="R634" i="43"/>
  <c r="R427" i="43"/>
  <c r="R200" i="43"/>
  <c r="R81" i="43"/>
  <c r="R1356" i="43"/>
  <c r="R960" i="43"/>
  <c r="P1766" i="43"/>
  <c r="R1766" i="43" s="1"/>
  <c r="P1729" i="43"/>
  <c r="R1729" i="43" s="1"/>
  <c r="P1698" i="43"/>
  <c r="R1698" i="43" s="1"/>
  <c r="P1683" i="43"/>
  <c r="R1683" i="43" s="1"/>
  <c r="P1610" i="43"/>
  <c r="R1610" i="43" s="1"/>
  <c r="P1579" i="43"/>
  <c r="R1579" i="43" s="1"/>
  <c r="P1561" i="43"/>
  <c r="R1561" i="43" s="1"/>
  <c r="P1551" i="43"/>
  <c r="R1551" i="43" s="1"/>
  <c r="P1425" i="43"/>
  <c r="R1425" i="43" s="1"/>
  <c r="P1399" i="43"/>
  <c r="R1399" i="43" s="1"/>
  <c r="P1108" i="43"/>
  <c r="R1108" i="43" s="1"/>
  <c r="P955" i="43"/>
  <c r="R955" i="43" s="1"/>
  <c r="P921" i="43"/>
  <c r="R921" i="43" s="1"/>
  <c r="P913" i="43"/>
  <c r="R913" i="43" s="1"/>
  <c r="P890" i="43"/>
  <c r="R890" i="43" s="1"/>
  <c r="P856" i="43"/>
  <c r="P717" i="43"/>
  <c r="R717" i="43" s="1"/>
  <c r="P709" i="43"/>
  <c r="R709" i="43" s="1"/>
  <c r="P637" i="43"/>
  <c r="R637" i="43" s="1"/>
  <c r="P415" i="43"/>
  <c r="R415" i="43" s="1"/>
  <c r="P405" i="43"/>
  <c r="R405" i="43" s="1"/>
  <c r="P397" i="43"/>
  <c r="R397" i="43" s="1"/>
  <c r="P377" i="43"/>
  <c r="R377" i="43" s="1"/>
  <c r="P369" i="43"/>
  <c r="R369" i="43" s="1"/>
  <c r="P294" i="43"/>
  <c r="R294" i="43" s="1"/>
  <c r="P278" i="43"/>
  <c r="R278" i="43" s="1"/>
  <c r="P252" i="43"/>
  <c r="R252" i="43" s="1"/>
  <c r="P1780" i="43"/>
  <c r="R1780" i="43" s="1"/>
  <c r="P1482" i="43"/>
  <c r="R1482" i="43" s="1"/>
  <c r="P1647" i="43"/>
  <c r="R1647" i="43" s="1"/>
  <c r="R1522" i="43"/>
  <c r="R866" i="43"/>
  <c r="R479" i="43"/>
  <c r="R201" i="43"/>
  <c r="R1435" i="43"/>
  <c r="R999" i="43"/>
  <c r="P1667" i="43"/>
  <c r="R1667" i="43" s="1"/>
  <c r="R1600" i="43"/>
  <c r="R863" i="43"/>
  <c r="R631" i="43"/>
  <c r="R412" i="43"/>
  <c r="R196" i="43"/>
  <c r="R70" i="43"/>
  <c r="R1326" i="43"/>
  <c r="R873" i="43"/>
  <c r="P1800" i="43"/>
  <c r="R1800" i="43" s="1"/>
  <c r="P1732" i="43"/>
  <c r="R1732" i="43" s="1"/>
  <c r="P1724" i="43"/>
  <c r="R1724" i="43" s="1"/>
  <c r="P1675" i="43"/>
  <c r="R1675" i="43" s="1"/>
  <c r="P1654" i="43"/>
  <c r="P1615" i="43"/>
  <c r="R1615" i="43" s="1"/>
  <c r="P1592" i="43"/>
  <c r="R1592" i="43" s="1"/>
  <c r="P1545" i="43"/>
  <c r="R1545" i="43" s="1"/>
  <c r="P1502" i="43"/>
  <c r="R1502" i="43" s="1"/>
  <c r="P1463" i="43"/>
  <c r="R1463" i="43" s="1"/>
  <c r="P1349" i="43"/>
  <c r="R1349" i="43" s="1"/>
  <c r="P1048" i="43"/>
  <c r="R1048" i="43" s="1"/>
  <c r="P986" i="43"/>
  <c r="R986" i="43" s="1"/>
  <c r="P924" i="43"/>
  <c r="R924" i="43" s="1"/>
  <c r="P884" i="43"/>
  <c r="R884" i="43" s="1"/>
  <c r="P882" i="43"/>
  <c r="R882" i="43" s="1"/>
  <c r="P583" i="43"/>
  <c r="R583" i="43" s="1"/>
  <c r="P418" i="43"/>
  <c r="R418" i="43" s="1"/>
  <c r="P340" i="43"/>
  <c r="R340" i="43" s="1"/>
  <c r="P338" i="43"/>
  <c r="R338" i="43" s="1"/>
  <c r="P327" i="43"/>
  <c r="R327" i="43" s="1"/>
  <c r="P309" i="43"/>
  <c r="R309" i="43" s="1"/>
  <c r="P244" i="43"/>
  <c r="R244" i="43" s="1"/>
  <c r="P20" i="43"/>
  <c r="R20" i="43" s="1"/>
  <c r="P1772" i="43"/>
  <c r="R1772" i="43" s="1"/>
  <c r="P1690" i="43"/>
  <c r="R1690" i="43" s="1"/>
  <c r="P1677" i="43"/>
  <c r="R1677" i="43" s="1"/>
  <c r="P1657" i="43"/>
  <c r="R1657" i="43" s="1"/>
  <c r="P1595" i="43"/>
  <c r="R1595" i="43" s="1"/>
  <c r="P1427" i="43"/>
  <c r="R1427" i="43" s="1"/>
  <c r="P1393" i="43"/>
  <c r="R1393" i="43" s="1"/>
  <c r="P1365" i="43"/>
  <c r="R1365" i="43" s="1"/>
  <c r="P1339" i="43"/>
  <c r="R1339" i="43" s="1"/>
  <c r="P989" i="43"/>
  <c r="R989" i="43" s="1"/>
  <c r="P945" i="43"/>
  <c r="R945" i="43" s="1"/>
  <c r="P926" i="43"/>
  <c r="R926" i="43" s="1"/>
  <c r="P905" i="43"/>
  <c r="R905" i="43" s="1"/>
  <c r="P712" i="43"/>
  <c r="R712" i="43" s="1"/>
  <c r="P665" i="43"/>
  <c r="R665" i="43" s="1"/>
  <c r="P371" i="43"/>
  <c r="R371" i="43" s="1"/>
  <c r="P314" i="43"/>
  <c r="R314" i="43" s="1"/>
  <c r="P283" i="43"/>
  <c r="R283" i="43" s="1"/>
  <c r="P1379" i="43"/>
  <c r="R1379" i="43" s="1"/>
  <c r="R1506" i="43"/>
  <c r="P1407" i="43"/>
  <c r="R1407" i="43" s="1"/>
  <c r="R1419" i="43"/>
  <c r="R861" i="43"/>
  <c r="R628" i="43"/>
  <c r="R411" i="43"/>
  <c r="R192" i="43"/>
  <c r="R46" i="43"/>
  <c r="R1323" i="43"/>
  <c r="R858" i="43"/>
  <c r="P1458" i="43"/>
  <c r="R1458" i="43" s="1"/>
  <c r="R1370" i="43"/>
  <c r="R625" i="43"/>
  <c r="R408" i="43"/>
  <c r="R177" i="43"/>
  <c r="R43" i="43"/>
  <c r="R1317" i="43"/>
  <c r="P1789" i="43"/>
  <c r="R1789" i="43" s="1"/>
  <c r="P1776" i="43"/>
  <c r="R1776" i="43" s="1"/>
  <c r="P1752" i="43"/>
  <c r="R1752" i="43" s="1"/>
  <c r="P1713" i="43"/>
  <c r="R1713" i="43" s="1"/>
  <c r="P1664" i="43"/>
  <c r="R1664" i="43" s="1"/>
  <c r="P1618" i="43"/>
  <c r="R1618" i="43" s="1"/>
  <c r="P1383" i="43"/>
  <c r="R1383" i="43" s="1"/>
  <c r="P1367" i="43"/>
  <c r="R1367" i="43" s="1"/>
  <c r="P1290" i="43"/>
  <c r="R1290" i="43" s="1"/>
  <c r="P1269" i="43"/>
  <c r="R1269" i="43" s="1"/>
  <c r="P1079" i="43"/>
  <c r="R1079" i="43" s="1"/>
  <c r="P1069" i="43"/>
  <c r="R1069" i="43" s="1"/>
  <c r="P1032" i="43"/>
  <c r="R1032" i="43" s="1"/>
  <c r="P897" i="43"/>
  <c r="R897" i="43" s="1"/>
  <c r="P678" i="43"/>
  <c r="R678" i="43" s="1"/>
  <c r="P366" i="43"/>
  <c r="R366" i="43" s="1"/>
  <c r="P247" i="43"/>
  <c r="R247" i="43" s="1"/>
  <c r="P109" i="43"/>
  <c r="R109" i="43" s="1"/>
  <c r="P25" i="43"/>
  <c r="R25" i="43" s="1"/>
  <c r="P1778" i="43"/>
  <c r="R1778" i="43" s="1"/>
  <c r="P1557" i="43"/>
  <c r="R1557" i="43" s="1"/>
  <c r="R492" i="43"/>
  <c r="P1691" i="43"/>
  <c r="R1691" i="43" s="1"/>
  <c r="R1360" i="43"/>
  <c r="R847" i="43"/>
  <c r="R619" i="43"/>
  <c r="R403" i="43"/>
  <c r="R175" i="43"/>
  <c r="R42" i="43"/>
  <c r="R1305" i="43"/>
  <c r="R822" i="43"/>
  <c r="P1765" i="43"/>
  <c r="R1765" i="43" s="1"/>
  <c r="P1726" i="43"/>
  <c r="R1726" i="43" s="1"/>
  <c r="P1437" i="43"/>
  <c r="R1437" i="43" s="1"/>
  <c r="P1256" i="43"/>
  <c r="R1256" i="43" s="1"/>
  <c r="P910" i="43"/>
  <c r="R910" i="43" s="1"/>
  <c r="P391" i="43"/>
  <c r="P249" i="43"/>
  <c r="R249" i="43" s="1"/>
  <c r="P195" i="43"/>
  <c r="R195" i="43" s="1"/>
  <c r="P91" i="43"/>
  <c r="R91" i="43" s="1"/>
  <c r="P1764" i="43"/>
  <c r="R1764" i="43" s="1"/>
  <c r="P1640" i="43"/>
  <c r="R1640" i="43" s="1"/>
  <c r="P1590" i="43"/>
  <c r="R1590" i="43" s="1"/>
  <c r="P1705" i="43"/>
  <c r="R1705" i="43" s="1"/>
  <c r="P1625" i="43"/>
  <c r="R1625" i="43" s="1"/>
  <c r="P983" i="43"/>
  <c r="R983" i="43" s="1"/>
  <c r="P939" i="43"/>
  <c r="R939" i="43" s="1"/>
  <c r="P667" i="43"/>
  <c r="R667" i="43" s="1"/>
  <c r="R1333" i="43"/>
  <c r="R844" i="43"/>
  <c r="R618" i="43"/>
  <c r="R172" i="43"/>
  <c r="R39" i="43"/>
  <c r="R819" i="43"/>
  <c r="P1792" i="43"/>
  <c r="R1792" i="43" s="1"/>
  <c r="P1700" i="43"/>
  <c r="R1700" i="43" s="1"/>
  <c r="P1651" i="43"/>
  <c r="R1651" i="43" s="1"/>
  <c r="P1638" i="43"/>
  <c r="R1638" i="43" s="1"/>
  <c r="P1279" i="43"/>
  <c r="R1279" i="43" s="1"/>
  <c r="P1228" i="43"/>
  <c r="R1228" i="43" s="1"/>
  <c r="P1074" i="43"/>
  <c r="R1074" i="43" s="1"/>
  <c r="P714" i="43"/>
  <c r="R714" i="43" s="1"/>
  <c r="P698" i="43"/>
  <c r="R698" i="43" s="1"/>
  <c r="P659" i="43"/>
  <c r="R659" i="43" s="1"/>
  <c r="P368" i="43"/>
  <c r="R368" i="43" s="1"/>
  <c r="P337" i="43"/>
  <c r="R337" i="43" s="1"/>
  <c r="P319" i="43"/>
  <c r="R319" i="43" s="1"/>
  <c r="P94" i="43"/>
  <c r="R94" i="43" s="1"/>
  <c r="P1562" i="43"/>
  <c r="R1562" i="43" s="1"/>
  <c r="R730" i="43"/>
  <c r="R207" i="43"/>
  <c r="R97" i="43"/>
  <c r="R1476" i="43"/>
  <c r="P1514" i="43"/>
  <c r="R1514" i="43" s="1"/>
  <c r="R1330" i="43"/>
  <c r="R838" i="43"/>
  <c r="R607" i="43"/>
  <c r="R390" i="43"/>
  <c r="R171" i="43"/>
  <c r="R37" i="43"/>
  <c r="R1272" i="43"/>
  <c r="R792" i="43"/>
  <c r="P1794" i="43"/>
  <c r="R1794" i="43" s="1"/>
  <c r="P1786" i="43"/>
  <c r="R1786" i="43" s="1"/>
  <c r="P1768" i="43"/>
  <c r="R1768" i="43" s="1"/>
  <c r="P1731" i="43"/>
  <c r="R1731" i="43" s="1"/>
  <c r="P1708" i="43"/>
  <c r="R1708" i="43" s="1"/>
  <c r="P1612" i="43"/>
  <c r="R1612" i="43" s="1"/>
  <c r="P1571" i="43"/>
  <c r="R1571" i="43" s="1"/>
  <c r="P1555" i="43"/>
  <c r="R1555" i="43" s="1"/>
  <c r="P1519" i="43"/>
  <c r="R1519" i="43" s="1"/>
  <c r="P1447" i="43"/>
  <c r="R1447" i="43" s="1"/>
  <c r="P1377" i="43"/>
  <c r="R1377" i="43" s="1"/>
  <c r="P1364" i="43"/>
  <c r="R1364" i="43" s="1"/>
  <c r="P1336" i="43"/>
  <c r="R1336" i="43" s="1"/>
  <c r="P1076" i="43"/>
  <c r="R1076" i="43" s="1"/>
  <c r="P1042" i="43"/>
  <c r="R1042" i="43" s="1"/>
  <c r="P978" i="43"/>
  <c r="R978" i="43" s="1"/>
  <c r="P967" i="43"/>
  <c r="R967" i="43" s="1"/>
  <c r="P957" i="43"/>
  <c r="R957" i="43" s="1"/>
  <c r="P942" i="43"/>
  <c r="R942" i="43" s="1"/>
  <c r="P934" i="43"/>
  <c r="R934" i="43" s="1"/>
  <c r="P585" i="43"/>
  <c r="R585" i="43" s="1"/>
  <c r="P453" i="43"/>
  <c r="R453" i="43" s="1"/>
  <c r="P267" i="43"/>
  <c r="R267" i="43" s="1"/>
  <c r="R1540" i="43"/>
  <c r="P1613" i="43"/>
  <c r="R1613" i="43" s="1"/>
  <c r="P1082" i="43"/>
  <c r="R1082" i="43" s="1"/>
  <c r="P988" i="43"/>
  <c r="R988" i="43" s="1"/>
  <c r="P1608" i="43"/>
  <c r="R1608" i="43" s="1"/>
  <c r="P1556" i="43"/>
  <c r="R1556" i="43" s="1"/>
  <c r="P1457" i="43"/>
  <c r="R1457" i="43" s="1"/>
  <c r="P1267" i="43"/>
  <c r="R1267" i="43" s="1"/>
  <c r="P1130" i="43"/>
  <c r="R1130" i="43" s="1"/>
  <c r="P1087" i="43"/>
  <c r="R1087" i="43" s="1"/>
  <c r="P1064" i="43"/>
  <c r="R1064" i="43" s="1"/>
  <c r="P669" i="43"/>
  <c r="R669" i="43" s="1"/>
  <c r="P1741" i="43"/>
  <c r="P1452" i="43"/>
  <c r="R1452" i="43" s="1"/>
  <c r="P1397" i="43"/>
  <c r="R1397" i="43" s="1"/>
  <c r="P1337" i="43"/>
  <c r="R1337" i="43" s="1"/>
  <c r="P1046" i="43"/>
  <c r="R1046" i="43" s="1"/>
  <c r="P911" i="43"/>
  <c r="R911" i="43" s="1"/>
  <c r="P705" i="43"/>
  <c r="R705" i="43" s="1"/>
  <c r="P674" i="43"/>
  <c r="R674" i="43" s="1"/>
  <c r="P582" i="43"/>
  <c r="R582" i="43" s="1"/>
  <c r="P394" i="43"/>
  <c r="R394" i="43" s="1"/>
  <c r="P306" i="43"/>
  <c r="R306" i="43" s="1"/>
  <c r="P1352" i="43"/>
  <c r="R1352" i="43" s="1"/>
  <c r="P1342" i="43"/>
  <c r="R1342" i="43" s="1"/>
  <c r="P1332" i="43"/>
  <c r="R1332" i="43" s="1"/>
  <c r="P947" i="43"/>
  <c r="R947" i="43" s="1"/>
  <c r="P584" i="43"/>
  <c r="R584" i="43" s="1"/>
  <c r="P1484" i="43"/>
  <c r="R1484" i="43" s="1"/>
  <c r="P1143" i="43"/>
  <c r="R1143" i="43" s="1"/>
  <c r="P1056" i="43"/>
  <c r="R1056" i="43" s="1"/>
  <c r="P1018" i="43"/>
  <c r="R1018" i="43" s="1"/>
  <c r="P710" i="43"/>
  <c r="R710" i="43" s="1"/>
  <c r="P677" i="43"/>
  <c r="R677" i="43" s="1"/>
  <c r="P455" i="43"/>
  <c r="R455" i="43" s="1"/>
  <c r="P399" i="43"/>
  <c r="R399" i="43" s="1"/>
  <c r="P355" i="43"/>
  <c r="R355" i="43" s="1"/>
  <c r="P233" i="43"/>
  <c r="R233" i="43" s="1"/>
  <c r="P1568" i="43"/>
  <c r="R1568" i="43" s="1"/>
  <c r="P1231" i="43"/>
  <c r="R1231" i="43" s="1"/>
  <c r="P1198" i="43"/>
  <c r="R1198" i="43" s="1"/>
  <c r="P1150" i="43"/>
  <c r="R1150" i="43" s="1"/>
  <c r="P1148" i="43"/>
  <c r="R1148" i="43" s="1"/>
  <c r="P1061" i="43"/>
  <c r="R1061" i="43" s="1"/>
  <c r="P1059" i="43"/>
  <c r="R1059" i="43" s="1"/>
  <c r="P952" i="43"/>
  <c r="R952" i="43" s="1"/>
  <c r="P919" i="43"/>
  <c r="R919" i="43" s="1"/>
  <c r="P906" i="43"/>
  <c r="R906" i="43" s="1"/>
  <c r="P362" i="43"/>
  <c r="R362" i="43" s="1"/>
  <c r="P189" i="43"/>
  <c r="R189" i="43" s="1"/>
  <c r="P1637" i="43"/>
  <c r="R1637" i="43" s="1"/>
  <c r="P1553" i="43"/>
  <c r="R1553" i="43" s="1"/>
  <c r="P1464" i="43"/>
  <c r="R1464" i="43" s="1"/>
  <c r="P1462" i="43"/>
  <c r="R1462" i="43" s="1"/>
  <c r="P1066" i="43"/>
  <c r="R1066" i="43" s="1"/>
  <c r="P1649" i="43"/>
  <c r="R1649" i="43" s="1"/>
  <c r="P1546" i="43"/>
  <c r="R1546" i="43" s="1"/>
  <c r="P1632" i="43"/>
  <c r="R1632" i="43" s="1"/>
  <c r="P1548" i="43"/>
  <c r="R1548" i="43" s="1"/>
  <c r="P1738" i="43"/>
  <c r="P1496" i="43"/>
  <c r="R1496" i="43" s="1"/>
  <c r="P1424" i="43"/>
  <c r="R1424" i="43" s="1"/>
  <c r="P1422" i="43"/>
  <c r="R1422" i="43" s="1"/>
  <c r="P1414" i="43"/>
  <c r="R1414" i="43" s="1"/>
  <c r="P1404" i="43"/>
  <c r="R1404" i="43" s="1"/>
  <c r="P1344" i="43"/>
  <c r="R1344" i="43" s="1"/>
  <c r="P1142" i="43"/>
  <c r="R1142" i="43" s="1"/>
  <c r="P1109" i="43"/>
  <c r="R1109" i="43" s="1"/>
  <c r="P1107" i="43"/>
  <c r="R1107" i="43" s="1"/>
  <c r="P1023" i="43"/>
  <c r="R1023" i="43" s="1"/>
  <c r="P887" i="43"/>
  <c r="R887" i="43" s="1"/>
  <c r="P676" i="43"/>
  <c r="R676" i="43" s="1"/>
  <c r="P599" i="43"/>
  <c r="R599" i="43" s="1"/>
  <c r="P1481" i="43"/>
  <c r="R1481" i="43" s="1"/>
  <c r="P1058" i="43"/>
  <c r="R1058" i="43" s="1"/>
  <c r="P723" i="43"/>
  <c r="R723" i="43" s="1"/>
  <c r="P328" i="43"/>
  <c r="R328" i="43" s="1"/>
  <c r="P245" i="43"/>
  <c r="R245" i="43" s="1"/>
  <c r="R1442" i="43"/>
  <c r="P1685" i="43"/>
  <c r="R1685" i="43" s="1"/>
  <c r="P1157" i="43"/>
  <c r="R1157" i="43" s="1"/>
  <c r="P1063" i="43"/>
  <c r="R1063" i="43" s="1"/>
  <c r="P1030" i="43"/>
  <c r="R1030" i="43" s="1"/>
  <c r="P892" i="43"/>
  <c r="R892" i="43" s="1"/>
  <c r="P1203" i="43"/>
  <c r="R1203" i="43" s="1"/>
  <c r="P1436" i="43"/>
  <c r="R1436" i="43" s="1"/>
  <c r="P1421" i="43"/>
  <c r="R1421" i="43" s="1"/>
  <c r="P1376" i="43"/>
  <c r="R1376" i="43" s="1"/>
  <c r="P1374" i="43"/>
  <c r="R1374" i="43" s="1"/>
  <c r="P1366" i="43"/>
  <c r="R1366" i="43" s="1"/>
  <c r="P1361" i="43"/>
  <c r="R1361" i="43" s="1"/>
  <c r="P1243" i="43"/>
  <c r="R1243" i="43" s="1"/>
  <c r="P1220" i="43"/>
  <c r="R1220" i="43" s="1"/>
  <c r="P1073" i="43"/>
  <c r="R1073" i="43" s="1"/>
  <c r="P969" i="43"/>
  <c r="R969" i="43" s="1"/>
  <c r="P923" i="43"/>
  <c r="R923" i="43" s="1"/>
  <c r="P596" i="43"/>
  <c r="R596" i="43" s="1"/>
  <c r="P594" i="43"/>
  <c r="R594" i="43" s="1"/>
  <c r="P1721" i="43"/>
  <c r="R1721" i="43" s="1"/>
  <c r="P1493" i="43"/>
  <c r="R1493" i="43" s="1"/>
  <c r="P1426" i="43"/>
  <c r="R1426" i="43" s="1"/>
  <c r="P1416" i="43"/>
  <c r="R1416" i="43" s="1"/>
  <c r="P1314" i="43"/>
  <c r="R1314" i="43" s="1"/>
  <c r="P1022" i="43"/>
  <c r="R1022" i="43" s="1"/>
  <c r="P918" i="43"/>
  <c r="R918" i="43" s="1"/>
  <c r="P773" i="43"/>
  <c r="R773" i="43" s="1"/>
  <c r="P722" i="43"/>
  <c r="R722" i="43" s="1"/>
  <c r="P694" i="43"/>
  <c r="R694" i="43" s="1"/>
  <c r="P1660" i="43"/>
  <c r="P1577" i="43"/>
  <c r="R1577" i="43" s="1"/>
  <c r="P1488" i="43"/>
  <c r="R1488" i="43" s="1"/>
  <c r="P1486" i="43"/>
  <c r="R1486" i="43" s="1"/>
  <c r="P1111" i="43"/>
  <c r="R1111" i="43" s="1"/>
  <c r="P1078" i="43"/>
  <c r="R1078" i="43" s="1"/>
  <c r="P984" i="43"/>
  <c r="R984" i="43" s="1"/>
  <c r="P933" i="43"/>
  <c r="R933" i="43" s="1"/>
  <c r="P889" i="43"/>
  <c r="R889" i="43" s="1"/>
  <c r="P601" i="43"/>
  <c r="R601" i="43" s="1"/>
  <c r="P423" i="43"/>
  <c r="R423" i="43" s="1"/>
  <c r="P1572" i="43"/>
  <c r="R1572" i="43" s="1"/>
  <c r="P1570" i="43"/>
  <c r="R1570" i="43" s="1"/>
  <c r="P1266" i="43"/>
  <c r="R1266" i="43" s="1"/>
  <c r="P1448" i="43"/>
  <c r="R1448" i="43" s="1"/>
  <c r="P1373" i="43"/>
  <c r="R1373" i="43" s="1"/>
  <c r="P1212" i="43"/>
  <c r="R1212" i="43" s="1"/>
  <c r="P1169" i="43"/>
  <c r="R1169" i="43" s="1"/>
  <c r="P1070" i="43"/>
  <c r="R1070" i="43" s="1"/>
  <c r="P938" i="43"/>
  <c r="R938" i="43" s="1"/>
  <c r="P639" i="43"/>
  <c r="R639" i="43" s="1"/>
  <c r="P433" i="43"/>
  <c r="R433" i="43" s="1"/>
  <c r="P1589" i="43"/>
  <c r="R1589" i="43" s="1"/>
  <c r="P1438" i="43"/>
  <c r="R1438" i="43" s="1"/>
  <c r="P1388" i="43"/>
  <c r="R1388" i="43" s="1"/>
  <c r="P1386" i="43"/>
  <c r="R1386" i="43" s="1"/>
  <c r="P1378" i="43"/>
  <c r="R1378" i="43" s="1"/>
  <c r="P1368" i="43"/>
  <c r="R1368" i="43" s="1"/>
  <c r="P1328" i="43"/>
  <c r="R1328" i="43" s="1"/>
  <c r="P1313" i="43"/>
  <c r="R1313" i="43" s="1"/>
  <c r="P976" i="43"/>
  <c r="R976" i="43" s="1"/>
  <c r="P902" i="43"/>
  <c r="R902" i="43" s="1"/>
  <c r="P706" i="43"/>
  <c r="R706" i="43" s="1"/>
  <c r="P693" i="43"/>
  <c r="R693" i="43" s="1"/>
  <c r="P296" i="43"/>
  <c r="R296" i="43" s="1"/>
  <c r="P250" i="43"/>
  <c r="R250" i="43" s="1"/>
  <c r="P1584" i="43"/>
  <c r="R1584" i="43" s="1"/>
  <c r="P1255" i="43"/>
  <c r="R1255" i="43" s="1"/>
  <c r="P1075" i="43"/>
  <c r="R1075" i="43" s="1"/>
  <c r="P1230" i="43"/>
  <c r="R1230" i="43" s="1"/>
  <c r="P1182" i="43"/>
  <c r="R1182" i="43" s="1"/>
  <c r="P301" i="43"/>
  <c r="R301" i="43" s="1"/>
  <c r="P255" i="43"/>
  <c r="R255" i="43" s="1"/>
  <c r="R1432" i="43"/>
  <c r="P1517" i="43"/>
  <c r="R1517" i="43" s="1"/>
  <c r="P1460" i="43"/>
  <c r="R1460" i="43" s="1"/>
  <c r="P1128" i="43"/>
  <c r="R1128" i="43" s="1"/>
  <c r="P1085" i="43"/>
  <c r="R1085" i="43" s="1"/>
  <c r="P1083" i="43"/>
  <c r="R1083" i="43" s="1"/>
  <c r="P1034" i="43"/>
  <c r="R1034" i="43" s="1"/>
  <c r="P991" i="43"/>
  <c r="R991" i="43" s="1"/>
  <c r="P935" i="43"/>
  <c r="R935" i="43" s="1"/>
  <c r="P930" i="43"/>
  <c r="R930" i="43" s="1"/>
  <c r="P703" i="43"/>
  <c r="R703" i="43" s="1"/>
  <c r="P701" i="43"/>
  <c r="R701" i="43" s="1"/>
  <c r="P345" i="43"/>
  <c r="R345" i="43" s="1"/>
  <c r="P257" i="43"/>
  <c r="R257" i="43" s="1"/>
  <c r="P1385" i="43"/>
  <c r="R1385" i="43" s="1"/>
  <c r="P1270" i="43"/>
  <c r="R1270" i="43" s="1"/>
  <c r="P1166" i="43"/>
  <c r="R1166" i="43" s="1"/>
  <c r="P1131" i="43"/>
  <c r="R1131" i="43" s="1"/>
  <c r="P1088" i="43"/>
  <c r="R1088" i="43" s="1"/>
  <c r="P1049" i="43"/>
  <c r="R1049" i="43" s="1"/>
  <c r="P1044" i="43"/>
  <c r="R1044" i="43" s="1"/>
  <c r="P940" i="43"/>
  <c r="R940" i="43" s="1"/>
  <c r="P894" i="43"/>
  <c r="R894" i="43" s="1"/>
  <c r="P577" i="43"/>
  <c r="R577" i="43" s="1"/>
  <c r="P1628" i="43"/>
  <c r="R1628" i="43" s="1"/>
  <c r="P1594" i="43"/>
  <c r="R1594" i="43" s="1"/>
  <c r="P1440" i="43"/>
  <c r="R1440" i="43" s="1"/>
  <c r="P1398" i="43"/>
  <c r="R1398" i="43" s="1"/>
  <c r="P1390" i="43"/>
  <c r="R1390" i="43" s="1"/>
  <c r="P1380" i="43"/>
  <c r="R1380" i="43" s="1"/>
  <c r="P1340" i="43"/>
  <c r="R1340" i="43" s="1"/>
  <c r="P1338" i="43"/>
  <c r="R1338" i="43" s="1"/>
  <c r="P1280" i="43"/>
  <c r="R1280" i="43" s="1"/>
  <c r="P1136" i="43"/>
  <c r="R1136" i="43" s="1"/>
  <c r="P973" i="43"/>
  <c r="R973" i="43" s="1"/>
  <c r="P948" i="43"/>
  <c r="R948" i="43" s="1"/>
  <c r="P943" i="43"/>
  <c r="R943" i="43" s="1"/>
  <c r="P927" i="43"/>
  <c r="R927" i="43" s="1"/>
  <c r="P708" i="43"/>
  <c r="R708" i="43" s="1"/>
  <c r="P664" i="43"/>
  <c r="R664" i="43" s="1"/>
  <c r="P1529" i="43"/>
  <c r="R1529" i="43" s="1"/>
  <c r="P1227" i="43"/>
  <c r="R1227" i="43" s="1"/>
  <c r="P1181" i="43"/>
  <c r="R1181" i="43" s="1"/>
  <c r="P1179" i="43"/>
  <c r="R1179" i="43" s="1"/>
  <c r="P1054" i="43"/>
  <c r="R1054" i="43" s="1"/>
  <c r="P950" i="43"/>
  <c r="R950" i="43" s="1"/>
  <c r="P350" i="43"/>
  <c r="R350" i="43" s="1"/>
  <c r="P348" i="43"/>
  <c r="R348" i="43" s="1"/>
  <c r="P404" i="43"/>
  <c r="R404" i="43" s="1"/>
  <c r="P260" i="43"/>
  <c r="R260" i="43" s="1"/>
  <c r="P116" i="43"/>
  <c r="R116" i="43" s="1"/>
  <c r="P72" i="43"/>
  <c r="R72" i="43" s="1"/>
  <c r="P416" i="43"/>
  <c r="R416" i="43" s="1"/>
  <c r="P272" i="43"/>
  <c r="R272" i="43" s="1"/>
  <c r="P372" i="43"/>
  <c r="R372" i="43" s="1"/>
  <c r="P62" i="43"/>
  <c r="R62" i="43" s="1"/>
  <c r="P284" i="43"/>
  <c r="R284" i="43" s="1"/>
  <c r="P140" i="43"/>
  <c r="R140" i="43" s="1"/>
  <c r="P384" i="43"/>
  <c r="R384" i="43" s="1"/>
  <c r="P96" i="43"/>
  <c r="R96" i="43" s="1"/>
  <c r="P908" i="43"/>
  <c r="R908" i="43" s="1"/>
  <c r="P920" i="43"/>
  <c r="R920" i="43" s="1"/>
  <c r="P644" i="43"/>
  <c r="R644" i="43" s="1"/>
  <c r="P320" i="43"/>
  <c r="R320" i="43" s="1"/>
  <c r="P944" i="43"/>
  <c r="R944" i="43" s="1"/>
  <c r="P420" i="43"/>
  <c r="R420" i="43" s="1"/>
  <c r="P276" i="43"/>
  <c r="R276" i="43" s="1"/>
  <c r="P132" i="43"/>
  <c r="R132" i="43" s="1"/>
  <c r="P956" i="43"/>
  <c r="R956" i="43" s="1"/>
  <c r="P668" i="43"/>
  <c r="R668" i="43" s="1"/>
  <c r="P332" i="43"/>
  <c r="R332" i="43" s="1"/>
  <c r="P61" i="43"/>
  <c r="R61" i="43" s="1"/>
  <c r="P704" i="43"/>
  <c r="R704" i="43" s="1"/>
  <c r="P716" i="43"/>
  <c r="R716" i="43" s="1"/>
  <c r="P356" i="43"/>
  <c r="R356" i="43" s="1"/>
  <c r="P1016" i="43"/>
  <c r="R1016" i="43" s="1"/>
  <c r="P456" i="43"/>
  <c r="R456" i="43" s="1"/>
  <c r="P312" i="43"/>
  <c r="R312" i="43" s="1"/>
  <c r="P168" i="43"/>
  <c r="R168" i="43" s="1"/>
  <c r="P1028" i="43"/>
  <c r="R1028" i="43" s="1"/>
  <c r="P236" i="43"/>
  <c r="R236" i="43" s="1"/>
  <c r="P92" i="43"/>
  <c r="R92" i="43" s="1"/>
  <c r="P336" i="43"/>
  <c r="R336" i="43" s="1"/>
  <c r="P60" i="43"/>
  <c r="R60" i="43" s="1"/>
  <c r="R1455" i="43"/>
  <c r="R1278" i="43"/>
  <c r="R1257" i="43"/>
  <c r="R1236" i="43"/>
  <c r="R1221" i="43"/>
  <c r="R1185" i="43"/>
  <c r="R1167" i="43"/>
  <c r="R1146" i="43"/>
  <c r="R1134" i="43"/>
  <c r="R1125" i="43"/>
  <c r="R1098" i="43"/>
  <c r="R1041" i="43"/>
  <c r="R1035" i="43"/>
  <c r="R1014" i="43"/>
  <c r="R1008" i="43"/>
  <c r="R1002" i="43"/>
  <c r="R879" i="43"/>
  <c r="R867" i="43"/>
  <c r="R864" i="43"/>
  <c r="R852" i="43"/>
  <c r="R849" i="43"/>
  <c r="R846" i="43"/>
  <c r="R813" i="43"/>
  <c r="R795" i="43"/>
  <c r="R774" i="43"/>
  <c r="R771" i="43"/>
  <c r="R768" i="43"/>
  <c r="R765" i="43"/>
  <c r="R762" i="43"/>
  <c r="R759" i="43"/>
  <c r="R756" i="43"/>
  <c r="R753" i="43"/>
  <c r="R750" i="43"/>
  <c r="R747" i="43"/>
  <c r="R741" i="43"/>
  <c r="R729" i="43"/>
  <c r="R726" i="43"/>
  <c r="R690" i="43"/>
  <c r="R684" i="43"/>
  <c r="R681" i="43"/>
  <c r="R660" i="43"/>
  <c r="R651" i="43"/>
  <c r="R591" i="43"/>
  <c r="R504" i="43"/>
  <c r="R444" i="43"/>
  <c r="R357" i="43"/>
  <c r="R351" i="43"/>
  <c r="R324" i="43"/>
  <c r="R228" i="43"/>
  <c r="R225" i="43"/>
  <c r="R222" i="43"/>
  <c r="R219" i="43"/>
  <c r="R183" i="43"/>
  <c r="R180" i="43"/>
  <c r="R144" i="43"/>
  <c r="R141" i="43"/>
  <c r="R114" i="43"/>
  <c r="R111" i="43"/>
  <c r="R105" i="43"/>
  <c r="R102" i="43"/>
  <c r="R99" i="43"/>
  <c r="R51" i="43"/>
  <c r="R48" i="43"/>
  <c r="R1537" i="43"/>
  <c r="R1183" i="43"/>
  <c r="R853" i="43"/>
  <c r="R735" i="43"/>
  <c r="R541" i="43"/>
  <c r="R402" i="43"/>
  <c r="R204" i="43"/>
  <c r="R126" i="43"/>
  <c r="R36" i="43"/>
  <c r="R1094" i="43"/>
  <c r="R878" i="43"/>
  <c r="R872" i="43"/>
  <c r="R857" i="43"/>
  <c r="R818" i="43"/>
  <c r="R815" i="43"/>
  <c r="R812" i="43"/>
  <c r="R809" i="43"/>
  <c r="R782" i="43"/>
  <c r="R779" i="43"/>
  <c r="R728" i="43"/>
  <c r="R56" i="43"/>
  <c r="R1095" i="43"/>
  <c r="R810" i="43"/>
  <c r="R1092" i="43"/>
  <c r="R807" i="43"/>
  <c r="R1080" i="43"/>
  <c r="R1315" i="43"/>
  <c r="R1051" i="43"/>
  <c r="R799" i="43"/>
  <c r="R616" i="43"/>
  <c r="R481" i="43"/>
  <c r="R265" i="43"/>
  <c r="R162" i="43"/>
  <c r="R139" i="43"/>
  <c r="R178" i="43"/>
  <c r="R217" i="43"/>
  <c r="R430" i="43"/>
  <c r="R502" i="43"/>
  <c r="R643" i="43"/>
  <c r="R53" i="43"/>
  <c r="R145" i="43"/>
  <c r="R184" i="43"/>
  <c r="R460" i="43"/>
  <c r="R514" i="43"/>
  <c r="R766" i="43"/>
  <c r="R964" i="43"/>
  <c r="R1474" i="43"/>
  <c r="R1702" i="43"/>
  <c r="R147" i="43"/>
  <c r="R360" i="43"/>
  <c r="R517" i="43"/>
  <c r="R661" i="43"/>
  <c r="R826" i="43"/>
  <c r="R1273" i="43"/>
  <c r="R55" i="43"/>
  <c r="R150" i="43"/>
  <c r="R361" i="43"/>
  <c r="R466" i="43"/>
  <c r="R580" i="43"/>
  <c r="R682" i="43"/>
  <c r="R769" i="43"/>
  <c r="R1504" i="43"/>
  <c r="R49" i="43"/>
  <c r="R100" i="43"/>
  <c r="R658" i="43"/>
  <c r="R823" i="43"/>
  <c r="R186" i="43"/>
  <c r="R1501" i="43"/>
  <c r="R227" i="43"/>
  <c r="R142" i="43"/>
  <c r="R181" i="43"/>
  <c r="R220" i="43"/>
  <c r="R445" i="43"/>
  <c r="R54" i="43"/>
  <c r="R982" i="43"/>
  <c r="R52" i="43"/>
  <c r="R103" i="43"/>
  <c r="R352" i="43"/>
  <c r="R457" i="43"/>
  <c r="R508" i="43"/>
  <c r="R820" i="43"/>
  <c r="R106" i="43"/>
  <c r="R1135" i="43"/>
  <c r="R108" i="43"/>
  <c r="R519" i="43"/>
  <c r="R226" i="43"/>
  <c r="R463" i="43"/>
  <c r="R574" i="43"/>
  <c r="R1735" i="43"/>
  <c r="R187" i="43"/>
  <c r="R151" i="43"/>
  <c r="R190" i="43"/>
  <c r="R27" i="43"/>
  <c r="R58" i="43"/>
  <c r="R154" i="43"/>
  <c r="R193" i="43"/>
  <c r="R232" i="43"/>
  <c r="R376" i="43"/>
  <c r="R472" i="43"/>
  <c r="R526" i="43"/>
  <c r="R31" i="43"/>
  <c r="R67" i="43"/>
  <c r="R117" i="43"/>
  <c r="R157" i="43"/>
  <c r="R199" i="43"/>
  <c r="R240" i="43"/>
  <c r="R382" i="43"/>
  <c r="R475" i="43"/>
  <c r="R529" i="43"/>
  <c r="R718" i="43"/>
  <c r="R781" i="43"/>
  <c r="R841" i="43"/>
  <c r="R1015" i="43"/>
  <c r="R1303" i="43"/>
  <c r="R1531" i="43"/>
  <c r="R40" i="43"/>
  <c r="R84" i="43"/>
  <c r="R130" i="43"/>
  <c r="R166" i="43"/>
  <c r="R208" i="43"/>
  <c r="R289" i="43"/>
  <c r="R409" i="43"/>
  <c r="R490" i="43"/>
  <c r="R550" i="43"/>
  <c r="R622" i="43"/>
  <c r="R739" i="43"/>
  <c r="R805" i="43"/>
  <c r="R1201" i="43"/>
  <c r="R1351" i="43"/>
  <c r="R1603" i="43"/>
  <c r="R45" i="43"/>
  <c r="R88" i="43"/>
  <c r="R135" i="43"/>
  <c r="R174" i="43"/>
  <c r="R213" i="43"/>
  <c r="R300" i="43"/>
  <c r="R426" i="43"/>
  <c r="R495" i="43"/>
  <c r="R556" i="43"/>
  <c r="R745" i="43"/>
  <c r="R1375" i="43"/>
  <c r="R1621" i="43"/>
  <c r="R1300" i="43"/>
  <c r="R1036" i="43"/>
  <c r="R793" i="43"/>
  <c r="R610" i="43"/>
  <c r="R480" i="43"/>
  <c r="R264" i="43"/>
  <c r="R160" i="43"/>
  <c r="R76" i="43"/>
  <c r="R1011" i="43"/>
  <c r="R1510" i="43"/>
  <c r="R1468" i="43"/>
  <c r="R1294" i="43"/>
  <c r="R1264" i="43"/>
  <c r="R1261" i="43"/>
  <c r="R1240" i="43"/>
  <c r="R1159" i="43"/>
  <c r="R1153" i="43"/>
  <c r="R1114" i="43"/>
  <c r="R994" i="43"/>
  <c r="R961" i="43"/>
  <c r="R877" i="43"/>
  <c r="R829" i="43"/>
  <c r="R763" i="43"/>
  <c r="R754" i="43"/>
  <c r="R685" i="43"/>
  <c r="R655" i="43"/>
  <c r="R586" i="43"/>
  <c r="R565" i="43"/>
  <c r="R505" i="43"/>
  <c r="R367" i="43"/>
  <c r="R1642" i="43"/>
  <c r="R1275" i="43"/>
  <c r="R1005" i="43"/>
  <c r="R784" i="43"/>
  <c r="R606" i="43"/>
  <c r="R478" i="43"/>
  <c r="R261" i="43"/>
  <c r="R158" i="43"/>
  <c r="R69" i="43"/>
  <c r="R1271" i="43"/>
  <c r="R1629" i="43"/>
  <c r="R1234" i="43"/>
  <c r="R992" i="43"/>
  <c r="R780" i="43"/>
  <c r="R592" i="43"/>
  <c r="R474" i="43"/>
  <c r="R235" i="43"/>
  <c r="R156" i="43"/>
  <c r="R66" i="43"/>
  <c r="R1620" i="43"/>
  <c r="R874" i="43"/>
  <c r="R775" i="43"/>
  <c r="R589" i="43"/>
  <c r="R471" i="43"/>
  <c r="R231" i="43"/>
  <c r="R153" i="43"/>
  <c r="R57" i="43"/>
  <c r="R1606" i="43"/>
  <c r="R1216" i="43"/>
  <c r="R868" i="43"/>
  <c r="R751" i="43"/>
  <c r="R559" i="43"/>
  <c r="R429" i="43"/>
  <c r="R216" i="43"/>
  <c r="R138" i="43"/>
  <c r="R47" i="43"/>
  <c r="R630" i="43"/>
  <c r="R633" i="43"/>
  <c r="R627" i="43"/>
  <c r="R588" i="43"/>
  <c r="R576" i="43"/>
  <c r="R567" i="43"/>
  <c r="R561" i="43"/>
  <c r="R552" i="43"/>
  <c r="R546" i="43"/>
  <c r="R543" i="43"/>
  <c r="R537" i="43"/>
  <c r="R516" i="43"/>
  <c r="R513" i="43"/>
  <c r="R507" i="43"/>
  <c r="R498" i="43"/>
  <c r="R486" i="43"/>
  <c r="R483" i="43"/>
  <c r="R468" i="43"/>
  <c r="R465" i="43"/>
  <c r="R462" i="43"/>
  <c r="R447" i="43"/>
  <c r="R441" i="43"/>
  <c r="R387" i="43"/>
  <c r="R381" i="43"/>
  <c r="R354" i="43"/>
  <c r="R330" i="43"/>
  <c r="R321" i="43"/>
  <c r="R303" i="43"/>
  <c r="R285" i="43"/>
  <c r="R273" i="43"/>
  <c r="R632" i="43"/>
  <c r="R626" i="43"/>
  <c r="R605" i="43"/>
  <c r="R593" i="43"/>
  <c r="R587" i="43"/>
  <c r="R554" i="43"/>
  <c r="R551" i="43"/>
  <c r="R548" i="43"/>
  <c r="R512" i="43"/>
  <c r="R509" i="43"/>
  <c r="R491" i="43"/>
  <c r="R464" i="43"/>
  <c r="R389" i="43"/>
  <c r="R386" i="43"/>
  <c r="R383" i="43"/>
  <c r="R374" i="43"/>
  <c r="R299" i="43"/>
  <c r="R221" i="43"/>
  <c r="R188" i="43"/>
  <c r="R185" i="43"/>
  <c r="R179" i="43"/>
  <c r="R164" i="43"/>
  <c r="R161" i="43"/>
  <c r="R155" i="43"/>
  <c r="R152" i="43"/>
  <c r="R134" i="43"/>
  <c r="R128" i="43"/>
  <c r="R101" i="43"/>
  <c r="R98" i="43"/>
  <c r="R95" i="43"/>
  <c r="R50" i="43"/>
  <c r="R41" i="43"/>
  <c r="R38" i="43"/>
  <c r="R35" i="43"/>
  <c r="R23" i="43"/>
  <c r="R603" i="43"/>
  <c r="R835" i="43"/>
  <c r="R778" i="43"/>
  <c r="R1507" i="43"/>
  <c r="R522" i="43"/>
  <c r="R469" i="43"/>
  <c r="R1624" i="43"/>
  <c r="R1564" i="43"/>
  <c r="R1534" i="43"/>
  <c r="R1525" i="43"/>
  <c r="R1477" i="43"/>
  <c r="R1471" i="43"/>
  <c r="R1354" i="43"/>
  <c r="R1285" i="43"/>
  <c r="R1252" i="43"/>
  <c r="R1120" i="43"/>
  <c r="R1105" i="43"/>
  <c r="R1099" i="43"/>
  <c r="R1090" i="43"/>
  <c r="R1057" i="43"/>
  <c r="R1012" i="43"/>
  <c r="R1006" i="43"/>
  <c r="R1000" i="43"/>
  <c r="R997" i="43"/>
  <c r="R979" i="43"/>
  <c r="R880" i="43"/>
  <c r="R871" i="43"/>
  <c r="R862" i="43"/>
  <c r="R859" i="43"/>
  <c r="R850" i="43"/>
  <c r="R796" i="43"/>
  <c r="R787" i="43"/>
  <c r="R760" i="43"/>
  <c r="R733" i="43"/>
  <c r="R652" i="43"/>
  <c r="R571" i="43"/>
  <c r="R562" i="43"/>
  <c r="R538" i="43"/>
  <c r="R523" i="43"/>
  <c r="R511" i="43"/>
  <c r="R484" i="43"/>
  <c r="R448" i="43"/>
  <c r="R442" i="43"/>
  <c r="R358" i="43"/>
  <c r="R298" i="43"/>
  <c r="R223" i="43"/>
  <c r="R148" i="43"/>
  <c r="R73" i="43"/>
  <c r="R1744" i="43"/>
  <c r="R1417" i="43"/>
  <c r="R1327" i="43"/>
  <c r="R1297" i="43"/>
  <c r="R1207" i="43"/>
  <c r="R1177" i="43"/>
  <c r="R1171" i="43"/>
  <c r="R1672" i="43"/>
  <c r="R1132" i="43"/>
  <c r="R570" i="43"/>
  <c r="R1450" i="43"/>
  <c r="R1126" i="43"/>
  <c r="R958" i="43"/>
  <c r="R817" i="43"/>
  <c r="R568" i="43"/>
  <c r="R1663" i="43"/>
  <c r="R1588" i="43"/>
  <c r="R1372" i="43"/>
  <c r="R1276" i="43"/>
  <c r="R1246" i="43"/>
  <c r="R1222" i="43"/>
  <c r="R1213" i="43"/>
  <c r="R1144" i="43"/>
  <c r="R1258" i="43"/>
  <c r="R1123" i="43"/>
  <c r="R814" i="43"/>
  <c r="R757" i="43"/>
  <c r="R649" i="43"/>
  <c r="R325" i="43"/>
  <c r="R573" i="43"/>
  <c r="R1357" i="43"/>
  <c r="R1318" i="43"/>
  <c r="R1306" i="43"/>
  <c r="R1237" i="43"/>
  <c r="R1147" i="43"/>
  <c r="R564" i="43"/>
  <c r="R1739" i="43"/>
  <c r="R1622" i="43"/>
  <c r="R1604" i="43"/>
  <c r="R1598" i="43"/>
  <c r="R1580" i="43"/>
  <c r="R1538" i="43"/>
  <c r="R1499" i="43"/>
  <c r="R1472" i="43"/>
  <c r="R1451" i="43"/>
  <c r="R1433" i="43"/>
  <c r="R1400" i="43"/>
  <c r="R1391" i="43"/>
  <c r="R1316" i="43"/>
  <c r="R1310" i="43"/>
  <c r="R1292" i="43"/>
  <c r="R1289" i="43"/>
  <c r="R1283" i="43"/>
  <c r="R1262" i="43"/>
  <c r="R1253" i="43"/>
  <c r="R1247" i="43"/>
  <c r="R1241" i="43"/>
  <c r="R1235" i="43"/>
  <c r="R1232" i="43"/>
  <c r="R1229" i="43"/>
  <c r="R1226" i="43"/>
  <c r="R1223" i="43"/>
  <c r="R1217" i="43"/>
  <c r="R1214" i="43"/>
  <c r="R1208" i="43"/>
  <c r="R1205" i="43"/>
  <c r="R1202" i="43"/>
  <c r="R1199" i="43"/>
  <c r="R1196" i="43"/>
  <c r="R1193" i="43"/>
  <c r="R1190" i="43"/>
  <c r="R1175" i="43"/>
  <c r="R1172" i="43"/>
  <c r="R1163" i="43"/>
  <c r="R1154" i="43"/>
  <c r="R1151" i="43"/>
  <c r="R1145" i="43"/>
  <c r="R1139" i="43"/>
  <c r="R1133" i="43"/>
  <c r="R1127" i="43"/>
  <c r="R1124" i="43"/>
  <c r="R1121" i="43"/>
  <c r="R1118" i="43"/>
  <c r="R1115" i="43"/>
  <c r="R1112" i="43"/>
  <c r="R1103" i="43"/>
  <c r="R1097" i="43"/>
  <c r="R1091" i="43"/>
  <c r="R1742" i="43"/>
  <c r="R1703" i="43"/>
  <c r="R1670" i="43"/>
  <c r="R1661" i="43"/>
  <c r="R1643" i="43"/>
  <c r="R1619" i="43"/>
  <c r="R1544" i="43"/>
  <c r="R1535" i="43"/>
  <c r="R1520" i="43"/>
  <c r="R1511" i="43"/>
  <c r="R1478" i="43"/>
  <c r="R1469" i="43"/>
  <c r="R1454" i="43"/>
  <c r="R1445" i="43"/>
  <c r="R1355" i="43"/>
  <c r="R1331" i="43"/>
  <c r="R1322" i="43"/>
  <c r="R1301" i="43"/>
  <c r="R1295" i="43"/>
  <c r="R1286" i="43"/>
  <c r="R1265" i="43"/>
  <c r="R1259" i="43"/>
  <c r="R1250" i="43"/>
  <c r="R1244" i="43"/>
  <c r="R1238" i="43"/>
  <c r="R1745" i="43"/>
  <c r="R1736" i="43"/>
  <c r="R1673" i="43"/>
  <c r="R1607" i="43"/>
  <c r="R1601" i="43"/>
  <c r="R1565" i="43"/>
  <c r="R1559" i="43"/>
  <c r="R1532" i="43"/>
  <c r="R1523" i="43"/>
  <c r="R1505" i="43"/>
  <c r="R1475" i="43"/>
  <c r="R1439" i="43"/>
  <c r="R1430" i="43"/>
  <c r="R1403" i="43"/>
  <c r="R1325" i="43"/>
  <c r="R1319" i="43"/>
  <c r="R1307" i="43"/>
  <c r="R1304" i="43"/>
  <c r="R1160" i="43"/>
  <c r="R1277" i="43"/>
  <c r="R1274" i="43"/>
  <c r="R440" i="43"/>
  <c r="R1004" i="43"/>
  <c r="R1746" i="43"/>
  <c r="R1743" i="43"/>
  <c r="R1740" i="43"/>
  <c r="R1737" i="43"/>
  <c r="R1734" i="43"/>
  <c r="R1716" i="43"/>
  <c r="R1704" i="43"/>
  <c r="R1671" i="43"/>
  <c r="R1662" i="43"/>
  <c r="R1644" i="43"/>
  <c r="R1623" i="43"/>
  <c r="R1605" i="43"/>
  <c r="R1602" i="43"/>
  <c r="R1599" i="43"/>
  <c r="R1596" i="43"/>
  <c r="R1566" i="43"/>
  <c r="R1563" i="43"/>
  <c r="R1554" i="43"/>
  <c r="R845" i="43"/>
  <c r="R527" i="43"/>
  <c r="R965" i="43"/>
  <c r="R953" i="43"/>
  <c r="R932" i="43"/>
  <c r="R848" i="43"/>
  <c r="R842" i="43"/>
  <c r="R830" i="43"/>
  <c r="R797" i="43"/>
  <c r="R785" i="43"/>
  <c r="R761" i="43"/>
  <c r="R752" i="43"/>
  <c r="R740" i="43"/>
  <c r="R731" i="43"/>
  <c r="R719" i="43"/>
  <c r="R686" i="43"/>
  <c r="R662" i="43"/>
  <c r="R656" i="43"/>
  <c r="R653" i="43"/>
  <c r="R650" i="43"/>
  <c r="R638" i="43"/>
  <c r="R629" i="43"/>
  <c r="R623" i="43"/>
  <c r="R620" i="43"/>
  <c r="R617" i="43"/>
  <c r="R614" i="43"/>
  <c r="R611" i="43"/>
  <c r="R608" i="43"/>
  <c r="R602" i="43"/>
  <c r="R578" i="43"/>
  <c r="R572" i="43"/>
  <c r="R569" i="43"/>
  <c r="R566" i="43"/>
  <c r="R563" i="43"/>
  <c r="R560" i="43"/>
  <c r="R557" i="43"/>
  <c r="R545" i="43"/>
  <c r="R542" i="43"/>
  <c r="R539" i="43"/>
  <c r="R536" i="43"/>
  <c r="R533" i="43"/>
  <c r="R524" i="43"/>
  <c r="R515" i="43"/>
  <c r="R506" i="43"/>
  <c r="R500" i="43"/>
  <c r="R497" i="43"/>
  <c r="R494" i="43"/>
  <c r="R485" i="43"/>
  <c r="R482" i="43"/>
  <c r="R476" i="43"/>
  <c r="R473" i="43"/>
  <c r="R470" i="43"/>
  <c r="R467" i="43"/>
  <c r="R461" i="43"/>
  <c r="R449" i="43"/>
  <c r="R446" i="43"/>
  <c r="R428" i="43"/>
  <c r="R419" i="43"/>
  <c r="R410" i="43"/>
  <c r="R407" i="43"/>
  <c r="R401" i="43"/>
  <c r="R380" i="43"/>
  <c r="R359" i="43"/>
  <c r="R353" i="43"/>
  <c r="R326" i="43"/>
  <c r="R323" i="43"/>
  <c r="R311" i="43"/>
  <c r="R1052" i="43"/>
  <c r="R1007" i="43"/>
  <c r="R995" i="43"/>
  <c r="R959" i="43"/>
  <c r="R869" i="43"/>
  <c r="R854" i="43"/>
  <c r="R839" i="43"/>
  <c r="R824" i="43"/>
  <c r="R803" i="43"/>
  <c r="R791" i="43"/>
  <c r="R764" i="43"/>
  <c r="R755" i="43"/>
  <c r="R737" i="43"/>
  <c r="R734" i="43"/>
  <c r="R680" i="43"/>
  <c r="R503" i="43"/>
  <c r="R1040" i="43"/>
  <c r="R1010" i="43"/>
  <c r="R962" i="43"/>
  <c r="R836" i="43"/>
  <c r="R827" i="43"/>
  <c r="R800" i="43"/>
  <c r="R788" i="43"/>
  <c r="R770" i="43"/>
  <c r="R758" i="43"/>
  <c r="R746" i="43"/>
  <c r="R1037" i="43"/>
  <c r="R1001" i="43"/>
  <c r="R968" i="43"/>
  <c r="R875" i="43"/>
  <c r="R821" i="43"/>
  <c r="R518" i="43"/>
  <c r="R1013" i="43"/>
  <c r="R998" i="43"/>
  <c r="R881" i="43"/>
  <c r="R860" i="43"/>
  <c r="R851" i="43"/>
  <c r="R833" i="43"/>
  <c r="R806" i="43"/>
  <c r="R794" i="43"/>
  <c r="R767" i="43"/>
  <c r="R749" i="43"/>
  <c r="R743" i="43"/>
  <c r="R683" i="43"/>
  <c r="R521" i="43"/>
  <c r="R776" i="43"/>
  <c r="R725" i="43"/>
  <c r="R635" i="43"/>
  <c r="R1031" i="43"/>
  <c r="R443" i="43"/>
  <c r="R1536" i="43"/>
  <c r="R1524" i="43"/>
  <c r="R1521" i="43"/>
  <c r="R1512" i="43"/>
  <c r="R1500" i="43"/>
  <c r="R1494" i="43"/>
  <c r="R1485" i="43"/>
  <c r="R1467" i="43"/>
  <c r="R1443" i="43"/>
  <c r="R1434" i="43"/>
  <c r="R1428" i="43"/>
  <c r="R1413" i="43"/>
  <c r="R1389" i="43"/>
  <c r="R1362" i="43"/>
  <c r="R1347" i="43"/>
  <c r="R1341" i="43"/>
  <c r="R1320" i="43"/>
  <c r="R1302" i="43"/>
  <c r="R1296" i="43"/>
  <c r="R1293" i="43"/>
  <c r="R1287" i="43"/>
  <c r="R1284" i="43"/>
  <c r="R1260" i="43"/>
  <c r="R1254" i="43"/>
  <c r="R1251" i="43"/>
  <c r="R1248" i="43"/>
  <c r="R1245" i="43"/>
  <c r="R1239" i="43"/>
  <c r="R1215" i="43"/>
  <c r="R1209" i="43"/>
  <c r="R1206" i="43"/>
  <c r="R1194" i="43"/>
  <c r="R1176" i="43"/>
  <c r="R1164" i="43"/>
  <c r="R1161" i="43"/>
  <c r="R1152" i="43"/>
  <c r="R1140" i="43"/>
  <c r="R1119" i="43"/>
  <c r="R1116" i="43"/>
  <c r="R1101" i="43"/>
  <c r="R1089" i="43"/>
  <c r="R1086" i="43"/>
  <c r="R1068" i="43"/>
  <c r="R137" i="43"/>
  <c r="R68" i="43"/>
  <c r="R44" i="43"/>
  <c r="R263" i="43"/>
  <c r="R206" i="43"/>
  <c r="R197" i="43"/>
  <c r="R167" i="43"/>
  <c r="R125" i="43"/>
  <c r="R110" i="43"/>
  <c r="R104" i="43"/>
  <c r="R80" i="43"/>
  <c r="R71" i="43"/>
  <c r="R59" i="43"/>
  <c r="R293" i="43"/>
  <c r="R287" i="43"/>
  <c r="R212" i="43"/>
  <c r="R203" i="43"/>
  <c r="R113" i="43"/>
  <c r="R122" i="43"/>
  <c r="R83" i="43"/>
  <c r="R290" i="43"/>
  <c r="R224" i="43"/>
  <c r="R215" i="43"/>
  <c r="R209" i="43"/>
  <c r="R182" i="43"/>
  <c r="R176" i="43"/>
  <c r="R143" i="43"/>
  <c r="R1191" i="43"/>
  <c r="R218" i="43"/>
  <c r="R173" i="43"/>
  <c r="R74" i="43"/>
  <c r="R191" i="43"/>
  <c r="R119" i="43"/>
  <c r="R1533" i="43"/>
  <c r="R149" i="43"/>
  <c r="R281" i="43"/>
  <c r="R146" i="43"/>
  <c r="R1509" i="43"/>
  <c r="R275" i="43"/>
  <c r="R1047" i="43"/>
  <c r="R996" i="43"/>
  <c r="R993" i="43"/>
  <c r="R987" i="43"/>
  <c r="R963" i="43"/>
  <c r="R870" i="43"/>
  <c r="R855" i="43"/>
  <c r="R843" i="43"/>
  <c r="R831" i="43"/>
  <c r="R825" i="43"/>
  <c r="R816" i="43"/>
  <c r="R801" i="43"/>
  <c r="R786" i="43"/>
  <c r="R777" i="43"/>
  <c r="R687" i="43"/>
  <c r="R657" i="43"/>
  <c r="R654" i="43"/>
  <c r="R624" i="43"/>
  <c r="R621" i="43"/>
  <c r="R615" i="43"/>
  <c r="R612" i="43"/>
  <c r="R609" i="43"/>
  <c r="R549" i="43"/>
  <c r="R510" i="43"/>
  <c r="R489" i="43"/>
  <c r="R477" i="43"/>
  <c r="R840" i="43"/>
  <c r="R798" i="43"/>
  <c r="R501" i="43"/>
  <c r="R876" i="43"/>
  <c r="R834" i="43"/>
  <c r="R966" i="43"/>
  <c r="R540" i="43"/>
  <c r="R534" i="43"/>
  <c r="R1053" i="43"/>
  <c r="R1288" i="43"/>
  <c r="R1225" i="43"/>
  <c r="R1138" i="43"/>
  <c r="R1117" i="43"/>
  <c r="R1039" i="43"/>
  <c r="R1009" i="43"/>
  <c r="R1180" i="43"/>
  <c r="R1141" i="43"/>
  <c r="R1249" i="43"/>
  <c r="R459" i="43"/>
  <c r="R613" i="43"/>
  <c r="R520" i="43"/>
  <c r="R406" i="43"/>
  <c r="R535" i="43"/>
  <c r="P19" i="43"/>
  <c r="R414" i="43"/>
  <c r="R1392" i="43"/>
  <c r="R1654" i="43"/>
  <c r="R1636" i="43"/>
  <c r="R1611" i="43"/>
  <c r="R1431" i="43"/>
  <c r="R1616" i="43"/>
  <c r="R1801" i="43"/>
  <c r="R1543" i="43"/>
  <c r="R1411" i="43"/>
  <c r="R937" i="43"/>
  <c r="R313" i="43"/>
  <c r="R19" i="43" l="1"/>
  <c r="R15" i="43" s="1"/>
  <c r="P15" i="43"/>
  <c r="V20" i="43" l="1"/>
  <c r="W20" i="43" s="1"/>
  <c r="V21" i="43"/>
  <c r="W21" i="43" s="1"/>
  <c r="V22" i="43"/>
  <c r="W22" i="43" s="1"/>
  <c r="V23" i="43"/>
  <c r="W23" i="43" s="1"/>
  <c r="V24" i="43"/>
  <c r="W24" i="43" s="1"/>
  <c r="V25" i="43"/>
  <c r="W25" i="43" s="1"/>
  <c r="V26" i="43"/>
  <c r="W26" i="43" s="1"/>
  <c r="V27" i="43"/>
  <c r="W27" i="43" s="1"/>
  <c r="V28" i="43"/>
  <c r="W28" i="43" s="1"/>
  <c r="V29" i="43"/>
  <c r="W29" i="43" s="1"/>
  <c r="V30" i="43"/>
  <c r="W30" i="43" s="1"/>
  <c r="V31" i="43"/>
  <c r="W31" i="43" s="1"/>
  <c r="V32" i="43"/>
  <c r="W32" i="43" s="1"/>
  <c r="V33" i="43"/>
  <c r="W33" i="43" s="1"/>
  <c r="V34" i="43"/>
  <c r="W34" i="43" s="1"/>
  <c r="V35" i="43"/>
  <c r="W35" i="43" s="1"/>
  <c r="V36" i="43"/>
  <c r="W36" i="43" s="1"/>
  <c r="V37" i="43"/>
  <c r="W37" i="43" s="1"/>
  <c r="V38" i="43"/>
  <c r="W38" i="43" s="1"/>
  <c r="V39" i="43"/>
  <c r="W39" i="43" s="1"/>
  <c r="V40" i="43"/>
  <c r="W40" i="43" s="1"/>
  <c r="V41" i="43"/>
  <c r="W41" i="43" s="1"/>
  <c r="V42" i="43"/>
  <c r="W42" i="43" s="1"/>
  <c r="V43" i="43"/>
  <c r="W43" i="43" s="1"/>
  <c r="V44" i="43"/>
  <c r="W44" i="43" s="1"/>
  <c r="V45" i="43"/>
  <c r="W45" i="43" s="1"/>
  <c r="V46" i="43"/>
  <c r="W46" i="43" s="1"/>
  <c r="V47" i="43"/>
  <c r="W47" i="43" s="1"/>
  <c r="V48" i="43"/>
  <c r="W48" i="43" s="1"/>
  <c r="V49" i="43"/>
  <c r="W49" i="43" s="1"/>
  <c r="V50" i="43"/>
  <c r="W50" i="43" s="1"/>
  <c r="V51" i="43"/>
  <c r="W51" i="43" s="1"/>
  <c r="V52" i="43"/>
  <c r="W52" i="43" s="1"/>
  <c r="V53" i="43"/>
  <c r="W53" i="43" s="1"/>
  <c r="V54" i="43"/>
  <c r="W54" i="43" s="1"/>
  <c r="V55" i="43"/>
  <c r="W55" i="43" s="1"/>
  <c r="V56" i="43"/>
  <c r="W56" i="43" s="1"/>
  <c r="V57" i="43"/>
  <c r="W57" i="43" s="1"/>
  <c r="V58" i="43"/>
  <c r="W58" i="43" s="1"/>
  <c r="V59" i="43"/>
  <c r="W59" i="43" s="1"/>
  <c r="V60" i="43"/>
  <c r="W60" i="43" s="1"/>
  <c r="V61" i="43"/>
  <c r="W61" i="43" s="1"/>
  <c r="V62" i="43"/>
  <c r="W62" i="43" s="1"/>
  <c r="V63" i="43"/>
  <c r="W63" i="43" s="1"/>
  <c r="V64" i="43"/>
  <c r="W64" i="43" s="1"/>
  <c r="V65" i="43"/>
  <c r="W65" i="43" s="1"/>
  <c r="V66" i="43"/>
  <c r="W66" i="43" s="1"/>
  <c r="V67" i="43"/>
  <c r="W67" i="43" s="1"/>
  <c r="V68" i="43"/>
  <c r="W68" i="43" s="1"/>
  <c r="V69" i="43"/>
  <c r="W69" i="43" s="1"/>
  <c r="V70" i="43"/>
  <c r="W70" i="43" s="1"/>
  <c r="V71" i="43"/>
  <c r="W71" i="43" s="1"/>
  <c r="V72" i="43"/>
  <c r="W72" i="43" s="1"/>
  <c r="V73" i="43"/>
  <c r="W73" i="43" s="1"/>
  <c r="V74" i="43"/>
  <c r="W74" i="43" s="1"/>
  <c r="V75" i="43"/>
  <c r="W75" i="43" s="1"/>
  <c r="V76" i="43"/>
  <c r="W76" i="43" s="1"/>
  <c r="V77" i="43"/>
  <c r="W77" i="43" s="1"/>
  <c r="V78" i="43"/>
  <c r="W78" i="43" s="1"/>
  <c r="V79" i="43"/>
  <c r="W79" i="43" s="1"/>
  <c r="V80" i="43"/>
  <c r="W80" i="43" s="1"/>
  <c r="V81" i="43"/>
  <c r="W81" i="43" s="1"/>
  <c r="V82" i="43"/>
  <c r="W82" i="43" s="1"/>
  <c r="V83" i="43"/>
  <c r="W83" i="43" s="1"/>
  <c r="V84" i="43"/>
  <c r="W84" i="43" s="1"/>
  <c r="V85" i="43"/>
  <c r="W85" i="43" s="1"/>
  <c r="V86" i="43"/>
  <c r="W86" i="43" s="1"/>
  <c r="V87" i="43"/>
  <c r="W87" i="43" s="1"/>
  <c r="V88" i="43"/>
  <c r="W88" i="43" s="1"/>
  <c r="V89" i="43"/>
  <c r="W89" i="43" s="1"/>
  <c r="V90" i="43"/>
  <c r="W90" i="43" s="1"/>
  <c r="V91" i="43"/>
  <c r="W91" i="43" s="1"/>
  <c r="V92" i="43"/>
  <c r="W92" i="43" s="1"/>
  <c r="V93" i="43"/>
  <c r="W93" i="43" s="1"/>
  <c r="V94" i="43"/>
  <c r="W94" i="43" s="1"/>
  <c r="V95" i="43"/>
  <c r="W95" i="43" s="1"/>
  <c r="V96" i="43"/>
  <c r="W96" i="43" s="1"/>
  <c r="V97" i="43"/>
  <c r="W97" i="43" s="1"/>
  <c r="V98" i="43"/>
  <c r="W98" i="43" s="1"/>
  <c r="V99" i="43"/>
  <c r="W99" i="43" s="1"/>
  <c r="V100" i="43"/>
  <c r="W100" i="43" s="1"/>
  <c r="V101" i="43"/>
  <c r="W101" i="43" s="1"/>
  <c r="V102" i="43"/>
  <c r="W102" i="43" s="1"/>
  <c r="V103" i="43"/>
  <c r="W103" i="43" s="1"/>
  <c r="V104" i="43"/>
  <c r="W104" i="43" s="1"/>
  <c r="V105" i="43"/>
  <c r="W105" i="43" s="1"/>
  <c r="V106" i="43"/>
  <c r="W106" i="43" s="1"/>
  <c r="V107" i="43"/>
  <c r="W107" i="43" s="1"/>
  <c r="V108" i="43"/>
  <c r="W108" i="43" s="1"/>
  <c r="V109" i="43"/>
  <c r="W109" i="43" s="1"/>
  <c r="V110" i="43"/>
  <c r="W110" i="43" s="1"/>
  <c r="V111" i="43"/>
  <c r="W111" i="43" s="1"/>
  <c r="V112" i="43"/>
  <c r="W112" i="43" s="1"/>
  <c r="V113" i="43"/>
  <c r="W113" i="43" s="1"/>
  <c r="V114" i="43"/>
  <c r="W114" i="43" s="1"/>
  <c r="V115" i="43"/>
  <c r="W115" i="43" s="1"/>
  <c r="V116" i="43"/>
  <c r="W116" i="43" s="1"/>
  <c r="V117" i="43"/>
  <c r="W117" i="43" s="1"/>
  <c r="V118" i="43"/>
  <c r="W118" i="43" s="1"/>
  <c r="V119" i="43"/>
  <c r="W119" i="43" s="1"/>
  <c r="V120" i="43"/>
  <c r="W120" i="43" s="1"/>
  <c r="V121" i="43"/>
  <c r="W121" i="43" s="1"/>
  <c r="V122" i="43"/>
  <c r="W122" i="43" s="1"/>
  <c r="V123" i="43"/>
  <c r="W123" i="43" s="1"/>
  <c r="V124" i="43"/>
  <c r="W124" i="43" s="1"/>
  <c r="V125" i="43"/>
  <c r="W125" i="43" s="1"/>
  <c r="V126" i="43"/>
  <c r="W126" i="43" s="1"/>
  <c r="V127" i="43"/>
  <c r="W127" i="43" s="1"/>
  <c r="V128" i="43"/>
  <c r="W128" i="43" s="1"/>
  <c r="V129" i="43"/>
  <c r="W129" i="43" s="1"/>
  <c r="V130" i="43"/>
  <c r="W130" i="43" s="1"/>
  <c r="V131" i="43"/>
  <c r="W131" i="43" s="1"/>
  <c r="V132" i="43"/>
  <c r="W132" i="43" s="1"/>
  <c r="V133" i="43"/>
  <c r="W133" i="43" s="1"/>
  <c r="V134" i="43"/>
  <c r="W134" i="43" s="1"/>
  <c r="V135" i="43"/>
  <c r="W135" i="43" s="1"/>
  <c r="V136" i="43"/>
  <c r="W136" i="43" s="1"/>
  <c r="V137" i="43"/>
  <c r="W137" i="43" s="1"/>
  <c r="V138" i="43"/>
  <c r="W138" i="43" s="1"/>
  <c r="V139" i="43"/>
  <c r="W139" i="43" s="1"/>
  <c r="V140" i="43"/>
  <c r="W140" i="43" s="1"/>
  <c r="V141" i="43"/>
  <c r="W141" i="43" s="1"/>
  <c r="V142" i="43"/>
  <c r="W142" i="43" s="1"/>
  <c r="V143" i="43"/>
  <c r="W143" i="43" s="1"/>
  <c r="V144" i="43"/>
  <c r="W144" i="43" s="1"/>
  <c r="V145" i="43"/>
  <c r="W145" i="43" s="1"/>
  <c r="V146" i="43"/>
  <c r="W146" i="43" s="1"/>
  <c r="V147" i="43"/>
  <c r="W147" i="43" s="1"/>
  <c r="V148" i="43"/>
  <c r="W148" i="43" s="1"/>
  <c r="V149" i="43"/>
  <c r="W149" i="43" s="1"/>
  <c r="V150" i="43"/>
  <c r="W150" i="43" s="1"/>
  <c r="V151" i="43"/>
  <c r="W151" i="43" s="1"/>
  <c r="V152" i="43"/>
  <c r="W152" i="43" s="1"/>
  <c r="V153" i="43"/>
  <c r="W153" i="43" s="1"/>
  <c r="V154" i="43"/>
  <c r="W154" i="43" s="1"/>
  <c r="V155" i="43"/>
  <c r="W155" i="43" s="1"/>
  <c r="V156" i="43"/>
  <c r="W156" i="43" s="1"/>
  <c r="V157" i="43"/>
  <c r="W157" i="43" s="1"/>
  <c r="V158" i="43"/>
  <c r="W158" i="43" s="1"/>
  <c r="V159" i="43"/>
  <c r="W159" i="43" s="1"/>
  <c r="V160" i="43"/>
  <c r="W160" i="43" s="1"/>
  <c r="V161" i="43"/>
  <c r="W161" i="43" s="1"/>
  <c r="V162" i="43"/>
  <c r="W162" i="43" s="1"/>
  <c r="V163" i="43"/>
  <c r="W163" i="43" s="1"/>
  <c r="V164" i="43"/>
  <c r="W164" i="43" s="1"/>
  <c r="V165" i="43"/>
  <c r="W165" i="43" s="1"/>
  <c r="V166" i="43"/>
  <c r="W166" i="43" s="1"/>
  <c r="V167" i="43"/>
  <c r="W167" i="43" s="1"/>
  <c r="V168" i="43"/>
  <c r="W168" i="43" s="1"/>
  <c r="V169" i="43"/>
  <c r="W169" i="43" s="1"/>
  <c r="V170" i="43"/>
  <c r="W170" i="43" s="1"/>
  <c r="V171" i="43"/>
  <c r="W171" i="43" s="1"/>
  <c r="V172" i="43"/>
  <c r="W172" i="43" s="1"/>
  <c r="V173" i="43"/>
  <c r="W173" i="43" s="1"/>
  <c r="V174" i="43"/>
  <c r="W174" i="43" s="1"/>
  <c r="V175" i="43"/>
  <c r="W175" i="43" s="1"/>
  <c r="V176" i="43"/>
  <c r="W176" i="43" s="1"/>
  <c r="V177" i="43"/>
  <c r="W177" i="43" s="1"/>
  <c r="V178" i="43"/>
  <c r="W178" i="43" s="1"/>
  <c r="V179" i="43"/>
  <c r="W179" i="43" s="1"/>
  <c r="V180" i="43"/>
  <c r="W180" i="43" s="1"/>
  <c r="V181" i="43"/>
  <c r="W181" i="43" s="1"/>
  <c r="V182" i="43"/>
  <c r="W182" i="43" s="1"/>
  <c r="V183" i="43"/>
  <c r="W183" i="43" s="1"/>
  <c r="V184" i="43"/>
  <c r="W184" i="43" s="1"/>
  <c r="V185" i="43"/>
  <c r="W185" i="43" s="1"/>
  <c r="V186" i="43"/>
  <c r="W186" i="43" s="1"/>
  <c r="V187" i="43"/>
  <c r="W187" i="43" s="1"/>
  <c r="V188" i="43"/>
  <c r="W188" i="43" s="1"/>
  <c r="V189" i="43"/>
  <c r="W189" i="43" s="1"/>
  <c r="V190" i="43"/>
  <c r="W190" i="43" s="1"/>
  <c r="V191" i="43"/>
  <c r="W191" i="43" s="1"/>
  <c r="V192" i="43"/>
  <c r="W192" i="43" s="1"/>
  <c r="V193" i="43"/>
  <c r="W193" i="43" s="1"/>
  <c r="V194" i="43"/>
  <c r="W194" i="43" s="1"/>
  <c r="V195" i="43"/>
  <c r="W195" i="43" s="1"/>
  <c r="V196" i="43"/>
  <c r="W196" i="43" s="1"/>
  <c r="V197" i="43"/>
  <c r="W197" i="43" s="1"/>
  <c r="V198" i="43"/>
  <c r="W198" i="43" s="1"/>
  <c r="V199" i="43"/>
  <c r="W199" i="43" s="1"/>
  <c r="V200" i="43"/>
  <c r="W200" i="43" s="1"/>
  <c r="V201" i="43"/>
  <c r="W201" i="43" s="1"/>
  <c r="V202" i="43"/>
  <c r="W202" i="43" s="1"/>
  <c r="V203" i="43"/>
  <c r="W203" i="43" s="1"/>
  <c r="V204" i="43"/>
  <c r="W204" i="43" s="1"/>
  <c r="V205" i="43"/>
  <c r="W205" i="43" s="1"/>
  <c r="V206" i="43"/>
  <c r="W206" i="43" s="1"/>
  <c r="V207" i="43"/>
  <c r="W207" i="43" s="1"/>
  <c r="V208" i="43"/>
  <c r="W208" i="43" s="1"/>
  <c r="V209" i="43"/>
  <c r="W209" i="43" s="1"/>
  <c r="V210" i="43"/>
  <c r="W210" i="43" s="1"/>
  <c r="V211" i="43"/>
  <c r="W211" i="43" s="1"/>
  <c r="V212" i="43"/>
  <c r="W212" i="43" s="1"/>
  <c r="V213" i="43"/>
  <c r="W213" i="43" s="1"/>
  <c r="V214" i="43"/>
  <c r="W214" i="43" s="1"/>
  <c r="V215" i="43"/>
  <c r="W215" i="43" s="1"/>
  <c r="V216" i="43"/>
  <c r="W216" i="43" s="1"/>
  <c r="V217" i="43"/>
  <c r="W217" i="43" s="1"/>
  <c r="V218" i="43"/>
  <c r="W218" i="43" s="1"/>
  <c r="V219" i="43"/>
  <c r="W219" i="43" s="1"/>
  <c r="V220" i="43"/>
  <c r="W220" i="43" s="1"/>
  <c r="V221" i="43"/>
  <c r="W221" i="43" s="1"/>
  <c r="V222" i="43"/>
  <c r="W222" i="43" s="1"/>
  <c r="V223" i="43"/>
  <c r="W223" i="43" s="1"/>
  <c r="V224" i="43"/>
  <c r="W224" i="43" s="1"/>
  <c r="V225" i="43"/>
  <c r="W225" i="43" s="1"/>
  <c r="V226" i="43"/>
  <c r="W226" i="43" s="1"/>
  <c r="V227" i="43"/>
  <c r="W227" i="43" s="1"/>
  <c r="V228" i="43"/>
  <c r="W228" i="43" s="1"/>
  <c r="V229" i="43"/>
  <c r="W229" i="43" s="1"/>
  <c r="V230" i="43"/>
  <c r="W230" i="43" s="1"/>
  <c r="V231" i="43"/>
  <c r="W231" i="43" s="1"/>
  <c r="V232" i="43"/>
  <c r="W232" i="43" s="1"/>
  <c r="V233" i="43"/>
  <c r="W233" i="43" s="1"/>
  <c r="V234" i="43"/>
  <c r="W234" i="43" s="1"/>
  <c r="V235" i="43"/>
  <c r="W235" i="43" s="1"/>
  <c r="V236" i="43"/>
  <c r="W236" i="43" s="1"/>
  <c r="V237" i="43"/>
  <c r="W237" i="43" s="1"/>
  <c r="V238" i="43"/>
  <c r="W238" i="43" s="1"/>
  <c r="V239" i="43"/>
  <c r="W239" i="43" s="1"/>
  <c r="V240" i="43"/>
  <c r="W240" i="43" s="1"/>
  <c r="V241" i="43"/>
  <c r="W241" i="43" s="1"/>
  <c r="V242" i="43"/>
  <c r="W242" i="43" s="1"/>
  <c r="V243" i="43"/>
  <c r="W243" i="43" s="1"/>
  <c r="V244" i="43"/>
  <c r="W244" i="43" s="1"/>
  <c r="V245" i="43"/>
  <c r="W245" i="43" s="1"/>
  <c r="V246" i="43"/>
  <c r="W246" i="43" s="1"/>
  <c r="V247" i="43"/>
  <c r="W247" i="43" s="1"/>
  <c r="V248" i="43"/>
  <c r="W248" i="43" s="1"/>
  <c r="V249" i="43"/>
  <c r="W249" i="43" s="1"/>
  <c r="V250" i="43"/>
  <c r="W250" i="43" s="1"/>
  <c r="V251" i="43"/>
  <c r="W251" i="43" s="1"/>
  <c r="V252" i="43"/>
  <c r="W252" i="43" s="1"/>
  <c r="V253" i="43"/>
  <c r="W253" i="43" s="1"/>
  <c r="V254" i="43"/>
  <c r="W254" i="43" s="1"/>
  <c r="V255" i="43"/>
  <c r="W255" i="43" s="1"/>
  <c r="V256" i="43"/>
  <c r="W256" i="43" s="1"/>
  <c r="V257" i="43"/>
  <c r="W257" i="43" s="1"/>
  <c r="V258" i="43"/>
  <c r="W258" i="43" s="1"/>
  <c r="V259" i="43"/>
  <c r="W259" i="43" s="1"/>
  <c r="V260" i="43"/>
  <c r="W260" i="43" s="1"/>
  <c r="V261" i="43"/>
  <c r="W261" i="43" s="1"/>
  <c r="V262" i="43"/>
  <c r="W262" i="43" s="1"/>
  <c r="V263" i="43"/>
  <c r="W263" i="43" s="1"/>
  <c r="V264" i="43"/>
  <c r="W264" i="43" s="1"/>
  <c r="V265" i="43"/>
  <c r="W265" i="43" s="1"/>
  <c r="V266" i="43"/>
  <c r="W266" i="43" s="1"/>
  <c r="V267" i="43"/>
  <c r="W267" i="43" s="1"/>
  <c r="V268" i="43"/>
  <c r="W268" i="43" s="1"/>
  <c r="V269" i="43"/>
  <c r="W269" i="43" s="1"/>
  <c r="V270" i="43"/>
  <c r="W270" i="43" s="1"/>
  <c r="V271" i="43"/>
  <c r="W271" i="43" s="1"/>
  <c r="V272" i="43"/>
  <c r="W272" i="43" s="1"/>
  <c r="V273" i="43"/>
  <c r="W273" i="43" s="1"/>
  <c r="V274" i="43"/>
  <c r="W274" i="43" s="1"/>
  <c r="V275" i="43"/>
  <c r="W275" i="43" s="1"/>
  <c r="V276" i="43"/>
  <c r="W276" i="43" s="1"/>
  <c r="V277" i="43"/>
  <c r="W277" i="43" s="1"/>
  <c r="V278" i="43"/>
  <c r="W278" i="43" s="1"/>
  <c r="V279" i="43"/>
  <c r="W279" i="43" s="1"/>
  <c r="V280" i="43"/>
  <c r="W280" i="43" s="1"/>
  <c r="V281" i="43"/>
  <c r="W281" i="43" s="1"/>
  <c r="V282" i="43"/>
  <c r="W282" i="43" s="1"/>
  <c r="V283" i="43"/>
  <c r="W283" i="43" s="1"/>
  <c r="V284" i="43"/>
  <c r="W284" i="43" s="1"/>
  <c r="V285" i="43"/>
  <c r="W285" i="43" s="1"/>
  <c r="V286" i="43"/>
  <c r="W286" i="43" s="1"/>
  <c r="V287" i="43"/>
  <c r="W287" i="43" s="1"/>
  <c r="V288" i="43"/>
  <c r="W288" i="43" s="1"/>
  <c r="V289" i="43"/>
  <c r="W289" i="43" s="1"/>
  <c r="V290" i="43"/>
  <c r="W290" i="43" s="1"/>
  <c r="V291" i="43"/>
  <c r="W291" i="43" s="1"/>
  <c r="V292" i="43"/>
  <c r="W292" i="43" s="1"/>
  <c r="V293" i="43"/>
  <c r="W293" i="43" s="1"/>
  <c r="V294" i="43"/>
  <c r="W294" i="43" s="1"/>
  <c r="V295" i="43"/>
  <c r="W295" i="43" s="1"/>
  <c r="V296" i="43"/>
  <c r="W296" i="43" s="1"/>
  <c r="V297" i="43"/>
  <c r="W297" i="43" s="1"/>
  <c r="V298" i="43"/>
  <c r="W298" i="43" s="1"/>
  <c r="V299" i="43"/>
  <c r="W299" i="43" s="1"/>
  <c r="V300" i="43"/>
  <c r="W300" i="43" s="1"/>
  <c r="V301" i="43"/>
  <c r="W301" i="43" s="1"/>
  <c r="V302" i="43"/>
  <c r="W302" i="43" s="1"/>
  <c r="V303" i="43"/>
  <c r="W303" i="43" s="1"/>
  <c r="V304" i="43"/>
  <c r="W304" i="43" s="1"/>
  <c r="V305" i="43"/>
  <c r="W305" i="43" s="1"/>
  <c r="V306" i="43"/>
  <c r="W306" i="43" s="1"/>
  <c r="V307" i="43"/>
  <c r="W307" i="43" s="1"/>
  <c r="V308" i="43"/>
  <c r="W308" i="43" s="1"/>
  <c r="V309" i="43"/>
  <c r="W309" i="43" s="1"/>
  <c r="V310" i="43"/>
  <c r="W310" i="43" s="1"/>
  <c r="V311" i="43"/>
  <c r="W311" i="43" s="1"/>
  <c r="V312" i="43"/>
  <c r="W312" i="43" s="1"/>
  <c r="V313" i="43"/>
  <c r="W313" i="43" s="1"/>
  <c r="V314" i="43"/>
  <c r="W314" i="43" s="1"/>
  <c r="V315" i="43"/>
  <c r="W315" i="43" s="1"/>
  <c r="V316" i="43"/>
  <c r="W316" i="43" s="1"/>
  <c r="V317" i="43"/>
  <c r="W317" i="43" s="1"/>
  <c r="V318" i="43"/>
  <c r="W318" i="43" s="1"/>
  <c r="V319" i="43"/>
  <c r="W319" i="43" s="1"/>
  <c r="V320" i="43"/>
  <c r="W320" i="43" s="1"/>
  <c r="V321" i="43"/>
  <c r="W321" i="43" s="1"/>
  <c r="V322" i="43"/>
  <c r="W322" i="43" s="1"/>
  <c r="V323" i="43"/>
  <c r="W323" i="43" s="1"/>
  <c r="V324" i="43"/>
  <c r="W324" i="43" s="1"/>
  <c r="V325" i="43"/>
  <c r="W325" i="43" s="1"/>
  <c r="V326" i="43"/>
  <c r="W326" i="43" s="1"/>
  <c r="V327" i="43"/>
  <c r="W327" i="43" s="1"/>
  <c r="V328" i="43"/>
  <c r="W328" i="43" s="1"/>
  <c r="V329" i="43"/>
  <c r="W329" i="43" s="1"/>
  <c r="V330" i="43"/>
  <c r="W330" i="43" s="1"/>
  <c r="V331" i="43"/>
  <c r="W331" i="43" s="1"/>
  <c r="V332" i="43"/>
  <c r="W332" i="43" s="1"/>
  <c r="V333" i="43"/>
  <c r="W333" i="43" s="1"/>
  <c r="V334" i="43"/>
  <c r="W334" i="43" s="1"/>
  <c r="V335" i="43"/>
  <c r="W335" i="43" s="1"/>
  <c r="V336" i="43"/>
  <c r="W336" i="43" s="1"/>
  <c r="V337" i="43"/>
  <c r="W337" i="43" s="1"/>
  <c r="V338" i="43"/>
  <c r="W338" i="43" s="1"/>
  <c r="V339" i="43"/>
  <c r="W339" i="43" s="1"/>
  <c r="V340" i="43"/>
  <c r="W340" i="43" s="1"/>
  <c r="V341" i="43"/>
  <c r="W341" i="43" s="1"/>
  <c r="V342" i="43"/>
  <c r="W342" i="43" s="1"/>
  <c r="V343" i="43"/>
  <c r="W343" i="43" s="1"/>
  <c r="V344" i="43"/>
  <c r="W344" i="43" s="1"/>
  <c r="V345" i="43"/>
  <c r="W345" i="43" s="1"/>
  <c r="V346" i="43"/>
  <c r="W346" i="43" s="1"/>
  <c r="V347" i="43"/>
  <c r="W347" i="43" s="1"/>
  <c r="V348" i="43"/>
  <c r="W348" i="43" s="1"/>
  <c r="V349" i="43"/>
  <c r="W349" i="43" s="1"/>
  <c r="V350" i="43"/>
  <c r="W350" i="43" s="1"/>
  <c r="V351" i="43"/>
  <c r="W351" i="43" s="1"/>
  <c r="V352" i="43"/>
  <c r="W352" i="43" s="1"/>
  <c r="V353" i="43"/>
  <c r="W353" i="43" s="1"/>
  <c r="V354" i="43"/>
  <c r="W354" i="43" s="1"/>
  <c r="V355" i="43"/>
  <c r="W355" i="43" s="1"/>
  <c r="V356" i="43"/>
  <c r="W356" i="43" s="1"/>
  <c r="V357" i="43"/>
  <c r="W357" i="43" s="1"/>
  <c r="V358" i="43"/>
  <c r="W358" i="43" s="1"/>
  <c r="V359" i="43"/>
  <c r="W359" i="43" s="1"/>
  <c r="V360" i="43"/>
  <c r="W360" i="43" s="1"/>
  <c r="V361" i="43"/>
  <c r="W361" i="43" s="1"/>
  <c r="V362" i="43"/>
  <c r="W362" i="43" s="1"/>
  <c r="V363" i="43"/>
  <c r="W363" i="43" s="1"/>
  <c r="V364" i="43"/>
  <c r="W364" i="43" s="1"/>
  <c r="V365" i="43"/>
  <c r="W365" i="43" s="1"/>
  <c r="V366" i="43"/>
  <c r="W366" i="43" s="1"/>
  <c r="V367" i="43"/>
  <c r="W367" i="43" s="1"/>
  <c r="V368" i="43"/>
  <c r="W368" i="43" s="1"/>
  <c r="V369" i="43"/>
  <c r="W369" i="43" s="1"/>
  <c r="V370" i="43"/>
  <c r="W370" i="43" s="1"/>
  <c r="V371" i="43"/>
  <c r="W371" i="43" s="1"/>
  <c r="V372" i="43"/>
  <c r="W372" i="43" s="1"/>
  <c r="V373" i="43"/>
  <c r="W373" i="43" s="1"/>
  <c r="V374" i="43"/>
  <c r="W374" i="43" s="1"/>
  <c r="V375" i="43"/>
  <c r="W375" i="43" s="1"/>
  <c r="V376" i="43"/>
  <c r="W376" i="43" s="1"/>
  <c r="V377" i="43"/>
  <c r="W377" i="43" s="1"/>
  <c r="V378" i="43"/>
  <c r="W378" i="43" s="1"/>
  <c r="V379" i="43"/>
  <c r="W379" i="43" s="1"/>
  <c r="V380" i="43"/>
  <c r="W380" i="43" s="1"/>
  <c r="V381" i="43"/>
  <c r="W381" i="43" s="1"/>
  <c r="V382" i="43"/>
  <c r="W382" i="43" s="1"/>
  <c r="V383" i="43"/>
  <c r="W383" i="43" s="1"/>
  <c r="V384" i="43"/>
  <c r="W384" i="43" s="1"/>
  <c r="V385" i="43"/>
  <c r="W385" i="43" s="1"/>
  <c r="V386" i="43"/>
  <c r="W386" i="43" s="1"/>
  <c r="V387" i="43"/>
  <c r="W387" i="43" s="1"/>
  <c r="V388" i="43"/>
  <c r="W388" i="43" s="1"/>
  <c r="V389" i="43"/>
  <c r="W389" i="43" s="1"/>
  <c r="V390" i="43"/>
  <c r="W390" i="43" s="1"/>
  <c r="V391" i="43"/>
  <c r="W391" i="43" s="1"/>
  <c r="V392" i="43"/>
  <c r="W392" i="43" s="1"/>
  <c r="V393" i="43"/>
  <c r="W393" i="43" s="1"/>
  <c r="V394" i="43"/>
  <c r="W394" i="43" s="1"/>
  <c r="V395" i="43"/>
  <c r="W395" i="43" s="1"/>
  <c r="V396" i="43"/>
  <c r="W396" i="43" s="1"/>
  <c r="V397" i="43"/>
  <c r="W397" i="43" s="1"/>
  <c r="V398" i="43"/>
  <c r="W398" i="43" s="1"/>
  <c r="V399" i="43"/>
  <c r="W399" i="43" s="1"/>
  <c r="V400" i="43"/>
  <c r="W400" i="43" s="1"/>
  <c r="V401" i="43"/>
  <c r="W401" i="43" s="1"/>
  <c r="V402" i="43"/>
  <c r="W402" i="43" s="1"/>
  <c r="V403" i="43"/>
  <c r="W403" i="43" s="1"/>
  <c r="V404" i="43"/>
  <c r="W404" i="43" s="1"/>
  <c r="V405" i="43"/>
  <c r="W405" i="43" s="1"/>
  <c r="V406" i="43"/>
  <c r="W406" i="43" s="1"/>
  <c r="V407" i="43"/>
  <c r="W407" i="43" s="1"/>
  <c r="V408" i="43"/>
  <c r="W408" i="43" s="1"/>
  <c r="V409" i="43"/>
  <c r="W409" i="43" s="1"/>
  <c r="V410" i="43"/>
  <c r="W410" i="43" s="1"/>
  <c r="V411" i="43"/>
  <c r="W411" i="43" s="1"/>
  <c r="V412" i="43"/>
  <c r="W412" i="43" s="1"/>
  <c r="V413" i="43"/>
  <c r="W413" i="43" s="1"/>
  <c r="V414" i="43"/>
  <c r="W414" i="43" s="1"/>
  <c r="V415" i="43"/>
  <c r="W415" i="43" s="1"/>
  <c r="V416" i="43"/>
  <c r="W416" i="43" s="1"/>
  <c r="V417" i="43"/>
  <c r="W417" i="43" s="1"/>
  <c r="V418" i="43"/>
  <c r="W418" i="43" s="1"/>
  <c r="V419" i="43"/>
  <c r="W419" i="43" s="1"/>
  <c r="V420" i="43"/>
  <c r="W420" i="43" s="1"/>
  <c r="V421" i="43"/>
  <c r="W421" i="43" s="1"/>
  <c r="V422" i="43"/>
  <c r="W422" i="43" s="1"/>
  <c r="V423" i="43"/>
  <c r="W423" i="43" s="1"/>
  <c r="V424" i="43"/>
  <c r="W424" i="43" s="1"/>
  <c r="V425" i="43"/>
  <c r="W425" i="43" s="1"/>
  <c r="V426" i="43"/>
  <c r="W426" i="43" s="1"/>
  <c r="V427" i="43"/>
  <c r="W427" i="43" s="1"/>
  <c r="V428" i="43"/>
  <c r="W428" i="43" s="1"/>
  <c r="V429" i="43"/>
  <c r="W429" i="43" s="1"/>
  <c r="V430" i="43"/>
  <c r="W430" i="43" s="1"/>
  <c r="V431" i="43"/>
  <c r="W431" i="43" s="1"/>
  <c r="V432" i="43"/>
  <c r="W432" i="43" s="1"/>
  <c r="V433" i="43"/>
  <c r="W433" i="43" s="1"/>
  <c r="V434" i="43"/>
  <c r="W434" i="43" s="1"/>
  <c r="V435" i="43"/>
  <c r="W435" i="43" s="1"/>
  <c r="V436" i="43"/>
  <c r="W436" i="43" s="1"/>
  <c r="V437" i="43"/>
  <c r="W437" i="43" s="1"/>
  <c r="V438" i="43"/>
  <c r="W438" i="43" s="1"/>
  <c r="V439" i="43"/>
  <c r="W439" i="43" s="1"/>
  <c r="V440" i="43"/>
  <c r="W440" i="43" s="1"/>
  <c r="V441" i="43"/>
  <c r="W441" i="43" s="1"/>
  <c r="V442" i="43"/>
  <c r="W442" i="43" s="1"/>
  <c r="V443" i="43"/>
  <c r="W443" i="43" s="1"/>
  <c r="V444" i="43"/>
  <c r="W444" i="43" s="1"/>
  <c r="V445" i="43"/>
  <c r="W445" i="43" s="1"/>
  <c r="V446" i="43"/>
  <c r="W446" i="43" s="1"/>
  <c r="V447" i="43"/>
  <c r="W447" i="43" s="1"/>
  <c r="V448" i="43"/>
  <c r="W448" i="43" s="1"/>
  <c r="V449" i="43"/>
  <c r="W449" i="43" s="1"/>
  <c r="V450" i="43"/>
  <c r="W450" i="43" s="1"/>
  <c r="V451" i="43"/>
  <c r="W451" i="43" s="1"/>
  <c r="V452" i="43"/>
  <c r="W452" i="43" s="1"/>
  <c r="V453" i="43"/>
  <c r="W453" i="43" s="1"/>
  <c r="V454" i="43"/>
  <c r="W454" i="43" s="1"/>
  <c r="V455" i="43"/>
  <c r="W455" i="43" s="1"/>
  <c r="V456" i="43"/>
  <c r="W456" i="43" s="1"/>
  <c r="V457" i="43"/>
  <c r="W457" i="43" s="1"/>
  <c r="V458" i="43"/>
  <c r="W458" i="43" s="1"/>
  <c r="V459" i="43"/>
  <c r="W459" i="43" s="1"/>
  <c r="V460" i="43"/>
  <c r="W460" i="43" s="1"/>
  <c r="V461" i="43"/>
  <c r="W461" i="43" s="1"/>
  <c r="V462" i="43"/>
  <c r="W462" i="43" s="1"/>
  <c r="V463" i="43"/>
  <c r="W463" i="43" s="1"/>
  <c r="V464" i="43"/>
  <c r="W464" i="43" s="1"/>
  <c r="V465" i="43"/>
  <c r="W465" i="43" s="1"/>
  <c r="V466" i="43"/>
  <c r="W466" i="43" s="1"/>
  <c r="V467" i="43"/>
  <c r="W467" i="43" s="1"/>
  <c r="V468" i="43"/>
  <c r="W468" i="43" s="1"/>
  <c r="V469" i="43"/>
  <c r="W469" i="43" s="1"/>
  <c r="V470" i="43"/>
  <c r="W470" i="43" s="1"/>
  <c r="V471" i="43"/>
  <c r="W471" i="43" s="1"/>
  <c r="V472" i="43"/>
  <c r="W472" i="43" s="1"/>
  <c r="V473" i="43"/>
  <c r="W473" i="43" s="1"/>
  <c r="V474" i="43"/>
  <c r="W474" i="43" s="1"/>
  <c r="V475" i="43"/>
  <c r="W475" i="43" s="1"/>
  <c r="V476" i="43"/>
  <c r="W476" i="43" s="1"/>
  <c r="V477" i="43"/>
  <c r="W477" i="43" s="1"/>
  <c r="V478" i="43"/>
  <c r="W478" i="43" s="1"/>
  <c r="V479" i="43"/>
  <c r="W479" i="43" s="1"/>
  <c r="V480" i="43"/>
  <c r="W480" i="43" s="1"/>
  <c r="V481" i="43"/>
  <c r="W481" i="43" s="1"/>
  <c r="V482" i="43"/>
  <c r="W482" i="43" s="1"/>
  <c r="V483" i="43"/>
  <c r="W483" i="43" s="1"/>
  <c r="V484" i="43"/>
  <c r="W484" i="43" s="1"/>
  <c r="V485" i="43"/>
  <c r="W485" i="43" s="1"/>
  <c r="V486" i="43"/>
  <c r="W486" i="43" s="1"/>
  <c r="V487" i="43"/>
  <c r="W487" i="43" s="1"/>
  <c r="V488" i="43"/>
  <c r="W488" i="43" s="1"/>
  <c r="V489" i="43"/>
  <c r="W489" i="43" s="1"/>
  <c r="V490" i="43"/>
  <c r="W490" i="43" s="1"/>
  <c r="V491" i="43"/>
  <c r="W491" i="43" s="1"/>
  <c r="V492" i="43"/>
  <c r="W492" i="43" s="1"/>
  <c r="V493" i="43"/>
  <c r="W493" i="43" s="1"/>
  <c r="V494" i="43"/>
  <c r="W494" i="43" s="1"/>
  <c r="V495" i="43"/>
  <c r="W495" i="43" s="1"/>
  <c r="V496" i="43"/>
  <c r="W496" i="43" s="1"/>
  <c r="V497" i="43"/>
  <c r="W497" i="43" s="1"/>
  <c r="V498" i="43"/>
  <c r="W498" i="43" s="1"/>
  <c r="V499" i="43"/>
  <c r="W499" i="43" s="1"/>
  <c r="V500" i="43"/>
  <c r="W500" i="43" s="1"/>
  <c r="V501" i="43"/>
  <c r="W501" i="43" s="1"/>
  <c r="V502" i="43"/>
  <c r="W502" i="43" s="1"/>
  <c r="V503" i="43"/>
  <c r="W503" i="43" s="1"/>
  <c r="V504" i="43"/>
  <c r="W504" i="43" s="1"/>
  <c r="V505" i="43"/>
  <c r="W505" i="43" s="1"/>
  <c r="V506" i="43"/>
  <c r="W506" i="43" s="1"/>
  <c r="V507" i="43"/>
  <c r="W507" i="43" s="1"/>
  <c r="V508" i="43"/>
  <c r="W508" i="43" s="1"/>
  <c r="V509" i="43"/>
  <c r="W509" i="43" s="1"/>
  <c r="V510" i="43"/>
  <c r="W510" i="43" s="1"/>
  <c r="V511" i="43"/>
  <c r="W511" i="43" s="1"/>
  <c r="V512" i="43"/>
  <c r="W512" i="43" s="1"/>
  <c r="V513" i="43"/>
  <c r="W513" i="43" s="1"/>
  <c r="V514" i="43"/>
  <c r="W514" i="43" s="1"/>
  <c r="V515" i="43"/>
  <c r="W515" i="43" s="1"/>
  <c r="V516" i="43"/>
  <c r="W516" i="43" s="1"/>
  <c r="V517" i="43"/>
  <c r="W517" i="43" s="1"/>
  <c r="V518" i="43"/>
  <c r="W518" i="43" s="1"/>
  <c r="V519" i="43"/>
  <c r="W519" i="43" s="1"/>
  <c r="V520" i="43"/>
  <c r="W520" i="43" s="1"/>
  <c r="V521" i="43"/>
  <c r="W521" i="43" s="1"/>
  <c r="V522" i="43"/>
  <c r="W522" i="43" s="1"/>
  <c r="V523" i="43"/>
  <c r="W523" i="43" s="1"/>
  <c r="V524" i="43"/>
  <c r="W524" i="43" s="1"/>
  <c r="V525" i="43"/>
  <c r="W525" i="43" s="1"/>
  <c r="V526" i="43"/>
  <c r="W526" i="43" s="1"/>
  <c r="V527" i="43"/>
  <c r="W527" i="43" s="1"/>
  <c r="V528" i="43"/>
  <c r="W528" i="43" s="1"/>
  <c r="V529" i="43"/>
  <c r="W529" i="43" s="1"/>
  <c r="V530" i="43"/>
  <c r="W530" i="43" s="1"/>
  <c r="V531" i="43"/>
  <c r="W531" i="43" s="1"/>
  <c r="V532" i="43"/>
  <c r="W532" i="43" s="1"/>
  <c r="V533" i="43"/>
  <c r="W533" i="43" s="1"/>
  <c r="V534" i="43"/>
  <c r="W534" i="43" s="1"/>
  <c r="V535" i="43"/>
  <c r="W535" i="43" s="1"/>
  <c r="V536" i="43"/>
  <c r="W536" i="43" s="1"/>
  <c r="V537" i="43"/>
  <c r="W537" i="43" s="1"/>
  <c r="V538" i="43"/>
  <c r="W538" i="43" s="1"/>
  <c r="V539" i="43"/>
  <c r="W539" i="43" s="1"/>
  <c r="V540" i="43"/>
  <c r="W540" i="43" s="1"/>
  <c r="V541" i="43"/>
  <c r="W541" i="43" s="1"/>
  <c r="V542" i="43"/>
  <c r="W542" i="43" s="1"/>
  <c r="V543" i="43"/>
  <c r="W543" i="43" s="1"/>
  <c r="V544" i="43"/>
  <c r="W544" i="43" s="1"/>
  <c r="V545" i="43"/>
  <c r="W545" i="43" s="1"/>
  <c r="V546" i="43"/>
  <c r="W546" i="43" s="1"/>
  <c r="V547" i="43"/>
  <c r="W547" i="43" s="1"/>
  <c r="V548" i="43"/>
  <c r="W548" i="43" s="1"/>
  <c r="V549" i="43"/>
  <c r="W549" i="43" s="1"/>
  <c r="V550" i="43"/>
  <c r="W550" i="43" s="1"/>
  <c r="V551" i="43"/>
  <c r="W551" i="43" s="1"/>
  <c r="V552" i="43"/>
  <c r="W552" i="43" s="1"/>
  <c r="V553" i="43"/>
  <c r="W553" i="43" s="1"/>
  <c r="V554" i="43"/>
  <c r="W554" i="43" s="1"/>
  <c r="V555" i="43"/>
  <c r="W555" i="43" s="1"/>
  <c r="V556" i="43"/>
  <c r="W556" i="43" s="1"/>
  <c r="V557" i="43"/>
  <c r="W557" i="43" s="1"/>
  <c r="V558" i="43"/>
  <c r="W558" i="43" s="1"/>
  <c r="V559" i="43"/>
  <c r="W559" i="43" s="1"/>
  <c r="V560" i="43"/>
  <c r="W560" i="43" s="1"/>
  <c r="V561" i="43"/>
  <c r="W561" i="43" s="1"/>
  <c r="V562" i="43"/>
  <c r="W562" i="43" s="1"/>
  <c r="V563" i="43"/>
  <c r="W563" i="43" s="1"/>
  <c r="V564" i="43"/>
  <c r="W564" i="43" s="1"/>
  <c r="V565" i="43"/>
  <c r="W565" i="43" s="1"/>
  <c r="V566" i="43"/>
  <c r="W566" i="43" s="1"/>
  <c r="V567" i="43"/>
  <c r="W567" i="43" s="1"/>
  <c r="V568" i="43"/>
  <c r="W568" i="43" s="1"/>
  <c r="V569" i="43"/>
  <c r="W569" i="43" s="1"/>
  <c r="V570" i="43"/>
  <c r="W570" i="43" s="1"/>
  <c r="V571" i="43"/>
  <c r="W571" i="43" s="1"/>
  <c r="V572" i="43"/>
  <c r="W572" i="43" s="1"/>
  <c r="V573" i="43"/>
  <c r="W573" i="43" s="1"/>
  <c r="V574" i="43"/>
  <c r="W574" i="43" s="1"/>
  <c r="V575" i="43"/>
  <c r="W575" i="43" s="1"/>
  <c r="V576" i="43"/>
  <c r="W576" i="43" s="1"/>
  <c r="V577" i="43"/>
  <c r="W577" i="43" s="1"/>
  <c r="V578" i="43"/>
  <c r="W578" i="43" s="1"/>
  <c r="V579" i="43"/>
  <c r="W579" i="43" s="1"/>
  <c r="V580" i="43"/>
  <c r="W580" i="43" s="1"/>
  <c r="V581" i="43"/>
  <c r="W581" i="43" s="1"/>
  <c r="V582" i="43"/>
  <c r="W582" i="43" s="1"/>
  <c r="V583" i="43"/>
  <c r="W583" i="43" s="1"/>
  <c r="V584" i="43"/>
  <c r="W584" i="43" s="1"/>
  <c r="V585" i="43"/>
  <c r="W585" i="43" s="1"/>
  <c r="V586" i="43"/>
  <c r="W586" i="43" s="1"/>
  <c r="V587" i="43"/>
  <c r="W587" i="43" s="1"/>
  <c r="V588" i="43"/>
  <c r="W588" i="43" s="1"/>
  <c r="V589" i="43"/>
  <c r="W589" i="43" s="1"/>
  <c r="V590" i="43"/>
  <c r="W590" i="43" s="1"/>
  <c r="V591" i="43"/>
  <c r="W591" i="43" s="1"/>
  <c r="V592" i="43"/>
  <c r="W592" i="43" s="1"/>
  <c r="V593" i="43"/>
  <c r="W593" i="43" s="1"/>
  <c r="V594" i="43"/>
  <c r="W594" i="43" s="1"/>
  <c r="V595" i="43"/>
  <c r="W595" i="43" s="1"/>
  <c r="V596" i="43"/>
  <c r="W596" i="43" s="1"/>
  <c r="V597" i="43"/>
  <c r="W597" i="43" s="1"/>
  <c r="V598" i="43"/>
  <c r="W598" i="43" s="1"/>
  <c r="V599" i="43"/>
  <c r="W599" i="43" s="1"/>
  <c r="V600" i="43"/>
  <c r="W600" i="43" s="1"/>
  <c r="V601" i="43"/>
  <c r="W601" i="43" s="1"/>
  <c r="V602" i="43"/>
  <c r="W602" i="43" s="1"/>
  <c r="V603" i="43"/>
  <c r="W603" i="43" s="1"/>
  <c r="V604" i="43"/>
  <c r="W604" i="43" s="1"/>
  <c r="V605" i="43"/>
  <c r="W605" i="43" s="1"/>
  <c r="V606" i="43"/>
  <c r="W606" i="43" s="1"/>
  <c r="V607" i="43"/>
  <c r="W607" i="43" s="1"/>
  <c r="V608" i="43"/>
  <c r="W608" i="43" s="1"/>
  <c r="V609" i="43"/>
  <c r="W609" i="43" s="1"/>
  <c r="V610" i="43"/>
  <c r="W610" i="43" s="1"/>
  <c r="V611" i="43"/>
  <c r="W611" i="43" s="1"/>
  <c r="V612" i="43"/>
  <c r="W612" i="43" s="1"/>
  <c r="V613" i="43"/>
  <c r="W613" i="43" s="1"/>
  <c r="V614" i="43"/>
  <c r="W614" i="43" s="1"/>
  <c r="V615" i="43"/>
  <c r="W615" i="43" s="1"/>
  <c r="V616" i="43"/>
  <c r="W616" i="43" s="1"/>
  <c r="V617" i="43"/>
  <c r="W617" i="43" s="1"/>
  <c r="V618" i="43"/>
  <c r="W618" i="43" s="1"/>
  <c r="V619" i="43"/>
  <c r="W619" i="43" s="1"/>
  <c r="V620" i="43"/>
  <c r="W620" i="43" s="1"/>
  <c r="V621" i="43"/>
  <c r="W621" i="43" s="1"/>
  <c r="V622" i="43"/>
  <c r="W622" i="43" s="1"/>
  <c r="V623" i="43"/>
  <c r="W623" i="43" s="1"/>
  <c r="V624" i="43"/>
  <c r="W624" i="43" s="1"/>
  <c r="V625" i="43"/>
  <c r="W625" i="43" s="1"/>
  <c r="V626" i="43"/>
  <c r="W626" i="43" s="1"/>
  <c r="V627" i="43"/>
  <c r="W627" i="43" s="1"/>
  <c r="V628" i="43"/>
  <c r="W628" i="43" s="1"/>
  <c r="V629" i="43"/>
  <c r="W629" i="43" s="1"/>
  <c r="V630" i="43"/>
  <c r="W630" i="43" s="1"/>
  <c r="V631" i="43"/>
  <c r="W631" i="43" s="1"/>
  <c r="V632" i="43"/>
  <c r="W632" i="43" s="1"/>
  <c r="V633" i="43"/>
  <c r="W633" i="43" s="1"/>
  <c r="V634" i="43"/>
  <c r="W634" i="43" s="1"/>
  <c r="V635" i="43"/>
  <c r="W635" i="43" s="1"/>
  <c r="V636" i="43"/>
  <c r="W636" i="43" s="1"/>
  <c r="V637" i="43"/>
  <c r="W637" i="43" s="1"/>
  <c r="V638" i="43"/>
  <c r="W638" i="43" s="1"/>
  <c r="V639" i="43"/>
  <c r="W639" i="43" s="1"/>
  <c r="V640" i="43"/>
  <c r="W640" i="43" s="1"/>
  <c r="V641" i="43"/>
  <c r="W641" i="43" s="1"/>
  <c r="V642" i="43"/>
  <c r="W642" i="43" s="1"/>
  <c r="V643" i="43"/>
  <c r="W643" i="43" s="1"/>
  <c r="V644" i="43"/>
  <c r="W644" i="43" s="1"/>
  <c r="V645" i="43"/>
  <c r="W645" i="43" s="1"/>
  <c r="V646" i="43"/>
  <c r="W646" i="43" s="1"/>
  <c r="V647" i="43"/>
  <c r="W647" i="43" s="1"/>
  <c r="V648" i="43"/>
  <c r="W648" i="43" s="1"/>
  <c r="V649" i="43"/>
  <c r="W649" i="43" s="1"/>
  <c r="V650" i="43"/>
  <c r="W650" i="43" s="1"/>
  <c r="V651" i="43"/>
  <c r="W651" i="43" s="1"/>
  <c r="V652" i="43"/>
  <c r="W652" i="43" s="1"/>
  <c r="V653" i="43"/>
  <c r="W653" i="43" s="1"/>
  <c r="V654" i="43"/>
  <c r="W654" i="43" s="1"/>
  <c r="V655" i="43"/>
  <c r="W655" i="43" s="1"/>
  <c r="V656" i="43"/>
  <c r="W656" i="43" s="1"/>
  <c r="V657" i="43"/>
  <c r="W657" i="43" s="1"/>
  <c r="V658" i="43"/>
  <c r="W658" i="43" s="1"/>
  <c r="V659" i="43"/>
  <c r="W659" i="43" s="1"/>
  <c r="V660" i="43"/>
  <c r="W660" i="43" s="1"/>
  <c r="V661" i="43"/>
  <c r="W661" i="43" s="1"/>
  <c r="V662" i="43"/>
  <c r="W662" i="43" s="1"/>
  <c r="V663" i="43"/>
  <c r="W663" i="43" s="1"/>
  <c r="V664" i="43"/>
  <c r="W664" i="43" s="1"/>
  <c r="V665" i="43"/>
  <c r="W665" i="43" s="1"/>
  <c r="V666" i="43"/>
  <c r="W666" i="43" s="1"/>
  <c r="V667" i="43"/>
  <c r="W667" i="43" s="1"/>
  <c r="V668" i="43"/>
  <c r="W668" i="43" s="1"/>
  <c r="V669" i="43"/>
  <c r="W669" i="43" s="1"/>
  <c r="V670" i="43"/>
  <c r="W670" i="43" s="1"/>
  <c r="V671" i="43"/>
  <c r="W671" i="43" s="1"/>
  <c r="V672" i="43"/>
  <c r="W672" i="43" s="1"/>
  <c r="V673" i="43"/>
  <c r="W673" i="43" s="1"/>
  <c r="V674" i="43"/>
  <c r="W674" i="43" s="1"/>
  <c r="V675" i="43"/>
  <c r="W675" i="43" s="1"/>
  <c r="V676" i="43"/>
  <c r="W676" i="43" s="1"/>
  <c r="V677" i="43"/>
  <c r="W677" i="43" s="1"/>
  <c r="V678" i="43"/>
  <c r="W678" i="43" s="1"/>
  <c r="V679" i="43"/>
  <c r="W679" i="43" s="1"/>
  <c r="V680" i="43"/>
  <c r="W680" i="43" s="1"/>
  <c r="V681" i="43"/>
  <c r="W681" i="43" s="1"/>
  <c r="V682" i="43"/>
  <c r="W682" i="43" s="1"/>
  <c r="V683" i="43"/>
  <c r="W683" i="43" s="1"/>
  <c r="V684" i="43"/>
  <c r="W684" i="43" s="1"/>
  <c r="V685" i="43"/>
  <c r="W685" i="43" s="1"/>
  <c r="V686" i="43"/>
  <c r="W686" i="43" s="1"/>
  <c r="V687" i="43"/>
  <c r="W687" i="43" s="1"/>
  <c r="V688" i="43"/>
  <c r="W688" i="43" s="1"/>
  <c r="V689" i="43"/>
  <c r="W689" i="43" s="1"/>
  <c r="V690" i="43"/>
  <c r="W690" i="43" s="1"/>
  <c r="V691" i="43"/>
  <c r="W691" i="43" s="1"/>
  <c r="V692" i="43"/>
  <c r="W692" i="43" s="1"/>
  <c r="V693" i="43"/>
  <c r="W693" i="43" s="1"/>
  <c r="V694" i="43"/>
  <c r="W694" i="43" s="1"/>
  <c r="V695" i="43"/>
  <c r="W695" i="43" s="1"/>
  <c r="V696" i="43"/>
  <c r="W696" i="43" s="1"/>
  <c r="V697" i="43"/>
  <c r="W697" i="43" s="1"/>
  <c r="V698" i="43"/>
  <c r="W698" i="43" s="1"/>
  <c r="V699" i="43"/>
  <c r="W699" i="43" s="1"/>
  <c r="V700" i="43"/>
  <c r="W700" i="43" s="1"/>
  <c r="V701" i="43"/>
  <c r="W701" i="43" s="1"/>
  <c r="V702" i="43"/>
  <c r="W702" i="43" s="1"/>
  <c r="V703" i="43"/>
  <c r="W703" i="43" s="1"/>
  <c r="V704" i="43"/>
  <c r="W704" i="43" s="1"/>
  <c r="V705" i="43"/>
  <c r="W705" i="43" s="1"/>
  <c r="V706" i="43"/>
  <c r="W706" i="43" s="1"/>
  <c r="V707" i="43"/>
  <c r="W707" i="43" s="1"/>
  <c r="V708" i="43"/>
  <c r="W708" i="43" s="1"/>
  <c r="V709" i="43"/>
  <c r="W709" i="43" s="1"/>
  <c r="V710" i="43"/>
  <c r="W710" i="43" s="1"/>
  <c r="V711" i="43"/>
  <c r="W711" i="43" s="1"/>
  <c r="V712" i="43"/>
  <c r="W712" i="43" s="1"/>
  <c r="V713" i="43"/>
  <c r="W713" i="43" s="1"/>
  <c r="V714" i="43"/>
  <c r="W714" i="43" s="1"/>
  <c r="V715" i="43"/>
  <c r="W715" i="43" s="1"/>
  <c r="V716" i="43"/>
  <c r="W716" i="43" s="1"/>
  <c r="V717" i="43"/>
  <c r="W717" i="43" s="1"/>
  <c r="V718" i="43"/>
  <c r="W718" i="43" s="1"/>
  <c r="V719" i="43"/>
  <c r="W719" i="43" s="1"/>
  <c r="V720" i="43"/>
  <c r="W720" i="43" s="1"/>
  <c r="V721" i="43"/>
  <c r="W721" i="43" s="1"/>
  <c r="V722" i="43"/>
  <c r="W722" i="43" s="1"/>
  <c r="V723" i="43"/>
  <c r="W723" i="43" s="1"/>
  <c r="V724" i="43"/>
  <c r="W724" i="43" s="1"/>
  <c r="V725" i="43"/>
  <c r="W725" i="43" s="1"/>
  <c r="V726" i="43"/>
  <c r="W726" i="43" s="1"/>
  <c r="V727" i="43"/>
  <c r="W727" i="43" s="1"/>
  <c r="V728" i="43"/>
  <c r="W728" i="43" s="1"/>
  <c r="V729" i="43"/>
  <c r="W729" i="43" s="1"/>
  <c r="V730" i="43"/>
  <c r="W730" i="43" s="1"/>
  <c r="V731" i="43"/>
  <c r="W731" i="43" s="1"/>
  <c r="V732" i="43"/>
  <c r="W732" i="43" s="1"/>
  <c r="V733" i="43"/>
  <c r="W733" i="43" s="1"/>
  <c r="V734" i="43"/>
  <c r="W734" i="43" s="1"/>
  <c r="V735" i="43"/>
  <c r="W735" i="43" s="1"/>
  <c r="V736" i="43"/>
  <c r="W736" i="43" s="1"/>
  <c r="V737" i="43"/>
  <c r="W737" i="43" s="1"/>
  <c r="V738" i="43"/>
  <c r="W738" i="43" s="1"/>
  <c r="V739" i="43"/>
  <c r="W739" i="43" s="1"/>
  <c r="V740" i="43"/>
  <c r="W740" i="43" s="1"/>
  <c r="V741" i="43"/>
  <c r="W741" i="43" s="1"/>
  <c r="V742" i="43"/>
  <c r="W742" i="43" s="1"/>
  <c r="V743" i="43"/>
  <c r="W743" i="43" s="1"/>
  <c r="V744" i="43"/>
  <c r="W744" i="43" s="1"/>
  <c r="V745" i="43"/>
  <c r="W745" i="43" s="1"/>
  <c r="V746" i="43"/>
  <c r="W746" i="43" s="1"/>
  <c r="V747" i="43"/>
  <c r="W747" i="43" s="1"/>
  <c r="V748" i="43"/>
  <c r="W748" i="43" s="1"/>
  <c r="V749" i="43"/>
  <c r="W749" i="43" s="1"/>
  <c r="V750" i="43"/>
  <c r="W750" i="43" s="1"/>
  <c r="V751" i="43"/>
  <c r="W751" i="43" s="1"/>
  <c r="V752" i="43"/>
  <c r="W752" i="43" s="1"/>
  <c r="V753" i="43"/>
  <c r="W753" i="43" s="1"/>
  <c r="V754" i="43"/>
  <c r="W754" i="43" s="1"/>
  <c r="V755" i="43"/>
  <c r="W755" i="43" s="1"/>
  <c r="V756" i="43"/>
  <c r="W756" i="43" s="1"/>
  <c r="V757" i="43"/>
  <c r="W757" i="43" s="1"/>
  <c r="V758" i="43"/>
  <c r="W758" i="43" s="1"/>
  <c r="V759" i="43"/>
  <c r="W759" i="43" s="1"/>
  <c r="V760" i="43"/>
  <c r="W760" i="43" s="1"/>
  <c r="V761" i="43"/>
  <c r="W761" i="43" s="1"/>
  <c r="V762" i="43"/>
  <c r="W762" i="43" s="1"/>
  <c r="V763" i="43"/>
  <c r="W763" i="43" s="1"/>
  <c r="V764" i="43"/>
  <c r="W764" i="43" s="1"/>
  <c r="V765" i="43"/>
  <c r="W765" i="43" s="1"/>
  <c r="V766" i="43"/>
  <c r="W766" i="43" s="1"/>
  <c r="V767" i="43"/>
  <c r="W767" i="43" s="1"/>
  <c r="V768" i="43"/>
  <c r="W768" i="43" s="1"/>
  <c r="V769" i="43"/>
  <c r="W769" i="43" s="1"/>
  <c r="V770" i="43"/>
  <c r="W770" i="43" s="1"/>
  <c r="V771" i="43"/>
  <c r="W771" i="43" s="1"/>
  <c r="V772" i="43"/>
  <c r="W772" i="43" s="1"/>
  <c r="V773" i="43"/>
  <c r="W773" i="43" s="1"/>
  <c r="V774" i="43"/>
  <c r="W774" i="43" s="1"/>
  <c r="V775" i="43"/>
  <c r="W775" i="43" s="1"/>
  <c r="V776" i="43"/>
  <c r="W776" i="43" s="1"/>
  <c r="V777" i="43"/>
  <c r="W777" i="43" s="1"/>
  <c r="V778" i="43"/>
  <c r="W778" i="43" s="1"/>
  <c r="V779" i="43"/>
  <c r="W779" i="43" s="1"/>
  <c r="V780" i="43"/>
  <c r="W780" i="43" s="1"/>
  <c r="V781" i="43"/>
  <c r="W781" i="43" s="1"/>
  <c r="V782" i="43"/>
  <c r="W782" i="43" s="1"/>
  <c r="V783" i="43"/>
  <c r="W783" i="43" s="1"/>
  <c r="V784" i="43"/>
  <c r="W784" i="43" s="1"/>
  <c r="V785" i="43"/>
  <c r="W785" i="43" s="1"/>
  <c r="V786" i="43"/>
  <c r="W786" i="43" s="1"/>
  <c r="V787" i="43"/>
  <c r="W787" i="43" s="1"/>
  <c r="V788" i="43"/>
  <c r="W788" i="43" s="1"/>
  <c r="V789" i="43"/>
  <c r="W789" i="43" s="1"/>
  <c r="V790" i="43"/>
  <c r="W790" i="43" s="1"/>
  <c r="V791" i="43"/>
  <c r="W791" i="43" s="1"/>
  <c r="V792" i="43"/>
  <c r="W792" i="43" s="1"/>
  <c r="V793" i="43"/>
  <c r="W793" i="43" s="1"/>
  <c r="V794" i="43"/>
  <c r="W794" i="43" s="1"/>
  <c r="V795" i="43"/>
  <c r="W795" i="43" s="1"/>
  <c r="V796" i="43"/>
  <c r="W796" i="43" s="1"/>
  <c r="V797" i="43"/>
  <c r="W797" i="43" s="1"/>
  <c r="V798" i="43"/>
  <c r="W798" i="43" s="1"/>
  <c r="V799" i="43"/>
  <c r="W799" i="43" s="1"/>
  <c r="V800" i="43"/>
  <c r="W800" i="43" s="1"/>
  <c r="V801" i="43"/>
  <c r="W801" i="43" s="1"/>
  <c r="V802" i="43"/>
  <c r="W802" i="43" s="1"/>
  <c r="V803" i="43"/>
  <c r="W803" i="43" s="1"/>
  <c r="V804" i="43"/>
  <c r="W804" i="43" s="1"/>
  <c r="V805" i="43"/>
  <c r="W805" i="43" s="1"/>
  <c r="V806" i="43"/>
  <c r="W806" i="43" s="1"/>
  <c r="V807" i="43"/>
  <c r="W807" i="43" s="1"/>
  <c r="V808" i="43"/>
  <c r="W808" i="43" s="1"/>
  <c r="V809" i="43"/>
  <c r="W809" i="43" s="1"/>
  <c r="V810" i="43"/>
  <c r="W810" i="43" s="1"/>
  <c r="V811" i="43"/>
  <c r="W811" i="43" s="1"/>
  <c r="V812" i="43"/>
  <c r="W812" i="43" s="1"/>
  <c r="V813" i="43"/>
  <c r="W813" i="43" s="1"/>
  <c r="V814" i="43"/>
  <c r="W814" i="43" s="1"/>
  <c r="V815" i="43"/>
  <c r="W815" i="43" s="1"/>
  <c r="V816" i="43"/>
  <c r="W816" i="43" s="1"/>
  <c r="V817" i="43"/>
  <c r="W817" i="43" s="1"/>
  <c r="V818" i="43"/>
  <c r="W818" i="43" s="1"/>
  <c r="V819" i="43"/>
  <c r="W819" i="43" s="1"/>
  <c r="V820" i="43"/>
  <c r="W820" i="43" s="1"/>
  <c r="V821" i="43"/>
  <c r="W821" i="43" s="1"/>
  <c r="V822" i="43"/>
  <c r="W822" i="43" s="1"/>
  <c r="V823" i="43"/>
  <c r="W823" i="43" s="1"/>
  <c r="V824" i="43"/>
  <c r="W824" i="43" s="1"/>
  <c r="V825" i="43"/>
  <c r="W825" i="43" s="1"/>
  <c r="V826" i="43"/>
  <c r="W826" i="43" s="1"/>
  <c r="V827" i="43"/>
  <c r="W827" i="43" s="1"/>
  <c r="V828" i="43"/>
  <c r="W828" i="43" s="1"/>
  <c r="V829" i="43"/>
  <c r="W829" i="43" s="1"/>
  <c r="V830" i="43"/>
  <c r="W830" i="43" s="1"/>
  <c r="V831" i="43"/>
  <c r="W831" i="43" s="1"/>
  <c r="V832" i="43"/>
  <c r="W832" i="43" s="1"/>
  <c r="V833" i="43"/>
  <c r="W833" i="43" s="1"/>
  <c r="V834" i="43"/>
  <c r="W834" i="43" s="1"/>
  <c r="V835" i="43"/>
  <c r="W835" i="43" s="1"/>
  <c r="V836" i="43"/>
  <c r="W836" i="43" s="1"/>
  <c r="V837" i="43"/>
  <c r="W837" i="43" s="1"/>
  <c r="V838" i="43"/>
  <c r="W838" i="43" s="1"/>
  <c r="V839" i="43"/>
  <c r="W839" i="43" s="1"/>
  <c r="V840" i="43"/>
  <c r="W840" i="43" s="1"/>
  <c r="V841" i="43"/>
  <c r="W841" i="43" s="1"/>
  <c r="V842" i="43"/>
  <c r="W842" i="43" s="1"/>
  <c r="V843" i="43"/>
  <c r="W843" i="43" s="1"/>
  <c r="V844" i="43"/>
  <c r="W844" i="43" s="1"/>
  <c r="V845" i="43"/>
  <c r="W845" i="43" s="1"/>
  <c r="V846" i="43"/>
  <c r="W846" i="43" s="1"/>
  <c r="V847" i="43"/>
  <c r="W847" i="43" s="1"/>
  <c r="V848" i="43"/>
  <c r="W848" i="43" s="1"/>
  <c r="V849" i="43"/>
  <c r="W849" i="43" s="1"/>
  <c r="V850" i="43"/>
  <c r="W850" i="43" s="1"/>
  <c r="V851" i="43"/>
  <c r="W851" i="43" s="1"/>
  <c r="V852" i="43"/>
  <c r="W852" i="43" s="1"/>
  <c r="V853" i="43"/>
  <c r="W853" i="43" s="1"/>
  <c r="V854" i="43"/>
  <c r="W854" i="43" s="1"/>
  <c r="V855" i="43"/>
  <c r="W855" i="43" s="1"/>
  <c r="V856" i="43"/>
  <c r="W856" i="43" s="1"/>
  <c r="V857" i="43"/>
  <c r="W857" i="43" s="1"/>
  <c r="V858" i="43"/>
  <c r="W858" i="43" s="1"/>
  <c r="V859" i="43"/>
  <c r="W859" i="43" s="1"/>
  <c r="V860" i="43"/>
  <c r="W860" i="43" s="1"/>
  <c r="V861" i="43"/>
  <c r="W861" i="43" s="1"/>
  <c r="V862" i="43"/>
  <c r="W862" i="43" s="1"/>
  <c r="V863" i="43"/>
  <c r="W863" i="43" s="1"/>
  <c r="V864" i="43"/>
  <c r="W864" i="43" s="1"/>
  <c r="V865" i="43"/>
  <c r="W865" i="43" s="1"/>
  <c r="V866" i="43"/>
  <c r="W866" i="43" s="1"/>
  <c r="V867" i="43"/>
  <c r="W867" i="43" s="1"/>
  <c r="V868" i="43"/>
  <c r="W868" i="43" s="1"/>
  <c r="V869" i="43"/>
  <c r="W869" i="43" s="1"/>
  <c r="V870" i="43"/>
  <c r="W870" i="43" s="1"/>
  <c r="V871" i="43"/>
  <c r="W871" i="43" s="1"/>
  <c r="V872" i="43"/>
  <c r="W872" i="43" s="1"/>
  <c r="V873" i="43"/>
  <c r="W873" i="43" s="1"/>
  <c r="V874" i="43"/>
  <c r="W874" i="43" s="1"/>
  <c r="V875" i="43"/>
  <c r="W875" i="43" s="1"/>
  <c r="V876" i="43"/>
  <c r="W876" i="43" s="1"/>
  <c r="V877" i="43"/>
  <c r="W877" i="43" s="1"/>
  <c r="V878" i="43"/>
  <c r="W878" i="43" s="1"/>
  <c r="V879" i="43"/>
  <c r="W879" i="43" s="1"/>
  <c r="V880" i="43"/>
  <c r="W880" i="43" s="1"/>
  <c r="V881" i="43"/>
  <c r="W881" i="43" s="1"/>
  <c r="V882" i="43"/>
  <c r="W882" i="43" s="1"/>
  <c r="V883" i="43"/>
  <c r="W883" i="43" s="1"/>
  <c r="V884" i="43"/>
  <c r="W884" i="43" s="1"/>
  <c r="V885" i="43"/>
  <c r="W885" i="43" s="1"/>
  <c r="V886" i="43"/>
  <c r="W886" i="43" s="1"/>
  <c r="V887" i="43"/>
  <c r="W887" i="43" s="1"/>
  <c r="V888" i="43"/>
  <c r="W888" i="43" s="1"/>
  <c r="V889" i="43"/>
  <c r="W889" i="43" s="1"/>
  <c r="V890" i="43"/>
  <c r="W890" i="43" s="1"/>
  <c r="V891" i="43"/>
  <c r="W891" i="43" s="1"/>
  <c r="V892" i="43"/>
  <c r="W892" i="43" s="1"/>
  <c r="V893" i="43"/>
  <c r="W893" i="43" s="1"/>
  <c r="V894" i="43"/>
  <c r="W894" i="43" s="1"/>
  <c r="V895" i="43"/>
  <c r="W895" i="43" s="1"/>
  <c r="V896" i="43"/>
  <c r="W896" i="43" s="1"/>
  <c r="V897" i="43"/>
  <c r="W897" i="43" s="1"/>
  <c r="V898" i="43"/>
  <c r="W898" i="43" s="1"/>
  <c r="V899" i="43"/>
  <c r="W899" i="43" s="1"/>
  <c r="V900" i="43"/>
  <c r="W900" i="43" s="1"/>
  <c r="V901" i="43"/>
  <c r="W901" i="43" s="1"/>
  <c r="V902" i="43"/>
  <c r="W902" i="43" s="1"/>
  <c r="V903" i="43"/>
  <c r="W903" i="43" s="1"/>
  <c r="V904" i="43"/>
  <c r="W904" i="43" s="1"/>
  <c r="V905" i="43"/>
  <c r="W905" i="43" s="1"/>
  <c r="V906" i="43"/>
  <c r="W906" i="43" s="1"/>
  <c r="V907" i="43"/>
  <c r="W907" i="43" s="1"/>
  <c r="V908" i="43"/>
  <c r="W908" i="43" s="1"/>
  <c r="V909" i="43"/>
  <c r="W909" i="43" s="1"/>
  <c r="V910" i="43"/>
  <c r="W910" i="43" s="1"/>
  <c r="V911" i="43"/>
  <c r="W911" i="43" s="1"/>
  <c r="V912" i="43"/>
  <c r="W912" i="43" s="1"/>
  <c r="V913" i="43"/>
  <c r="W913" i="43" s="1"/>
  <c r="V914" i="43"/>
  <c r="W914" i="43" s="1"/>
  <c r="V915" i="43"/>
  <c r="W915" i="43" s="1"/>
  <c r="V916" i="43"/>
  <c r="W916" i="43" s="1"/>
  <c r="V917" i="43"/>
  <c r="W917" i="43" s="1"/>
  <c r="V918" i="43"/>
  <c r="W918" i="43" s="1"/>
  <c r="V919" i="43"/>
  <c r="W919" i="43" s="1"/>
  <c r="V920" i="43"/>
  <c r="W920" i="43" s="1"/>
  <c r="V921" i="43"/>
  <c r="W921" i="43" s="1"/>
  <c r="V922" i="43"/>
  <c r="W922" i="43" s="1"/>
  <c r="V923" i="43"/>
  <c r="W923" i="43" s="1"/>
  <c r="V924" i="43"/>
  <c r="W924" i="43" s="1"/>
  <c r="V925" i="43"/>
  <c r="W925" i="43" s="1"/>
  <c r="V926" i="43"/>
  <c r="W926" i="43" s="1"/>
  <c r="V927" i="43"/>
  <c r="W927" i="43" s="1"/>
  <c r="V928" i="43"/>
  <c r="W928" i="43" s="1"/>
  <c r="V929" i="43"/>
  <c r="W929" i="43" s="1"/>
  <c r="V930" i="43"/>
  <c r="W930" i="43" s="1"/>
  <c r="V931" i="43"/>
  <c r="W931" i="43" s="1"/>
  <c r="V932" i="43"/>
  <c r="W932" i="43" s="1"/>
  <c r="V933" i="43"/>
  <c r="W933" i="43" s="1"/>
  <c r="V934" i="43"/>
  <c r="W934" i="43" s="1"/>
  <c r="V935" i="43"/>
  <c r="W935" i="43" s="1"/>
  <c r="V936" i="43"/>
  <c r="W936" i="43" s="1"/>
  <c r="V937" i="43"/>
  <c r="W937" i="43" s="1"/>
  <c r="V938" i="43"/>
  <c r="W938" i="43" s="1"/>
  <c r="V939" i="43"/>
  <c r="W939" i="43" s="1"/>
  <c r="V940" i="43"/>
  <c r="W940" i="43" s="1"/>
  <c r="V941" i="43"/>
  <c r="W941" i="43" s="1"/>
  <c r="V942" i="43"/>
  <c r="W942" i="43" s="1"/>
  <c r="V943" i="43"/>
  <c r="W943" i="43" s="1"/>
  <c r="V944" i="43"/>
  <c r="W944" i="43" s="1"/>
  <c r="V945" i="43"/>
  <c r="W945" i="43" s="1"/>
  <c r="V946" i="43"/>
  <c r="W946" i="43" s="1"/>
  <c r="V947" i="43"/>
  <c r="W947" i="43" s="1"/>
  <c r="V948" i="43"/>
  <c r="W948" i="43" s="1"/>
  <c r="V949" i="43"/>
  <c r="W949" i="43" s="1"/>
  <c r="V950" i="43"/>
  <c r="W950" i="43" s="1"/>
  <c r="V951" i="43"/>
  <c r="W951" i="43" s="1"/>
  <c r="V952" i="43"/>
  <c r="W952" i="43" s="1"/>
  <c r="V953" i="43"/>
  <c r="W953" i="43" s="1"/>
  <c r="V954" i="43"/>
  <c r="W954" i="43" s="1"/>
  <c r="V955" i="43"/>
  <c r="W955" i="43" s="1"/>
  <c r="V956" i="43"/>
  <c r="W956" i="43" s="1"/>
  <c r="V957" i="43"/>
  <c r="W957" i="43" s="1"/>
  <c r="V958" i="43"/>
  <c r="W958" i="43" s="1"/>
  <c r="V959" i="43"/>
  <c r="W959" i="43" s="1"/>
  <c r="V960" i="43"/>
  <c r="W960" i="43" s="1"/>
  <c r="V961" i="43"/>
  <c r="W961" i="43" s="1"/>
  <c r="V962" i="43"/>
  <c r="W962" i="43" s="1"/>
  <c r="V963" i="43"/>
  <c r="W963" i="43" s="1"/>
  <c r="V964" i="43"/>
  <c r="W964" i="43" s="1"/>
  <c r="V965" i="43"/>
  <c r="W965" i="43" s="1"/>
  <c r="V966" i="43"/>
  <c r="W966" i="43" s="1"/>
  <c r="V967" i="43"/>
  <c r="W967" i="43" s="1"/>
  <c r="V968" i="43"/>
  <c r="W968" i="43" s="1"/>
  <c r="V969" i="43"/>
  <c r="W969" i="43" s="1"/>
  <c r="V970" i="43"/>
  <c r="W970" i="43" s="1"/>
  <c r="V971" i="43"/>
  <c r="W971" i="43" s="1"/>
  <c r="V972" i="43"/>
  <c r="W972" i="43" s="1"/>
  <c r="V973" i="43"/>
  <c r="W973" i="43" s="1"/>
  <c r="V974" i="43"/>
  <c r="W974" i="43" s="1"/>
  <c r="V975" i="43"/>
  <c r="W975" i="43" s="1"/>
  <c r="V976" i="43"/>
  <c r="W976" i="43" s="1"/>
  <c r="V977" i="43"/>
  <c r="W977" i="43" s="1"/>
  <c r="V978" i="43"/>
  <c r="W978" i="43" s="1"/>
  <c r="V979" i="43"/>
  <c r="W979" i="43" s="1"/>
  <c r="V980" i="43"/>
  <c r="W980" i="43" s="1"/>
  <c r="V981" i="43"/>
  <c r="W981" i="43" s="1"/>
  <c r="V982" i="43"/>
  <c r="W982" i="43" s="1"/>
  <c r="V983" i="43"/>
  <c r="W983" i="43" s="1"/>
  <c r="V984" i="43"/>
  <c r="W984" i="43" s="1"/>
  <c r="V985" i="43"/>
  <c r="W985" i="43" s="1"/>
  <c r="V986" i="43"/>
  <c r="W986" i="43" s="1"/>
  <c r="V987" i="43"/>
  <c r="W987" i="43" s="1"/>
  <c r="V988" i="43"/>
  <c r="W988" i="43" s="1"/>
  <c r="V989" i="43"/>
  <c r="W989" i="43" s="1"/>
  <c r="V990" i="43"/>
  <c r="W990" i="43" s="1"/>
  <c r="V991" i="43"/>
  <c r="W991" i="43" s="1"/>
  <c r="V992" i="43"/>
  <c r="W992" i="43" s="1"/>
  <c r="V993" i="43"/>
  <c r="W993" i="43" s="1"/>
  <c r="V994" i="43"/>
  <c r="W994" i="43" s="1"/>
  <c r="V995" i="43"/>
  <c r="W995" i="43" s="1"/>
  <c r="V996" i="43"/>
  <c r="W996" i="43" s="1"/>
  <c r="V997" i="43"/>
  <c r="W997" i="43" s="1"/>
  <c r="V998" i="43"/>
  <c r="W998" i="43" s="1"/>
  <c r="V999" i="43"/>
  <c r="W999" i="43" s="1"/>
  <c r="V1000" i="43"/>
  <c r="W1000" i="43" s="1"/>
  <c r="V1001" i="43"/>
  <c r="W1001" i="43" s="1"/>
  <c r="V1002" i="43"/>
  <c r="W1002" i="43" s="1"/>
  <c r="V1003" i="43"/>
  <c r="W1003" i="43" s="1"/>
  <c r="V1004" i="43"/>
  <c r="W1004" i="43" s="1"/>
  <c r="V1005" i="43"/>
  <c r="W1005" i="43" s="1"/>
  <c r="V1006" i="43"/>
  <c r="W1006" i="43" s="1"/>
  <c r="V1007" i="43"/>
  <c r="W1007" i="43" s="1"/>
  <c r="V1008" i="43"/>
  <c r="W1008" i="43" s="1"/>
  <c r="V1009" i="43"/>
  <c r="W1009" i="43" s="1"/>
  <c r="V1010" i="43"/>
  <c r="W1010" i="43" s="1"/>
  <c r="V1011" i="43"/>
  <c r="W1011" i="43" s="1"/>
  <c r="V1012" i="43"/>
  <c r="W1012" i="43" s="1"/>
  <c r="V1013" i="43"/>
  <c r="W1013" i="43" s="1"/>
  <c r="V1014" i="43"/>
  <c r="W1014" i="43" s="1"/>
  <c r="V1015" i="43"/>
  <c r="W1015" i="43" s="1"/>
  <c r="V1016" i="43"/>
  <c r="W1016" i="43" s="1"/>
  <c r="V1017" i="43"/>
  <c r="W1017" i="43" s="1"/>
  <c r="V1018" i="43"/>
  <c r="W1018" i="43" s="1"/>
  <c r="V1019" i="43"/>
  <c r="W1019" i="43" s="1"/>
  <c r="V1020" i="43"/>
  <c r="W1020" i="43" s="1"/>
  <c r="V1021" i="43"/>
  <c r="W1021" i="43" s="1"/>
  <c r="V1022" i="43"/>
  <c r="W1022" i="43" s="1"/>
  <c r="V1023" i="43"/>
  <c r="W1023" i="43" s="1"/>
  <c r="V1024" i="43"/>
  <c r="W1024" i="43" s="1"/>
  <c r="V1025" i="43"/>
  <c r="W1025" i="43" s="1"/>
  <c r="V1026" i="43"/>
  <c r="W1026" i="43" s="1"/>
  <c r="V1027" i="43"/>
  <c r="W1027" i="43" s="1"/>
  <c r="V1028" i="43"/>
  <c r="W1028" i="43" s="1"/>
  <c r="V1029" i="43"/>
  <c r="W1029" i="43" s="1"/>
  <c r="V1030" i="43"/>
  <c r="W1030" i="43" s="1"/>
  <c r="V1031" i="43"/>
  <c r="W1031" i="43" s="1"/>
  <c r="V1032" i="43"/>
  <c r="W1032" i="43" s="1"/>
  <c r="V1033" i="43"/>
  <c r="W1033" i="43" s="1"/>
  <c r="V1034" i="43"/>
  <c r="W1034" i="43" s="1"/>
  <c r="V1035" i="43"/>
  <c r="W1035" i="43" s="1"/>
  <c r="V1036" i="43"/>
  <c r="W1036" i="43" s="1"/>
  <c r="V1037" i="43"/>
  <c r="W1037" i="43" s="1"/>
  <c r="V1038" i="43"/>
  <c r="W1038" i="43" s="1"/>
  <c r="V1039" i="43"/>
  <c r="W1039" i="43" s="1"/>
  <c r="V1040" i="43"/>
  <c r="W1040" i="43" s="1"/>
  <c r="V1041" i="43"/>
  <c r="W1041" i="43" s="1"/>
  <c r="V1042" i="43"/>
  <c r="W1042" i="43" s="1"/>
  <c r="V1043" i="43"/>
  <c r="W1043" i="43" s="1"/>
  <c r="V1044" i="43"/>
  <c r="W1044" i="43" s="1"/>
  <c r="V1045" i="43"/>
  <c r="W1045" i="43" s="1"/>
  <c r="V1046" i="43"/>
  <c r="W1046" i="43" s="1"/>
  <c r="V1047" i="43"/>
  <c r="W1047" i="43" s="1"/>
  <c r="V1048" i="43"/>
  <c r="W1048" i="43" s="1"/>
  <c r="V1049" i="43"/>
  <c r="W1049" i="43" s="1"/>
  <c r="V1050" i="43"/>
  <c r="W1050" i="43" s="1"/>
  <c r="V1051" i="43"/>
  <c r="W1051" i="43" s="1"/>
  <c r="V1052" i="43"/>
  <c r="W1052" i="43" s="1"/>
  <c r="V1053" i="43"/>
  <c r="W1053" i="43" s="1"/>
  <c r="V1054" i="43"/>
  <c r="W1054" i="43" s="1"/>
  <c r="V1055" i="43"/>
  <c r="W1055" i="43" s="1"/>
  <c r="V1056" i="43"/>
  <c r="W1056" i="43" s="1"/>
  <c r="V1057" i="43"/>
  <c r="W1057" i="43" s="1"/>
  <c r="V1058" i="43"/>
  <c r="W1058" i="43" s="1"/>
  <c r="V1059" i="43"/>
  <c r="W1059" i="43" s="1"/>
  <c r="V1060" i="43"/>
  <c r="W1060" i="43" s="1"/>
  <c r="V1061" i="43"/>
  <c r="W1061" i="43" s="1"/>
  <c r="V1062" i="43"/>
  <c r="W1062" i="43" s="1"/>
  <c r="V1063" i="43"/>
  <c r="W1063" i="43" s="1"/>
  <c r="V1064" i="43"/>
  <c r="W1064" i="43" s="1"/>
  <c r="V1065" i="43"/>
  <c r="W1065" i="43" s="1"/>
  <c r="V1066" i="43"/>
  <c r="W1066" i="43" s="1"/>
  <c r="V1067" i="43"/>
  <c r="W1067" i="43" s="1"/>
  <c r="V1068" i="43"/>
  <c r="W1068" i="43" s="1"/>
  <c r="V1069" i="43"/>
  <c r="W1069" i="43" s="1"/>
  <c r="V1070" i="43"/>
  <c r="W1070" i="43" s="1"/>
  <c r="V1071" i="43"/>
  <c r="W1071" i="43" s="1"/>
  <c r="V1072" i="43"/>
  <c r="W1072" i="43" s="1"/>
  <c r="V1073" i="43"/>
  <c r="W1073" i="43" s="1"/>
  <c r="V1074" i="43"/>
  <c r="W1074" i="43" s="1"/>
  <c r="V1075" i="43"/>
  <c r="W1075" i="43" s="1"/>
  <c r="V1076" i="43"/>
  <c r="W1076" i="43" s="1"/>
  <c r="V1077" i="43"/>
  <c r="W1077" i="43" s="1"/>
  <c r="V1078" i="43"/>
  <c r="W1078" i="43" s="1"/>
  <c r="V1079" i="43"/>
  <c r="W1079" i="43" s="1"/>
  <c r="V1080" i="43"/>
  <c r="W1080" i="43" s="1"/>
  <c r="V1081" i="43"/>
  <c r="W1081" i="43" s="1"/>
  <c r="V1082" i="43"/>
  <c r="W1082" i="43" s="1"/>
  <c r="V1083" i="43"/>
  <c r="W1083" i="43" s="1"/>
  <c r="V1084" i="43"/>
  <c r="W1084" i="43" s="1"/>
  <c r="V1085" i="43"/>
  <c r="W1085" i="43" s="1"/>
  <c r="V1086" i="43"/>
  <c r="W1086" i="43" s="1"/>
  <c r="V1087" i="43"/>
  <c r="W1087" i="43" s="1"/>
  <c r="V1088" i="43"/>
  <c r="W1088" i="43" s="1"/>
  <c r="V1089" i="43"/>
  <c r="W1089" i="43" s="1"/>
  <c r="V1090" i="43"/>
  <c r="W1090" i="43" s="1"/>
  <c r="V1091" i="43"/>
  <c r="W1091" i="43" s="1"/>
  <c r="V1092" i="43"/>
  <c r="W1092" i="43" s="1"/>
  <c r="V1093" i="43"/>
  <c r="W1093" i="43" s="1"/>
  <c r="V1094" i="43"/>
  <c r="W1094" i="43" s="1"/>
  <c r="V1095" i="43"/>
  <c r="W1095" i="43" s="1"/>
  <c r="V1096" i="43"/>
  <c r="W1096" i="43" s="1"/>
  <c r="V1097" i="43"/>
  <c r="W1097" i="43" s="1"/>
  <c r="V1098" i="43"/>
  <c r="W1098" i="43" s="1"/>
  <c r="V1099" i="43"/>
  <c r="W1099" i="43" s="1"/>
  <c r="V1100" i="43"/>
  <c r="W1100" i="43" s="1"/>
  <c r="V1101" i="43"/>
  <c r="W1101" i="43" s="1"/>
  <c r="V1102" i="43"/>
  <c r="W1102" i="43" s="1"/>
  <c r="V1103" i="43"/>
  <c r="W1103" i="43" s="1"/>
  <c r="V1104" i="43"/>
  <c r="W1104" i="43" s="1"/>
  <c r="V1105" i="43"/>
  <c r="W1105" i="43" s="1"/>
  <c r="V1106" i="43"/>
  <c r="W1106" i="43" s="1"/>
  <c r="V1107" i="43"/>
  <c r="W1107" i="43" s="1"/>
  <c r="V1108" i="43"/>
  <c r="W1108" i="43" s="1"/>
  <c r="V1109" i="43"/>
  <c r="W1109" i="43" s="1"/>
  <c r="V1110" i="43"/>
  <c r="W1110" i="43" s="1"/>
  <c r="V1111" i="43"/>
  <c r="W1111" i="43" s="1"/>
  <c r="V1112" i="43"/>
  <c r="W1112" i="43" s="1"/>
  <c r="V1113" i="43"/>
  <c r="W1113" i="43" s="1"/>
  <c r="V1114" i="43"/>
  <c r="W1114" i="43" s="1"/>
  <c r="V1115" i="43"/>
  <c r="W1115" i="43" s="1"/>
  <c r="V1116" i="43"/>
  <c r="W1116" i="43" s="1"/>
  <c r="V1117" i="43"/>
  <c r="W1117" i="43" s="1"/>
  <c r="V1118" i="43"/>
  <c r="W1118" i="43" s="1"/>
  <c r="V1119" i="43"/>
  <c r="W1119" i="43" s="1"/>
  <c r="V1120" i="43"/>
  <c r="W1120" i="43" s="1"/>
  <c r="V1121" i="43"/>
  <c r="W1121" i="43" s="1"/>
  <c r="V1122" i="43"/>
  <c r="W1122" i="43" s="1"/>
  <c r="V1123" i="43"/>
  <c r="W1123" i="43" s="1"/>
  <c r="V1124" i="43"/>
  <c r="W1124" i="43" s="1"/>
  <c r="V1125" i="43"/>
  <c r="W1125" i="43" s="1"/>
  <c r="V1126" i="43"/>
  <c r="W1126" i="43" s="1"/>
  <c r="V1127" i="43"/>
  <c r="W1127" i="43" s="1"/>
  <c r="V1128" i="43"/>
  <c r="W1128" i="43" s="1"/>
  <c r="V1129" i="43"/>
  <c r="W1129" i="43" s="1"/>
  <c r="V1130" i="43"/>
  <c r="W1130" i="43" s="1"/>
  <c r="V1131" i="43"/>
  <c r="W1131" i="43" s="1"/>
  <c r="V1132" i="43"/>
  <c r="W1132" i="43" s="1"/>
  <c r="V1133" i="43"/>
  <c r="W1133" i="43" s="1"/>
  <c r="V1134" i="43"/>
  <c r="W1134" i="43" s="1"/>
  <c r="V1135" i="43"/>
  <c r="W1135" i="43" s="1"/>
  <c r="V1136" i="43"/>
  <c r="W1136" i="43" s="1"/>
  <c r="V1137" i="43"/>
  <c r="W1137" i="43" s="1"/>
  <c r="V1138" i="43"/>
  <c r="W1138" i="43" s="1"/>
  <c r="V1139" i="43"/>
  <c r="W1139" i="43" s="1"/>
  <c r="V1140" i="43"/>
  <c r="W1140" i="43" s="1"/>
  <c r="V1141" i="43"/>
  <c r="W1141" i="43" s="1"/>
  <c r="V1142" i="43"/>
  <c r="W1142" i="43" s="1"/>
  <c r="V1143" i="43"/>
  <c r="W1143" i="43" s="1"/>
  <c r="V1144" i="43"/>
  <c r="W1144" i="43" s="1"/>
  <c r="V1145" i="43"/>
  <c r="W1145" i="43" s="1"/>
  <c r="V1146" i="43"/>
  <c r="W1146" i="43" s="1"/>
  <c r="V1147" i="43"/>
  <c r="W1147" i="43" s="1"/>
  <c r="V1148" i="43"/>
  <c r="W1148" i="43" s="1"/>
  <c r="V1149" i="43"/>
  <c r="W1149" i="43" s="1"/>
  <c r="V1150" i="43"/>
  <c r="W1150" i="43" s="1"/>
  <c r="V1151" i="43"/>
  <c r="W1151" i="43" s="1"/>
  <c r="V1152" i="43"/>
  <c r="W1152" i="43" s="1"/>
  <c r="V1153" i="43"/>
  <c r="W1153" i="43" s="1"/>
  <c r="V1154" i="43"/>
  <c r="W1154" i="43" s="1"/>
  <c r="V1155" i="43"/>
  <c r="W1155" i="43" s="1"/>
  <c r="V1156" i="43"/>
  <c r="W1156" i="43" s="1"/>
  <c r="V1157" i="43"/>
  <c r="W1157" i="43" s="1"/>
  <c r="V1158" i="43"/>
  <c r="W1158" i="43" s="1"/>
  <c r="V1159" i="43"/>
  <c r="W1159" i="43" s="1"/>
  <c r="V1160" i="43"/>
  <c r="W1160" i="43" s="1"/>
  <c r="V1161" i="43"/>
  <c r="W1161" i="43" s="1"/>
  <c r="V1162" i="43"/>
  <c r="W1162" i="43" s="1"/>
  <c r="V1163" i="43"/>
  <c r="W1163" i="43" s="1"/>
  <c r="V1164" i="43"/>
  <c r="W1164" i="43" s="1"/>
  <c r="V1165" i="43"/>
  <c r="W1165" i="43" s="1"/>
  <c r="V1166" i="43"/>
  <c r="W1166" i="43" s="1"/>
  <c r="V1167" i="43"/>
  <c r="W1167" i="43" s="1"/>
  <c r="V1168" i="43"/>
  <c r="W1168" i="43" s="1"/>
  <c r="V1169" i="43"/>
  <c r="W1169" i="43" s="1"/>
  <c r="V1170" i="43"/>
  <c r="W1170" i="43" s="1"/>
  <c r="V1171" i="43"/>
  <c r="W1171" i="43" s="1"/>
  <c r="V1172" i="43"/>
  <c r="W1172" i="43" s="1"/>
  <c r="V1173" i="43"/>
  <c r="W1173" i="43" s="1"/>
  <c r="V1174" i="43"/>
  <c r="W1174" i="43" s="1"/>
  <c r="V1175" i="43"/>
  <c r="W1175" i="43" s="1"/>
  <c r="V1176" i="43"/>
  <c r="W1176" i="43" s="1"/>
  <c r="V1177" i="43"/>
  <c r="W1177" i="43" s="1"/>
  <c r="V1178" i="43"/>
  <c r="W1178" i="43" s="1"/>
  <c r="V1179" i="43"/>
  <c r="W1179" i="43" s="1"/>
  <c r="V1180" i="43"/>
  <c r="W1180" i="43" s="1"/>
  <c r="V1181" i="43"/>
  <c r="W1181" i="43" s="1"/>
  <c r="V1182" i="43"/>
  <c r="W1182" i="43" s="1"/>
  <c r="V1183" i="43"/>
  <c r="W1183" i="43" s="1"/>
  <c r="V1184" i="43"/>
  <c r="W1184" i="43" s="1"/>
  <c r="V1185" i="43"/>
  <c r="W1185" i="43" s="1"/>
  <c r="V1186" i="43"/>
  <c r="W1186" i="43" s="1"/>
  <c r="V1187" i="43"/>
  <c r="W1187" i="43" s="1"/>
  <c r="V1188" i="43"/>
  <c r="W1188" i="43" s="1"/>
  <c r="V1189" i="43"/>
  <c r="W1189" i="43" s="1"/>
  <c r="V1190" i="43"/>
  <c r="W1190" i="43" s="1"/>
  <c r="V1191" i="43"/>
  <c r="W1191" i="43" s="1"/>
  <c r="V1192" i="43"/>
  <c r="W1192" i="43" s="1"/>
  <c r="V1193" i="43"/>
  <c r="W1193" i="43" s="1"/>
  <c r="V1194" i="43"/>
  <c r="W1194" i="43" s="1"/>
  <c r="V1195" i="43"/>
  <c r="W1195" i="43" s="1"/>
  <c r="V1196" i="43"/>
  <c r="W1196" i="43" s="1"/>
  <c r="V1197" i="43"/>
  <c r="W1197" i="43" s="1"/>
  <c r="V1198" i="43"/>
  <c r="W1198" i="43" s="1"/>
  <c r="V1199" i="43"/>
  <c r="W1199" i="43" s="1"/>
  <c r="V1200" i="43"/>
  <c r="W1200" i="43" s="1"/>
  <c r="V1201" i="43"/>
  <c r="W1201" i="43" s="1"/>
  <c r="V1202" i="43"/>
  <c r="W1202" i="43" s="1"/>
  <c r="V1203" i="43"/>
  <c r="W1203" i="43" s="1"/>
  <c r="V1204" i="43"/>
  <c r="W1204" i="43" s="1"/>
  <c r="V1205" i="43"/>
  <c r="W1205" i="43" s="1"/>
  <c r="V1206" i="43"/>
  <c r="W1206" i="43" s="1"/>
  <c r="V1207" i="43"/>
  <c r="W1207" i="43" s="1"/>
  <c r="V1208" i="43"/>
  <c r="W1208" i="43" s="1"/>
  <c r="V1209" i="43"/>
  <c r="W1209" i="43" s="1"/>
  <c r="V1210" i="43"/>
  <c r="W1210" i="43" s="1"/>
  <c r="V1211" i="43"/>
  <c r="W1211" i="43" s="1"/>
  <c r="V1212" i="43"/>
  <c r="W1212" i="43" s="1"/>
  <c r="V1213" i="43"/>
  <c r="W1213" i="43" s="1"/>
  <c r="V1214" i="43"/>
  <c r="W1214" i="43" s="1"/>
  <c r="V1215" i="43"/>
  <c r="W1215" i="43" s="1"/>
  <c r="V1216" i="43"/>
  <c r="W1216" i="43" s="1"/>
  <c r="V1217" i="43"/>
  <c r="W1217" i="43" s="1"/>
  <c r="V1218" i="43"/>
  <c r="W1218" i="43" s="1"/>
  <c r="V1219" i="43"/>
  <c r="W1219" i="43" s="1"/>
  <c r="V1220" i="43"/>
  <c r="W1220" i="43" s="1"/>
  <c r="V1221" i="43"/>
  <c r="W1221" i="43" s="1"/>
  <c r="V1222" i="43"/>
  <c r="W1222" i="43" s="1"/>
  <c r="V1223" i="43"/>
  <c r="W1223" i="43" s="1"/>
  <c r="V1224" i="43"/>
  <c r="W1224" i="43" s="1"/>
  <c r="V1225" i="43"/>
  <c r="W1225" i="43" s="1"/>
  <c r="V1226" i="43"/>
  <c r="W1226" i="43" s="1"/>
  <c r="V1227" i="43"/>
  <c r="W1227" i="43" s="1"/>
  <c r="V1228" i="43"/>
  <c r="W1228" i="43" s="1"/>
  <c r="V1229" i="43"/>
  <c r="W1229" i="43" s="1"/>
  <c r="V1230" i="43"/>
  <c r="W1230" i="43" s="1"/>
  <c r="V1231" i="43"/>
  <c r="W1231" i="43" s="1"/>
  <c r="V1232" i="43"/>
  <c r="W1232" i="43" s="1"/>
  <c r="V1233" i="43"/>
  <c r="W1233" i="43" s="1"/>
  <c r="V1234" i="43"/>
  <c r="W1234" i="43" s="1"/>
  <c r="V1235" i="43"/>
  <c r="W1235" i="43" s="1"/>
  <c r="V1236" i="43"/>
  <c r="W1236" i="43" s="1"/>
  <c r="V1237" i="43"/>
  <c r="W1237" i="43" s="1"/>
  <c r="V1238" i="43"/>
  <c r="W1238" i="43" s="1"/>
  <c r="V1239" i="43"/>
  <c r="W1239" i="43" s="1"/>
  <c r="V1240" i="43"/>
  <c r="W1240" i="43" s="1"/>
  <c r="V1241" i="43"/>
  <c r="W1241" i="43" s="1"/>
  <c r="V1242" i="43"/>
  <c r="W1242" i="43" s="1"/>
  <c r="V1243" i="43"/>
  <c r="W1243" i="43" s="1"/>
  <c r="V1244" i="43"/>
  <c r="W1244" i="43" s="1"/>
  <c r="V1245" i="43"/>
  <c r="W1245" i="43" s="1"/>
  <c r="V1246" i="43"/>
  <c r="W1246" i="43" s="1"/>
  <c r="V1247" i="43"/>
  <c r="W1247" i="43" s="1"/>
  <c r="V1248" i="43"/>
  <c r="W1248" i="43" s="1"/>
  <c r="V1249" i="43"/>
  <c r="W1249" i="43" s="1"/>
  <c r="V1250" i="43"/>
  <c r="W1250" i="43" s="1"/>
  <c r="V1251" i="43"/>
  <c r="W1251" i="43" s="1"/>
  <c r="V1252" i="43"/>
  <c r="W1252" i="43" s="1"/>
  <c r="V1253" i="43"/>
  <c r="W1253" i="43" s="1"/>
  <c r="V1254" i="43"/>
  <c r="W1254" i="43" s="1"/>
  <c r="V1255" i="43"/>
  <c r="W1255" i="43" s="1"/>
  <c r="V1256" i="43"/>
  <c r="W1256" i="43" s="1"/>
  <c r="V1257" i="43"/>
  <c r="W1257" i="43" s="1"/>
  <c r="V1258" i="43"/>
  <c r="W1258" i="43" s="1"/>
  <c r="V1259" i="43"/>
  <c r="W1259" i="43" s="1"/>
  <c r="V1260" i="43"/>
  <c r="W1260" i="43" s="1"/>
  <c r="V1261" i="43"/>
  <c r="W1261" i="43" s="1"/>
  <c r="V1262" i="43"/>
  <c r="W1262" i="43" s="1"/>
  <c r="V1263" i="43"/>
  <c r="W1263" i="43" s="1"/>
  <c r="V1264" i="43"/>
  <c r="W1264" i="43" s="1"/>
  <c r="V1265" i="43"/>
  <c r="W1265" i="43" s="1"/>
  <c r="V1266" i="43"/>
  <c r="W1266" i="43" s="1"/>
  <c r="V1267" i="43"/>
  <c r="W1267" i="43" s="1"/>
  <c r="V1268" i="43"/>
  <c r="W1268" i="43" s="1"/>
  <c r="V1269" i="43"/>
  <c r="W1269" i="43" s="1"/>
  <c r="V1270" i="43"/>
  <c r="W1270" i="43" s="1"/>
  <c r="V1271" i="43"/>
  <c r="W1271" i="43" s="1"/>
  <c r="V1272" i="43"/>
  <c r="W1272" i="43" s="1"/>
  <c r="V1273" i="43"/>
  <c r="W1273" i="43" s="1"/>
  <c r="V1274" i="43"/>
  <c r="W1274" i="43" s="1"/>
  <c r="V1275" i="43"/>
  <c r="W1275" i="43" s="1"/>
  <c r="V1276" i="43"/>
  <c r="W1276" i="43" s="1"/>
  <c r="V1277" i="43"/>
  <c r="W1277" i="43" s="1"/>
  <c r="V1278" i="43"/>
  <c r="W1278" i="43" s="1"/>
  <c r="V1279" i="43"/>
  <c r="W1279" i="43" s="1"/>
  <c r="V1280" i="43"/>
  <c r="W1280" i="43" s="1"/>
  <c r="V1281" i="43"/>
  <c r="W1281" i="43" s="1"/>
  <c r="V1282" i="43"/>
  <c r="W1282" i="43" s="1"/>
  <c r="V1283" i="43"/>
  <c r="W1283" i="43" s="1"/>
  <c r="V1284" i="43"/>
  <c r="W1284" i="43" s="1"/>
  <c r="V1285" i="43"/>
  <c r="W1285" i="43" s="1"/>
  <c r="V1286" i="43"/>
  <c r="W1286" i="43" s="1"/>
  <c r="V1287" i="43"/>
  <c r="W1287" i="43" s="1"/>
  <c r="V1288" i="43"/>
  <c r="W1288" i="43" s="1"/>
  <c r="V1289" i="43"/>
  <c r="W1289" i="43" s="1"/>
  <c r="V1290" i="43"/>
  <c r="W1290" i="43" s="1"/>
  <c r="V1291" i="43"/>
  <c r="W1291" i="43" s="1"/>
  <c r="V1292" i="43"/>
  <c r="W1292" i="43" s="1"/>
  <c r="V1293" i="43"/>
  <c r="W1293" i="43" s="1"/>
  <c r="V1294" i="43"/>
  <c r="W1294" i="43" s="1"/>
  <c r="V1295" i="43"/>
  <c r="W1295" i="43" s="1"/>
  <c r="V1296" i="43"/>
  <c r="W1296" i="43" s="1"/>
  <c r="V1297" i="43"/>
  <c r="W1297" i="43" s="1"/>
  <c r="V1298" i="43"/>
  <c r="W1298" i="43" s="1"/>
  <c r="V1299" i="43"/>
  <c r="W1299" i="43" s="1"/>
  <c r="V1300" i="43"/>
  <c r="W1300" i="43" s="1"/>
  <c r="V1301" i="43"/>
  <c r="W1301" i="43" s="1"/>
  <c r="V1302" i="43"/>
  <c r="W1302" i="43" s="1"/>
  <c r="V1303" i="43"/>
  <c r="W1303" i="43" s="1"/>
  <c r="V1304" i="43"/>
  <c r="W1304" i="43" s="1"/>
  <c r="V1305" i="43"/>
  <c r="W1305" i="43" s="1"/>
  <c r="V1306" i="43"/>
  <c r="W1306" i="43" s="1"/>
  <c r="V1307" i="43"/>
  <c r="W1307" i="43" s="1"/>
  <c r="V1308" i="43"/>
  <c r="W1308" i="43" s="1"/>
  <c r="V1309" i="43"/>
  <c r="W1309" i="43" s="1"/>
  <c r="V1310" i="43"/>
  <c r="W1310" i="43" s="1"/>
  <c r="V1311" i="43"/>
  <c r="W1311" i="43" s="1"/>
  <c r="V1312" i="43"/>
  <c r="W1312" i="43" s="1"/>
  <c r="V1313" i="43"/>
  <c r="W1313" i="43" s="1"/>
  <c r="V1314" i="43"/>
  <c r="W1314" i="43" s="1"/>
  <c r="V1315" i="43"/>
  <c r="W1315" i="43" s="1"/>
  <c r="V1316" i="43"/>
  <c r="W1316" i="43" s="1"/>
  <c r="V1317" i="43"/>
  <c r="W1317" i="43" s="1"/>
  <c r="V1318" i="43"/>
  <c r="W1318" i="43" s="1"/>
  <c r="V1319" i="43"/>
  <c r="W1319" i="43" s="1"/>
  <c r="V1320" i="43"/>
  <c r="W1320" i="43" s="1"/>
  <c r="V1321" i="43"/>
  <c r="W1321" i="43" s="1"/>
  <c r="V1322" i="43"/>
  <c r="W1322" i="43" s="1"/>
  <c r="V1323" i="43"/>
  <c r="W1323" i="43" s="1"/>
  <c r="V1324" i="43"/>
  <c r="W1324" i="43" s="1"/>
  <c r="V1325" i="43"/>
  <c r="W1325" i="43" s="1"/>
  <c r="V1326" i="43"/>
  <c r="W1326" i="43" s="1"/>
  <c r="V1327" i="43"/>
  <c r="W1327" i="43" s="1"/>
  <c r="V1328" i="43"/>
  <c r="W1328" i="43" s="1"/>
  <c r="V1329" i="43"/>
  <c r="W1329" i="43" s="1"/>
  <c r="V1330" i="43"/>
  <c r="W1330" i="43" s="1"/>
  <c r="V1331" i="43"/>
  <c r="W1331" i="43" s="1"/>
  <c r="V1332" i="43"/>
  <c r="W1332" i="43" s="1"/>
  <c r="V1333" i="43"/>
  <c r="W1333" i="43" s="1"/>
  <c r="V1334" i="43"/>
  <c r="W1334" i="43" s="1"/>
  <c r="V1335" i="43"/>
  <c r="W1335" i="43" s="1"/>
  <c r="V1336" i="43"/>
  <c r="W1336" i="43" s="1"/>
  <c r="V1337" i="43"/>
  <c r="W1337" i="43" s="1"/>
  <c r="V1338" i="43"/>
  <c r="W1338" i="43" s="1"/>
  <c r="V1339" i="43"/>
  <c r="W1339" i="43" s="1"/>
  <c r="V1340" i="43"/>
  <c r="W1340" i="43" s="1"/>
  <c r="V1341" i="43"/>
  <c r="W1341" i="43" s="1"/>
  <c r="V1342" i="43"/>
  <c r="W1342" i="43" s="1"/>
  <c r="V1343" i="43"/>
  <c r="W1343" i="43" s="1"/>
  <c r="V1344" i="43"/>
  <c r="W1344" i="43" s="1"/>
  <c r="V1345" i="43"/>
  <c r="W1345" i="43" s="1"/>
  <c r="V1346" i="43"/>
  <c r="W1346" i="43" s="1"/>
  <c r="V1347" i="43"/>
  <c r="W1347" i="43" s="1"/>
  <c r="V1348" i="43"/>
  <c r="W1348" i="43" s="1"/>
  <c r="V1349" i="43"/>
  <c r="W1349" i="43" s="1"/>
  <c r="V1350" i="43"/>
  <c r="W1350" i="43" s="1"/>
  <c r="V1351" i="43"/>
  <c r="W1351" i="43" s="1"/>
  <c r="V1352" i="43"/>
  <c r="W1352" i="43" s="1"/>
  <c r="V1353" i="43"/>
  <c r="W1353" i="43" s="1"/>
  <c r="V1354" i="43"/>
  <c r="W1354" i="43" s="1"/>
  <c r="V1355" i="43"/>
  <c r="W1355" i="43" s="1"/>
  <c r="V1356" i="43"/>
  <c r="W1356" i="43" s="1"/>
  <c r="V1357" i="43"/>
  <c r="W1357" i="43" s="1"/>
  <c r="V1358" i="43"/>
  <c r="W1358" i="43" s="1"/>
  <c r="V1359" i="43"/>
  <c r="W1359" i="43" s="1"/>
  <c r="V1360" i="43"/>
  <c r="W1360" i="43" s="1"/>
  <c r="V1361" i="43"/>
  <c r="W1361" i="43" s="1"/>
  <c r="V1362" i="43"/>
  <c r="W1362" i="43" s="1"/>
  <c r="V1363" i="43"/>
  <c r="W1363" i="43" s="1"/>
  <c r="V1364" i="43"/>
  <c r="W1364" i="43" s="1"/>
  <c r="V1365" i="43"/>
  <c r="W1365" i="43" s="1"/>
  <c r="V1366" i="43"/>
  <c r="W1366" i="43" s="1"/>
  <c r="V1367" i="43"/>
  <c r="W1367" i="43" s="1"/>
  <c r="V1368" i="43"/>
  <c r="W1368" i="43" s="1"/>
  <c r="V1369" i="43"/>
  <c r="W1369" i="43" s="1"/>
  <c r="V1370" i="43"/>
  <c r="W1370" i="43" s="1"/>
  <c r="V1371" i="43"/>
  <c r="W1371" i="43" s="1"/>
  <c r="V1372" i="43"/>
  <c r="W1372" i="43" s="1"/>
  <c r="V1373" i="43"/>
  <c r="W1373" i="43" s="1"/>
  <c r="V1374" i="43"/>
  <c r="W1374" i="43" s="1"/>
  <c r="V1375" i="43"/>
  <c r="W1375" i="43" s="1"/>
  <c r="V1376" i="43"/>
  <c r="W1376" i="43" s="1"/>
  <c r="V1377" i="43"/>
  <c r="W1377" i="43" s="1"/>
  <c r="V1378" i="43"/>
  <c r="W1378" i="43" s="1"/>
  <c r="V1379" i="43"/>
  <c r="W1379" i="43" s="1"/>
  <c r="V1380" i="43"/>
  <c r="W1380" i="43" s="1"/>
  <c r="V1381" i="43"/>
  <c r="W1381" i="43" s="1"/>
  <c r="V1382" i="43"/>
  <c r="W1382" i="43" s="1"/>
  <c r="V1383" i="43"/>
  <c r="W1383" i="43" s="1"/>
  <c r="V1384" i="43"/>
  <c r="W1384" i="43" s="1"/>
  <c r="V1385" i="43"/>
  <c r="W1385" i="43" s="1"/>
  <c r="V1386" i="43"/>
  <c r="W1386" i="43" s="1"/>
  <c r="V1387" i="43"/>
  <c r="W1387" i="43" s="1"/>
  <c r="V1388" i="43"/>
  <c r="W1388" i="43" s="1"/>
  <c r="V1389" i="43"/>
  <c r="W1389" i="43" s="1"/>
  <c r="V1390" i="43"/>
  <c r="W1390" i="43" s="1"/>
  <c r="V1391" i="43"/>
  <c r="W1391" i="43" s="1"/>
  <c r="V1392" i="43"/>
  <c r="W1392" i="43" s="1"/>
  <c r="V1393" i="43"/>
  <c r="W1393" i="43" s="1"/>
  <c r="V1394" i="43"/>
  <c r="W1394" i="43" s="1"/>
  <c r="V1395" i="43"/>
  <c r="W1395" i="43" s="1"/>
  <c r="V1396" i="43"/>
  <c r="W1396" i="43" s="1"/>
  <c r="V1397" i="43"/>
  <c r="W1397" i="43" s="1"/>
  <c r="V1398" i="43"/>
  <c r="W1398" i="43" s="1"/>
  <c r="V1399" i="43"/>
  <c r="W1399" i="43" s="1"/>
  <c r="V1400" i="43"/>
  <c r="W1400" i="43" s="1"/>
  <c r="V1401" i="43"/>
  <c r="W1401" i="43" s="1"/>
  <c r="V1402" i="43"/>
  <c r="W1402" i="43" s="1"/>
  <c r="V1403" i="43"/>
  <c r="W1403" i="43" s="1"/>
  <c r="V1404" i="43"/>
  <c r="W1404" i="43" s="1"/>
  <c r="V1405" i="43"/>
  <c r="W1405" i="43" s="1"/>
  <c r="V1406" i="43"/>
  <c r="W1406" i="43" s="1"/>
  <c r="V1407" i="43"/>
  <c r="W1407" i="43" s="1"/>
  <c r="V1408" i="43"/>
  <c r="W1408" i="43" s="1"/>
  <c r="V1409" i="43"/>
  <c r="W1409" i="43" s="1"/>
  <c r="V1410" i="43"/>
  <c r="W1410" i="43" s="1"/>
  <c r="V1411" i="43"/>
  <c r="W1411" i="43" s="1"/>
  <c r="V1412" i="43"/>
  <c r="W1412" i="43" s="1"/>
  <c r="V1413" i="43"/>
  <c r="W1413" i="43" s="1"/>
  <c r="V1414" i="43"/>
  <c r="W1414" i="43" s="1"/>
  <c r="V1415" i="43"/>
  <c r="W1415" i="43" s="1"/>
  <c r="V1416" i="43"/>
  <c r="W1416" i="43" s="1"/>
  <c r="V1417" i="43"/>
  <c r="W1417" i="43" s="1"/>
  <c r="V1418" i="43"/>
  <c r="W1418" i="43" s="1"/>
  <c r="V1419" i="43"/>
  <c r="W1419" i="43" s="1"/>
  <c r="V1420" i="43"/>
  <c r="W1420" i="43" s="1"/>
  <c r="V1421" i="43"/>
  <c r="W1421" i="43" s="1"/>
  <c r="V1422" i="43"/>
  <c r="W1422" i="43" s="1"/>
  <c r="V1423" i="43"/>
  <c r="W1423" i="43" s="1"/>
  <c r="V1424" i="43"/>
  <c r="W1424" i="43" s="1"/>
  <c r="V1425" i="43"/>
  <c r="W1425" i="43" s="1"/>
  <c r="V1426" i="43"/>
  <c r="W1426" i="43" s="1"/>
  <c r="V1427" i="43"/>
  <c r="W1427" i="43" s="1"/>
  <c r="V1428" i="43"/>
  <c r="W1428" i="43" s="1"/>
  <c r="V1429" i="43"/>
  <c r="W1429" i="43" s="1"/>
  <c r="V1430" i="43"/>
  <c r="W1430" i="43" s="1"/>
  <c r="V1431" i="43"/>
  <c r="W1431" i="43" s="1"/>
  <c r="V1432" i="43"/>
  <c r="W1432" i="43" s="1"/>
  <c r="V1433" i="43"/>
  <c r="W1433" i="43" s="1"/>
  <c r="V1434" i="43"/>
  <c r="W1434" i="43" s="1"/>
  <c r="V1435" i="43"/>
  <c r="W1435" i="43" s="1"/>
  <c r="V1436" i="43"/>
  <c r="W1436" i="43" s="1"/>
  <c r="V1437" i="43"/>
  <c r="W1437" i="43" s="1"/>
  <c r="V1438" i="43"/>
  <c r="W1438" i="43" s="1"/>
  <c r="V1439" i="43"/>
  <c r="W1439" i="43" s="1"/>
  <c r="V1440" i="43"/>
  <c r="W1440" i="43" s="1"/>
  <c r="V1441" i="43"/>
  <c r="W1441" i="43" s="1"/>
  <c r="V1442" i="43"/>
  <c r="W1442" i="43" s="1"/>
  <c r="V1443" i="43"/>
  <c r="W1443" i="43" s="1"/>
  <c r="V1444" i="43"/>
  <c r="W1444" i="43" s="1"/>
  <c r="V1445" i="43"/>
  <c r="W1445" i="43" s="1"/>
  <c r="V1446" i="43"/>
  <c r="W1446" i="43" s="1"/>
  <c r="V1447" i="43"/>
  <c r="W1447" i="43" s="1"/>
  <c r="V1448" i="43"/>
  <c r="W1448" i="43" s="1"/>
  <c r="V1449" i="43"/>
  <c r="W1449" i="43" s="1"/>
  <c r="V1450" i="43"/>
  <c r="W1450" i="43" s="1"/>
  <c r="V1451" i="43"/>
  <c r="W1451" i="43" s="1"/>
  <c r="V1452" i="43"/>
  <c r="W1452" i="43" s="1"/>
  <c r="V1453" i="43"/>
  <c r="W1453" i="43" s="1"/>
  <c r="V1454" i="43"/>
  <c r="W1454" i="43" s="1"/>
  <c r="V1455" i="43"/>
  <c r="W1455" i="43" s="1"/>
  <c r="V1456" i="43"/>
  <c r="W1456" i="43" s="1"/>
  <c r="V1457" i="43"/>
  <c r="W1457" i="43" s="1"/>
  <c r="V1458" i="43"/>
  <c r="W1458" i="43" s="1"/>
  <c r="V1459" i="43"/>
  <c r="W1459" i="43" s="1"/>
  <c r="V1460" i="43"/>
  <c r="W1460" i="43" s="1"/>
  <c r="V1461" i="43"/>
  <c r="W1461" i="43" s="1"/>
  <c r="V1462" i="43"/>
  <c r="W1462" i="43" s="1"/>
  <c r="V1463" i="43"/>
  <c r="W1463" i="43" s="1"/>
  <c r="V1464" i="43"/>
  <c r="W1464" i="43" s="1"/>
  <c r="V1465" i="43"/>
  <c r="W1465" i="43" s="1"/>
  <c r="V1466" i="43"/>
  <c r="W1466" i="43" s="1"/>
  <c r="V1467" i="43"/>
  <c r="W1467" i="43" s="1"/>
  <c r="V1468" i="43"/>
  <c r="W1468" i="43" s="1"/>
  <c r="V1469" i="43"/>
  <c r="W1469" i="43" s="1"/>
  <c r="V1470" i="43"/>
  <c r="W1470" i="43" s="1"/>
  <c r="V1471" i="43"/>
  <c r="W1471" i="43" s="1"/>
  <c r="V1472" i="43"/>
  <c r="W1472" i="43" s="1"/>
  <c r="V1473" i="43"/>
  <c r="W1473" i="43" s="1"/>
  <c r="V1474" i="43"/>
  <c r="W1474" i="43" s="1"/>
  <c r="V1475" i="43"/>
  <c r="W1475" i="43" s="1"/>
  <c r="V1476" i="43"/>
  <c r="W1476" i="43" s="1"/>
  <c r="V1477" i="43"/>
  <c r="W1477" i="43" s="1"/>
  <c r="V1478" i="43"/>
  <c r="W1478" i="43" s="1"/>
  <c r="V1479" i="43"/>
  <c r="W1479" i="43" s="1"/>
  <c r="V1480" i="43"/>
  <c r="W1480" i="43" s="1"/>
  <c r="V1481" i="43"/>
  <c r="W1481" i="43" s="1"/>
  <c r="V1482" i="43"/>
  <c r="W1482" i="43" s="1"/>
  <c r="V1483" i="43"/>
  <c r="W1483" i="43" s="1"/>
  <c r="V1484" i="43"/>
  <c r="W1484" i="43" s="1"/>
  <c r="V1485" i="43"/>
  <c r="W1485" i="43" s="1"/>
  <c r="V1486" i="43"/>
  <c r="W1486" i="43" s="1"/>
  <c r="V1487" i="43"/>
  <c r="W1487" i="43" s="1"/>
  <c r="V1488" i="43"/>
  <c r="W1488" i="43" s="1"/>
  <c r="V1489" i="43"/>
  <c r="W1489" i="43" s="1"/>
  <c r="V1490" i="43"/>
  <c r="W1490" i="43" s="1"/>
  <c r="V1491" i="43"/>
  <c r="W1491" i="43" s="1"/>
  <c r="V1492" i="43"/>
  <c r="W1492" i="43" s="1"/>
  <c r="V1493" i="43"/>
  <c r="W1493" i="43" s="1"/>
  <c r="V1494" i="43"/>
  <c r="W1494" i="43" s="1"/>
  <c r="V1495" i="43"/>
  <c r="W1495" i="43" s="1"/>
  <c r="V1496" i="43"/>
  <c r="W1496" i="43" s="1"/>
  <c r="V1497" i="43"/>
  <c r="W1497" i="43" s="1"/>
  <c r="V1498" i="43"/>
  <c r="W1498" i="43" s="1"/>
  <c r="V1499" i="43"/>
  <c r="W1499" i="43" s="1"/>
  <c r="V1500" i="43"/>
  <c r="W1500" i="43" s="1"/>
  <c r="V1501" i="43"/>
  <c r="W1501" i="43" s="1"/>
  <c r="V1502" i="43"/>
  <c r="W1502" i="43" s="1"/>
  <c r="V1503" i="43"/>
  <c r="W1503" i="43" s="1"/>
  <c r="V1504" i="43"/>
  <c r="W1504" i="43" s="1"/>
  <c r="V1505" i="43"/>
  <c r="W1505" i="43" s="1"/>
  <c r="V1506" i="43"/>
  <c r="W1506" i="43" s="1"/>
  <c r="V1507" i="43"/>
  <c r="W1507" i="43" s="1"/>
  <c r="V1508" i="43"/>
  <c r="W1508" i="43" s="1"/>
  <c r="V1509" i="43"/>
  <c r="W1509" i="43" s="1"/>
  <c r="V1510" i="43"/>
  <c r="W1510" i="43" s="1"/>
  <c r="V1511" i="43"/>
  <c r="W1511" i="43" s="1"/>
  <c r="V1512" i="43"/>
  <c r="W1512" i="43" s="1"/>
  <c r="V1513" i="43"/>
  <c r="W1513" i="43" s="1"/>
  <c r="V1514" i="43"/>
  <c r="W1514" i="43" s="1"/>
  <c r="V1515" i="43"/>
  <c r="W1515" i="43" s="1"/>
  <c r="V1516" i="43"/>
  <c r="W1516" i="43" s="1"/>
  <c r="V1517" i="43"/>
  <c r="W1517" i="43" s="1"/>
  <c r="V1518" i="43"/>
  <c r="W1518" i="43" s="1"/>
  <c r="V1519" i="43"/>
  <c r="W1519" i="43" s="1"/>
  <c r="V1520" i="43"/>
  <c r="W1520" i="43" s="1"/>
  <c r="V1521" i="43"/>
  <c r="W1521" i="43" s="1"/>
  <c r="V1522" i="43"/>
  <c r="W1522" i="43" s="1"/>
  <c r="V1523" i="43"/>
  <c r="W1523" i="43" s="1"/>
  <c r="V1524" i="43"/>
  <c r="W1524" i="43" s="1"/>
  <c r="V1525" i="43"/>
  <c r="W1525" i="43" s="1"/>
  <c r="V1526" i="43"/>
  <c r="W1526" i="43" s="1"/>
  <c r="V1527" i="43"/>
  <c r="W1527" i="43" s="1"/>
  <c r="V1528" i="43"/>
  <c r="W1528" i="43" s="1"/>
  <c r="V1529" i="43"/>
  <c r="W1529" i="43" s="1"/>
  <c r="V1530" i="43"/>
  <c r="W1530" i="43" s="1"/>
  <c r="V1531" i="43"/>
  <c r="W1531" i="43" s="1"/>
  <c r="V1532" i="43"/>
  <c r="W1532" i="43" s="1"/>
  <c r="V1533" i="43"/>
  <c r="W1533" i="43" s="1"/>
  <c r="V1534" i="43"/>
  <c r="W1534" i="43" s="1"/>
  <c r="V1535" i="43"/>
  <c r="W1535" i="43" s="1"/>
  <c r="V1536" i="43"/>
  <c r="W1536" i="43" s="1"/>
  <c r="V1537" i="43"/>
  <c r="W1537" i="43" s="1"/>
  <c r="V1538" i="43"/>
  <c r="W1538" i="43" s="1"/>
  <c r="V1539" i="43"/>
  <c r="W1539" i="43" s="1"/>
  <c r="V1540" i="43"/>
  <c r="W1540" i="43" s="1"/>
  <c r="V1541" i="43"/>
  <c r="W1541" i="43" s="1"/>
  <c r="V1542" i="43"/>
  <c r="W1542" i="43" s="1"/>
  <c r="V1543" i="43"/>
  <c r="W1543" i="43" s="1"/>
  <c r="V1544" i="43"/>
  <c r="W1544" i="43" s="1"/>
  <c r="V1545" i="43"/>
  <c r="W1545" i="43" s="1"/>
  <c r="V1546" i="43"/>
  <c r="W1546" i="43" s="1"/>
  <c r="V1547" i="43"/>
  <c r="W1547" i="43" s="1"/>
  <c r="V1548" i="43"/>
  <c r="W1548" i="43" s="1"/>
  <c r="V1549" i="43"/>
  <c r="W1549" i="43" s="1"/>
  <c r="V1550" i="43"/>
  <c r="W1550" i="43" s="1"/>
  <c r="V1551" i="43"/>
  <c r="W1551" i="43" s="1"/>
  <c r="V1552" i="43"/>
  <c r="W1552" i="43" s="1"/>
  <c r="V1553" i="43"/>
  <c r="W1553" i="43" s="1"/>
  <c r="V1554" i="43"/>
  <c r="W1554" i="43" s="1"/>
  <c r="V1555" i="43"/>
  <c r="W1555" i="43" s="1"/>
  <c r="V1556" i="43"/>
  <c r="W1556" i="43" s="1"/>
  <c r="V1557" i="43"/>
  <c r="W1557" i="43" s="1"/>
  <c r="V1558" i="43"/>
  <c r="W1558" i="43" s="1"/>
  <c r="V1559" i="43"/>
  <c r="W1559" i="43" s="1"/>
  <c r="V1560" i="43"/>
  <c r="W1560" i="43" s="1"/>
  <c r="V1561" i="43"/>
  <c r="W1561" i="43" s="1"/>
  <c r="V1562" i="43"/>
  <c r="W1562" i="43" s="1"/>
  <c r="V1563" i="43"/>
  <c r="W1563" i="43" s="1"/>
  <c r="V1564" i="43"/>
  <c r="W1564" i="43" s="1"/>
  <c r="V1565" i="43"/>
  <c r="W1565" i="43" s="1"/>
  <c r="V1566" i="43"/>
  <c r="W1566" i="43" s="1"/>
  <c r="V1567" i="43"/>
  <c r="W1567" i="43" s="1"/>
  <c r="V1568" i="43"/>
  <c r="W1568" i="43" s="1"/>
  <c r="V1569" i="43"/>
  <c r="W1569" i="43" s="1"/>
  <c r="V1570" i="43"/>
  <c r="W1570" i="43" s="1"/>
  <c r="V1571" i="43"/>
  <c r="W1571" i="43" s="1"/>
  <c r="V1572" i="43"/>
  <c r="W1572" i="43" s="1"/>
  <c r="V1573" i="43"/>
  <c r="W1573" i="43" s="1"/>
  <c r="V1574" i="43"/>
  <c r="W1574" i="43" s="1"/>
  <c r="V1575" i="43"/>
  <c r="W1575" i="43" s="1"/>
  <c r="V1576" i="43"/>
  <c r="W1576" i="43" s="1"/>
  <c r="V1577" i="43"/>
  <c r="W1577" i="43" s="1"/>
  <c r="V1578" i="43"/>
  <c r="W1578" i="43" s="1"/>
  <c r="V1579" i="43"/>
  <c r="W1579" i="43" s="1"/>
  <c r="V1580" i="43"/>
  <c r="W1580" i="43" s="1"/>
  <c r="V1581" i="43"/>
  <c r="W1581" i="43" s="1"/>
  <c r="V1582" i="43"/>
  <c r="W1582" i="43" s="1"/>
  <c r="V1583" i="43"/>
  <c r="W1583" i="43" s="1"/>
  <c r="V1584" i="43"/>
  <c r="W1584" i="43" s="1"/>
  <c r="V1585" i="43"/>
  <c r="W1585" i="43" s="1"/>
  <c r="V1586" i="43"/>
  <c r="W1586" i="43" s="1"/>
  <c r="V1587" i="43"/>
  <c r="W1587" i="43" s="1"/>
  <c r="V1588" i="43"/>
  <c r="W1588" i="43" s="1"/>
  <c r="V1589" i="43"/>
  <c r="W1589" i="43" s="1"/>
  <c r="V1590" i="43"/>
  <c r="W1590" i="43" s="1"/>
  <c r="V1591" i="43"/>
  <c r="W1591" i="43" s="1"/>
  <c r="V1592" i="43"/>
  <c r="W1592" i="43" s="1"/>
  <c r="V1593" i="43"/>
  <c r="W1593" i="43" s="1"/>
  <c r="V1594" i="43"/>
  <c r="W1594" i="43" s="1"/>
  <c r="V1595" i="43"/>
  <c r="W1595" i="43" s="1"/>
  <c r="V1596" i="43"/>
  <c r="W1596" i="43" s="1"/>
  <c r="V1597" i="43"/>
  <c r="W1597" i="43" s="1"/>
  <c r="V1598" i="43"/>
  <c r="W1598" i="43" s="1"/>
  <c r="V1599" i="43"/>
  <c r="W1599" i="43" s="1"/>
  <c r="V1600" i="43"/>
  <c r="W1600" i="43" s="1"/>
  <c r="V1601" i="43"/>
  <c r="W1601" i="43" s="1"/>
  <c r="V1602" i="43"/>
  <c r="W1602" i="43" s="1"/>
  <c r="V1603" i="43"/>
  <c r="W1603" i="43" s="1"/>
  <c r="V1604" i="43"/>
  <c r="W1604" i="43" s="1"/>
  <c r="V1605" i="43"/>
  <c r="W1605" i="43" s="1"/>
  <c r="V1606" i="43"/>
  <c r="W1606" i="43" s="1"/>
  <c r="V1607" i="43"/>
  <c r="W1607" i="43" s="1"/>
  <c r="V1608" i="43"/>
  <c r="W1608" i="43" s="1"/>
  <c r="V1609" i="43"/>
  <c r="W1609" i="43" s="1"/>
  <c r="V1610" i="43"/>
  <c r="W1610" i="43" s="1"/>
  <c r="V1611" i="43"/>
  <c r="W1611" i="43" s="1"/>
  <c r="V1612" i="43"/>
  <c r="W1612" i="43" s="1"/>
  <c r="V1613" i="43"/>
  <c r="W1613" i="43" s="1"/>
  <c r="V1614" i="43"/>
  <c r="W1614" i="43" s="1"/>
  <c r="V1615" i="43"/>
  <c r="W1615" i="43" s="1"/>
  <c r="V1616" i="43"/>
  <c r="W1616" i="43" s="1"/>
  <c r="V1617" i="43"/>
  <c r="W1617" i="43" s="1"/>
  <c r="V1618" i="43"/>
  <c r="W1618" i="43" s="1"/>
  <c r="V1619" i="43"/>
  <c r="W1619" i="43" s="1"/>
  <c r="V1620" i="43"/>
  <c r="W1620" i="43" s="1"/>
  <c r="V1621" i="43"/>
  <c r="W1621" i="43" s="1"/>
  <c r="V1622" i="43"/>
  <c r="W1622" i="43" s="1"/>
  <c r="V1623" i="43"/>
  <c r="W1623" i="43" s="1"/>
  <c r="V1624" i="43"/>
  <c r="W1624" i="43" s="1"/>
  <c r="V1625" i="43"/>
  <c r="W1625" i="43" s="1"/>
  <c r="V1626" i="43"/>
  <c r="W1626" i="43" s="1"/>
  <c r="V1627" i="43"/>
  <c r="W1627" i="43" s="1"/>
  <c r="V1628" i="43"/>
  <c r="W1628" i="43" s="1"/>
  <c r="V1629" i="43"/>
  <c r="W1629" i="43" s="1"/>
  <c r="V1630" i="43"/>
  <c r="W1630" i="43" s="1"/>
  <c r="V1631" i="43"/>
  <c r="W1631" i="43" s="1"/>
  <c r="V1632" i="43"/>
  <c r="W1632" i="43" s="1"/>
  <c r="V1633" i="43"/>
  <c r="W1633" i="43" s="1"/>
  <c r="V1634" i="43"/>
  <c r="W1634" i="43" s="1"/>
  <c r="V1635" i="43"/>
  <c r="W1635" i="43" s="1"/>
  <c r="V1636" i="43"/>
  <c r="W1636" i="43" s="1"/>
  <c r="V1637" i="43"/>
  <c r="W1637" i="43" s="1"/>
  <c r="V1638" i="43"/>
  <c r="W1638" i="43" s="1"/>
  <c r="V1639" i="43"/>
  <c r="W1639" i="43" s="1"/>
  <c r="V1640" i="43"/>
  <c r="W1640" i="43" s="1"/>
  <c r="V1641" i="43"/>
  <c r="W1641" i="43" s="1"/>
  <c r="V1642" i="43"/>
  <c r="W1642" i="43" s="1"/>
  <c r="V1643" i="43"/>
  <c r="W1643" i="43" s="1"/>
  <c r="V1644" i="43"/>
  <c r="W1644" i="43" s="1"/>
  <c r="V1645" i="43"/>
  <c r="W1645" i="43" s="1"/>
  <c r="V1646" i="43"/>
  <c r="W1646" i="43" s="1"/>
  <c r="V1647" i="43"/>
  <c r="W1647" i="43" s="1"/>
  <c r="V1648" i="43"/>
  <c r="W1648" i="43" s="1"/>
  <c r="V1649" i="43"/>
  <c r="W1649" i="43" s="1"/>
  <c r="V1650" i="43"/>
  <c r="W1650" i="43" s="1"/>
  <c r="V1651" i="43"/>
  <c r="W1651" i="43" s="1"/>
  <c r="V1652" i="43"/>
  <c r="W1652" i="43" s="1"/>
  <c r="V1653" i="43"/>
  <c r="W1653" i="43" s="1"/>
  <c r="V1654" i="43"/>
  <c r="W1654" i="43" s="1"/>
  <c r="V1655" i="43"/>
  <c r="W1655" i="43" s="1"/>
  <c r="V1656" i="43"/>
  <c r="W1656" i="43" s="1"/>
  <c r="V1657" i="43"/>
  <c r="W1657" i="43" s="1"/>
  <c r="V1658" i="43"/>
  <c r="W1658" i="43" s="1"/>
  <c r="V1659" i="43"/>
  <c r="W1659" i="43" s="1"/>
  <c r="V1660" i="43"/>
  <c r="W1660" i="43" s="1"/>
  <c r="V1661" i="43"/>
  <c r="W1661" i="43" s="1"/>
  <c r="V1662" i="43"/>
  <c r="W1662" i="43" s="1"/>
  <c r="V1663" i="43"/>
  <c r="W1663" i="43" s="1"/>
  <c r="V1664" i="43"/>
  <c r="W1664" i="43" s="1"/>
  <c r="V1665" i="43"/>
  <c r="W1665" i="43" s="1"/>
  <c r="V1666" i="43"/>
  <c r="W1666" i="43" s="1"/>
  <c r="V1667" i="43"/>
  <c r="W1667" i="43" s="1"/>
  <c r="V1668" i="43"/>
  <c r="W1668" i="43" s="1"/>
  <c r="V1669" i="43"/>
  <c r="W1669" i="43" s="1"/>
  <c r="V1670" i="43"/>
  <c r="W1670" i="43" s="1"/>
  <c r="V1671" i="43"/>
  <c r="W1671" i="43" s="1"/>
  <c r="V1672" i="43"/>
  <c r="W1672" i="43" s="1"/>
  <c r="V1673" i="43"/>
  <c r="W1673" i="43" s="1"/>
  <c r="V1674" i="43"/>
  <c r="W1674" i="43" s="1"/>
  <c r="V1675" i="43"/>
  <c r="W1675" i="43" s="1"/>
  <c r="V1676" i="43"/>
  <c r="W1676" i="43" s="1"/>
  <c r="V1677" i="43"/>
  <c r="W1677" i="43" s="1"/>
  <c r="V1678" i="43"/>
  <c r="W1678" i="43" s="1"/>
  <c r="V1679" i="43"/>
  <c r="W1679" i="43" s="1"/>
  <c r="V1680" i="43"/>
  <c r="W1680" i="43" s="1"/>
  <c r="V1681" i="43"/>
  <c r="W1681" i="43" s="1"/>
  <c r="V1682" i="43"/>
  <c r="W1682" i="43" s="1"/>
  <c r="V1683" i="43"/>
  <c r="W1683" i="43" s="1"/>
  <c r="V1684" i="43"/>
  <c r="W1684" i="43" s="1"/>
  <c r="V1685" i="43"/>
  <c r="W1685" i="43" s="1"/>
  <c r="V1686" i="43"/>
  <c r="W1686" i="43" s="1"/>
  <c r="V1687" i="43"/>
  <c r="W1687" i="43" s="1"/>
  <c r="V1688" i="43"/>
  <c r="W1688" i="43" s="1"/>
  <c r="V1689" i="43"/>
  <c r="W1689" i="43" s="1"/>
  <c r="V1690" i="43"/>
  <c r="W1690" i="43" s="1"/>
  <c r="V1691" i="43"/>
  <c r="W1691" i="43" s="1"/>
  <c r="V1692" i="43"/>
  <c r="W1692" i="43" s="1"/>
  <c r="V1693" i="43"/>
  <c r="W1693" i="43" s="1"/>
  <c r="V1694" i="43"/>
  <c r="W1694" i="43" s="1"/>
  <c r="V1695" i="43"/>
  <c r="W1695" i="43" s="1"/>
  <c r="V1696" i="43"/>
  <c r="W1696" i="43" s="1"/>
  <c r="V1697" i="43"/>
  <c r="W1697" i="43" s="1"/>
  <c r="V1698" i="43"/>
  <c r="W1698" i="43" s="1"/>
  <c r="V1699" i="43"/>
  <c r="W1699" i="43" s="1"/>
  <c r="V1700" i="43"/>
  <c r="W1700" i="43" s="1"/>
  <c r="V1701" i="43"/>
  <c r="W1701" i="43" s="1"/>
  <c r="V1702" i="43"/>
  <c r="W1702" i="43" s="1"/>
  <c r="V1703" i="43"/>
  <c r="W1703" i="43" s="1"/>
  <c r="V1704" i="43"/>
  <c r="W1704" i="43" s="1"/>
  <c r="V1705" i="43"/>
  <c r="W1705" i="43" s="1"/>
  <c r="V1706" i="43"/>
  <c r="W1706" i="43" s="1"/>
  <c r="V1707" i="43"/>
  <c r="W1707" i="43" s="1"/>
  <c r="V1708" i="43"/>
  <c r="W1708" i="43" s="1"/>
  <c r="V1709" i="43"/>
  <c r="W1709" i="43" s="1"/>
  <c r="V1710" i="43"/>
  <c r="W1710" i="43" s="1"/>
  <c r="V1711" i="43"/>
  <c r="W1711" i="43" s="1"/>
  <c r="V1712" i="43"/>
  <c r="W1712" i="43" s="1"/>
  <c r="V1713" i="43"/>
  <c r="W1713" i="43" s="1"/>
  <c r="V1714" i="43"/>
  <c r="W1714" i="43" s="1"/>
  <c r="V1715" i="43"/>
  <c r="W1715" i="43" s="1"/>
  <c r="V1716" i="43"/>
  <c r="W1716" i="43" s="1"/>
  <c r="V1717" i="43"/>
  <c r="W1717" i="43" s="1"/>
  <c r="V1718" i="43"/>
  <c r="W1718" i="43" s="1"/>
  <c r="V1719" i="43"/>
  <c r="W1719" i="43" s="1"/>
  <c r="V1720" i="43"/>
  <c r="W1720" i="43" s="1"/>
  <c r="V1721" i="43"/>
  <c r="W1721" i="43" s="1"/>
  <c r="V1722" i="43"/>
  <c r="W1722" i="43" s="1"/>
  <c r="V1723" i="43"/>
  <c r="W1723" i="43" s="1"/>
  <c r="V1724" i="43"/>
  <c r="W1724" i="43" s="1"/>
  <c r="V1725" i="43"/>
  <c r="W1725" i="43" s="1"/>
  <c r="V1726" i="43"/>
  <c r="W1726" i="43" s="1"/>
  <c r="V1727" i="43"/>
  <c r="W1727" i="43" s="1"/>
  <c r="V1728" i="43"/>
  <c r="W1728" i="43" s="1"/>
  <c r="V1729" i="43"/>
  <c r="W1729" i="43" s="1"/>
  <c r="V1730" i="43"/>
  <c r="W1730" i="43" s="1"/>
  <c r="V1731" i="43"/>
  <c r="W1731" i="43" s="1"/>
  <c r="V1732" i="43"/>
  <c r="W1732" i="43" s="1"/>
  <c r="V1733" i="43"/>
  <c r="W1733" i="43" s="1"/>
  <c r="V1734" i="43"/>
  <c r="W1734" i="43" s="1"/>
  <c r="V1735" i="43"/>
  <c r="W1735" i="43" s="1"/>
  <c r="V1736" i="43"/>
  <c r="W1736" i="43" s="1"/>
  <c r="V1737" i="43"/>
  <c r="W1737" i="43" s="1"/>
  <c r="V1738" i="43"/>
  <c r="W1738" i="43" s="1"/>
  <c r="V1739" i="43"/>
  <c r="W1739" i="43" s="1"/>
  <c r="V1740" i="43"/>
  <c r="W1740" i="43" s="1"/>
  <c r="V1741" i="43"/>
  <c r="W1741" i="43" s="1"/>
  <c r="V1742" i="43"/>
  <c r="W1742" i="43" s="1"/>
  <c r="V1743" i="43"/>
  <c r="W1743" i="43" s="1"/>
  <c r="V1744" i="43"/>
  <c r="W1744" i="43" s="1"/>
  <c r="V1745" i="43"/>
  <c r="W1745" i="43" s="1"/>
  <c r="V1746" i="43"/>
  <c r="W1746" i="43" s="1"/>
  <c r="V1747" i="43"/>
  <c r="W1747" i="43" s="1"/>
  <c r="V1748" i="43"/>
  <c r="W1748" i="43" s="1"/>
  <c r="V1749" i="43"/>
  <c r="W1749" i="43" s="1"/>
  <c r="V1750" i="43"/>
  <c r="W1750" i="43" s="1"/>
  <c r="V1751" i="43"/>
  <c r="W1751" i="43" s="1"/>
  <c r="V1752" i="43"/>
  <c r="W1752" i="43" s="1"/>
  <c r="V1753" i="43"/>
  <c r="W1753" i="43" s="1"/>
  <c r="V1754" i="43"/>
  <c r="W1754" i="43" s="1"/>
  <c r="V1755" i="43"/>
  <c r="W1755" i="43" s="1"/>
  <c r="V1756" i="43"/>
  <c r="W1756" i="43" s="1"/>
  <c r="V1757" i="43"/>
  <c r="W1757" i="43" s="1"/>
  <c r="V1758" i="43"/>
  <c r="W1758" i="43" s="1"/>
  <c r="V1759" i="43"/>
  <c r="W1759" i="43" s="1"/>
  <c r="V1760" i="43"/>
  <c r="W1760" i="43" s="1"/>
  <c r="V1761" i="43"/>
  <c r="W1761" i="43" s="1"/>
  <c r="V1762" i="43"/>
  <c r="W1762" i="43" s="1"/>
  <c r="V1763" i="43"/>
  <c r="W1763" i="43" s="1"/>
  <c r="V1764" i="43"/>
  <c r="W1764" i="43" s="1"/>
  <c r="V1765" i="43"/>
  <c r="W1765" i="43" s="1"/>
  <c r="V1766" i="43"/>
  <c r="W1766" i="43" s="1"/>
  <c r="V1767" i="43"/>
  <c r="W1767" i="43" s="1"/>
  <c r="V1768" i="43"/>
  <c r="W1768" i="43" s="1"/>
  <c r="V1769" i="43"/>
  <c r="W1769" i="43" s="1"/>
  <c r="V1770" i="43"/>
  <c r="W1770" i="43" s="1"/>
  <c r="V1771" i="43"/>
  <c r="W1771" i="43" s="1"/>
  <c r="V1772" i="43"/>
  <c r="W1772" i="43" s="1"/>
  <c r="V1773" i="43"/>
  <c r="W1773" i="43" s="1"/>
  <c r="V1774" i="43"/>
  <c r="W1774" i="43" s="1"/>
  <c r="V1775" i="43"/>
  <c r="W1775" i="43" s="1"/>
  <c r="V1776" i="43"/>
  <c r="W1776" i="43" s="1"/>
  <c r="V1777" i="43"/>
  <c r="W1777" i="43" s="1"/>
  <c r="V1778" i="43"/>
  <c r="W1778" i="43" s="1"/>
  <c r="V1779" i="43"/>
  <c r="W1779" i="43" s="1"/>
  <c r="V1780" i="43"/>
  <c r="W1780" i="43" s="1"/>
  <c r="V1781" i="43"/>
  <c r="W1781" i="43" s="1"/>
  <c r="V1782" i="43"/>
  <c r="W1782" i="43" s="1"/>
  <c r="V1783" i="43"/>
  <c r="W1783" i="43" s="1"/>
  <c r="V1784" i="43"/>
  <c r="W1784" i="43" s="1"/>
  <c r="V1785" i="43"/>
  <c r="W1785" i="43" s="1"/>
  <c r="V1786" i="43"/>
  <c r="W1786" i="43" s="1"/>
  <c r="V1787" i="43"/>
  <c r="W1787" i="43" s="1"/>
  <c r="V1788" i="43"/>
  <c r="W1788" i="43" s="1"/>
  <c r="V1789" i="43"/>
  <c r="W1789" i="43" s="1"/>
  <c r="V1790" i="43"/>
  <c r="W1790" i="43" s="1"/>
  <c r="V1791" i="43"/>
  <c r="W1791" i="43" s="1"/>
  <c r="V1792" i="43"/>
  <c r="W1792" i="43" s="1"/>
  <c r="V1793" i="43"/>
  <c r="W1793" i="43" s="1"/>
  <c r="V1794" i="43"/>
  <c r="W1794" i="43" s="1"/>
  <c r="V1795" i="43"/>
  <c r="W1795" i="43" s="1"/>
  <c r="V1796" i="43"/>
  <c r="W1796" i="43" s="1"/>
  <c r="V1797" i="43"/>
  <c r="W1797" i="43" s="1"/>
  <c r="V1798" i="43"/>
  <c r="W1798" i="43" s="1"/>
  <c r="V1799" i="43"/>
  <c r="W1799" i="43" s="1"/>
  <c r="V1800" i="43"/>
  <c r="W1800" i="43" s="1"/>
  <c r="V1801" i="43"/>
  <c r="W1801" i="43" s="1"/>
  <c r="V1802" i="43"/>
  <c r="W1802" i="43" s="1"/>
  <c r="V1803" i="43"/>
  <c r="W1803" i="43" s="1"/>
  <c r="V19" i="43"/>
  <c r="T14" i="43"/>
  <c r="G8" i="43"/>
  <c r="H8" i="43"/>
  <c r="I8" i="43"/>
  <c r="J8" i="43"/>
  <c r="F8" i="43"/>
  <c r="A1" i="43" a="1"/>
  <c r="A1" i="43" s="1"/>
  <c r="V14" i="43" l="1"/>
  <c r="W19" i="43"/>
  <c r="W14" i="43" s="1"/>
  <c r="G3" i="43" l="1"/>
  <c r="G10" i="42"/>
  <c r="H10" i="42"/>
  <c r="I10" i="42"/>
  <c r="F10" i="42"/>
  <c r="P16" i="42"/>
  <c r="P17" i="42"/>
  <c r="P18" i="42"/>
  <c r="P19" i="42"/>
  <c r="P20" i="42"/>
  <c r="P21" i="42"/>
  <c r="P22" i="42"/>
  <c r="P23" i="42"/>
  <c r="P24" i="42"/>
  <c r="P25" i="42"/>
  <c r="P26" i="42"/>
  <c r="P27" i="42"/>
  <c r="P28" i="42"/>
  <c r="P29" i="42"/>
  <c r="P30" i="42"/>
  <c r="P31" i="42"/>
  <c r="P32" i="42"/>
  <c r="P33" i="42"/>
  <c r="P34" i="42"/>
  <c r="P35" i="42"/>
  <c r="P36" i="42"/>
  <c r="P37" i="42"/>
  <c r="P15" i="42"/>
  <c r="L4" i="42"/>
  <c r="M10" i="42" s="1"/>
  <c r="L3" i="42"/>
  <c r="K37" i="42"/>
  <c r="K4" i="42"/>
  <c r="K25" i="42" s="1"/>
  <c r="I8" i="42"/>
  <c r="I7" i="42"/>
  <c r="A1" i="42" a="1"/>
  <c r="A1" i="42" s="1"/>
  <c r="E21" i="38" a="1"/>
  <c r="P38" i="42" l="1"/>
  <c r="P10" i="42" s="1"/>
  <c r="E21" i="38"/>
  <c r="K24" i="42"/>
  <c r="K23" i="42"/>
  <c r="M23" i="42" s="1"/>
  <c r="K22" i="42"/>
  <c r="M22" i="42" s="1"/>
  <c r="K19" i="42"/>
  <c r="M19" i="42" s="1"/>
  <c r="M37" i="42"/>
  <c r="K21" i="42"/>
  <c r="M21" i="42" s="1"/>
  <c r="K20" i="42"/>
  <c r="M20" i="42" s="1"/>
  <c r="K18" i="42"/>
  <c r="M18" i="42" s="1"/>
  <c r="K17" i="42"/>
  <c r="M17" i="42" s="1"/>
  <c r="K16" i="42"/>
  <c r="M16" i="42" s="1"/>
  <c r="M25" i="42"/>
  <c r="K15" i="42"/>
  <c r="K36" i="42"/>
  <c r="L10" i="42"/>
  <c r="K35" i="42"/>
  <c r="N10" i="42"/>
  <c r="N37" i="42" s="1"/>
  <c r="K34" i="42"/>
  <c r="K33" i="42"/>
  <c r="K32" i="42"/>
  <c r="K31" i="42"/>
  <c r="K30" i="42"/>
  <c r="K29" i="42"/>
  <c r="K28" i="42"/>
  <c r="K27" i="42"/>
  <c r="K26" i="42"/>
  <c r="L19" i="42" l="1"/>
  <c r="N24" i="42"/>
  <c r="M24" i="42"/>
  <c r="L20" i="42"/>
  <c r="L37" i="42"/>
  <c r="Q37" i="42" s="1"/>
  <c r="N20" i="42"/>
  <c r="N29" i="42"/>
  <c r="M29" i="42"/>
  <c r="L29" i="42"/>
  <c r="N31" i="42"/>
  <c r="M31" i="42"/>
  <c r="L31" i="42"/>
  <c r="N36" i="42"/>
  <c r="M36" i="42"/>
  <c r="L36" i="42"/>
  <c r="N30" i="42"/>
  <c r="M30" i="42"/>
  <c r="L30" i="42"/>
  <c r="N32" i="42"/>
  <c r="M32" i="42"/>
  <c r="L32" i="42"/>
  <c r="M33" i="42"/>
  <c r="N33" i="42"/>
  <c r="L33" i="42"/>
  <c r="L34" i="42"/>
  <c r="N34" i="42"/>
  <c r="M34" i="42"/>
  <c r="N25" i="42"/>
  <c r="N18" i="42"/>
  <c r="N17" i="42"/>
  <c r="N19" i="42"/>
  <c r="N35" i="42"/>
  <c r="M35" i="42"/>
  <c r="L35" i="42"/>
  <c r="N16" i="42"/>
  <c r="L25" i="42"/>
  <c r="L18" i="42"/>
  <c r="L17" i="42"/>
  <c r="N15" i="42"/>
  <c r="M15" i="42"/>
  <c r="L15" i="42"/>
  <c r="L21" i="42"/>
  <c r="N21" i="42"/>
  <c r="L22" i="42"/>
  <c r="N22" i="42"/>
  <c r="L23" i="42"/>
  <c r="N26" i="42"/>
  <c r="M26" i="42"/>
  <c r="L26" i="42"/>
  <c r="L16" i="42"/>
  <c r="N23" i="42"/>
  <c r="N27" i="42"/>
  <c r="M27" i="42"/>
  <c r="L27" i="42"/>
  <c r="L24" i="42"/>
  <c r="N28" i="42"/>
  <c r="M28" i="42"/>
  <c r="L28" i="42"/>
  <c r="Q32" i="42" l="1"/>
  <c r="Q24" i="42"/>
  <c r="Q20" i="42"/>
  <c r="Q19" i="42"/>
  <c r="Q29" i="42"/>
  <c r="Q17" i="42"/>
  <c r="Q18" i="42"/>
  <c r="Q16" i="42"/>
  <c r="Q26" i="42"/>
  <c r="Q36" i="42"/>
  <c r="Q33" i="42"/>
  <c r="Q23" i="42"/>
  <c r="Q22" i="42"/>
  <c r="Q21" i="42"/>
  <c r="Q15" i="42"/>
  <c r="Q30" i="42"/>
  <c r="Q34" i="42"/>
  <c r="Q25" i="42"/>
  <c r="Q28" i="42"/>
  <c r="Q35" i="42"/>
  <c r="Q31" i="42"/>
  <c r="Q27" i="42"/>
  <c r="Q38" i="42" l="1"/>
  <c r="G3" i="42" s="1"/>
  <c r="E22" i="38" a="1"/>
  <c r="E22" i="38" l="1"/>
  <c r="L18" i="41"/>
  <c r="L19" i="41"/>
  <c r="L17" i="41"/>
  <c r="K18" i="41"/>
  <c r="P18" i="41" s="1"/>
  <c r="K19" i="41"/>
  <c r="P19" i="41" s="1"/>
  <c r="K20" i="41"/>
  <c r="P20" i="41" s="1"/>
  <c r="K21" i="41"/>
  <c r="P21" i="41" s="1"/>
  <c r="K22" i="41"/>
  <c r="P22" i="41" s="1"/>
  <c r="K23" i="41"/>
  <c r="P23" i="41" s="1"/>
  <c r="K24" i="41"/>
  <c r="P24" i="41" s="1"/>
  <c r="K25" i="41"/>
  <c r="P25" i="41" s="1"/>
  <c r="K26" i="41"/>
  <c r="P26" i="41" s="1"/>
  <c r="K27" i="41"/>
  <c r="P27" i="41" s="1"/>
  <c r="K28" i="41"/>
  <c r="P28" i="41" s="1"/>
  <c r="K29" i="41"/>
  <c r="P29" i="41" s="1"/>
  <c r="K30" i="41"/>
  <c r="P30" i="41" s="1"/>
  <c r="K31" i="41"/>
  <c r="P31" i="41" s="1"/>
  <c r="K32" i="41"/>
  <c r="P32" i="41" s="1"/>
  <c r="K33" i="41"/>
  <c r="P33" i="41" s="1"/>
  <c r="K34" i="41"/>
  <c r="P34" i="41" s="1"/>
  <c r="K35" i="41"/>
  <c r="P35" i="41" s="1"/>
  <c r="K36" i="41"/>
  <c r="P36" i="41" s="1"/>
  <c r="K37" i="41"/>
  <c r="P37" i="41" s="1"/>
  <c r="K38" i="41"/>
  <c r="P38" i="41" s="1"/>
  <c r="K39" i="41"/>
  <c r="P39" i="41" s="1"/>
  <c r="K40" i="41"/>
  <c r="P40" i="41" s="1"/>
  <c r="K41" i="41"/>
  <c r="P41" i="41" s="1"/>
  <c r="K42" i="41"/>
  <c r="P42" i="41" s="1"/>
  <c r="K43" i="41"/>
  <c r="P43" i="41" s="1"/>
  <c r="K44" i="41"/>
  <c r="P44" i="41" s="1"/>
  <c r="K45" i="41"/>
  <c r="P45" i="41" s="1"/>
  <c r="K46" i="41"/>
  <c r="P46" i="41" s="1"/>
  <c r="K47" i="41"/>
  <c r="P47" i="41" s="1"/>
  <c r="K48" i="41"/>
  <c r="P48" i="41" s="1"/>
  <c r="K49" i="41"/>
  <c r="P49" i="41" s="1"/>
  <c r="K50" i="41"/>
  <c r="P50" i="41" s="1"/>
  <c r="K51" i="41"/>
  <c r="P51" i="41" s="1"/>
  <c r="K52" i="41"/>
  <c r="P52" i="41" s="1"/>
  <c r="K53" i="41"/>
  <c r="P53" i="41" s="1"/>
  <c r="K54" i="41"/>
  <c r="P54" i="41" s="1"/>
  <c r="K55" i="41"/>
  <c r="P55" i="41" s="1"/>
  <c r="K56" i="41"/>
  <c r="P56" i="41" s="1"/>
  <c r="K57" i="41"/>
  <c r="P57" i="41" s="1"/>
  <c r="K58" i="41"/>
  <c r="P58" i="41" s="1"/>
  <c r="K59" i="41"/>
  <c r="P59" i="41" s="1"/>
  <c r="K60" i="41"/>
  <c r="P60" i="41" s="1"/>
  <c r="K61" i="41"/>
  <c r="P61" i="41" s="1"/>
  <c r="K62" i="41"/>
  <c r="P62" i="41" s="1"/>
  <c r="K63" i="41"/>
  <c r="P63" i="41" s="1"/>
  <c r="K64" i="41"/>
  <c r="P64" i="41" s="1"/>
  <c r="K65" i="41"/>
  <c r="P65" i="41" s="1"/>
  <c r="K66" i="41"/>
  <c r="P66" i="41" s="1"/>
  <c r="K67" i="41"/>
  <c r="P67" i="41" s="1"/>
  <c r="K68" i="41"/>
  <c r="P68" i="41" s="1"/>
  <c r="K69" i="41"/>
  <c r="P69" i="41" s="1"/>
  <c r="K70" i="41"/>
  <c r="P70" i="41" s="1"/>
  <c r="K71" i="41"/>
  <c r="P71" i="41" s="1"/>
  <c r="K17" i="41"/>
  <c r="P17" i="41" s="1"/>
  <c r="M4" i="41"/>
  <c r="K4" i="41"/>
  <c r="L42" i="41" s="1"/>
  <c r="A1" i="41" a="1"/>
  <c r="A1" i="41" s="1"/>
  <c r="K16" i="41"/>
  <c r="P16" i="41" s="1"/>
  <c r="L59" i="41" l="1"/>
  <c r="M59" i="41" s="1"/>
  <c r="L58" i="41"/>
  <c r="M58" i="41" s="1"/>
  <c r="L41" i="41"/>
  <c r="M41" i="41" s="1"/>
  <c r="L40" i="41"/>
  <c r="M40" i="41" s="1"/>
  <c r="L39" i="41"/>
  <c r="M39" i="41" s="1"/>
  <c r="L38" i="41"/>
  <c r="M38" i="41" s="1"/>
  <c r="L65" i="41"/>
  <c r="M65" i="41" s="1"/>
  <c r="Q65" i="41" s="1"/>
  <c r="L37" i="41"/>
  <c r="M37" i="41" s="1"/>
  <c r="L64" i="41"/>
  <c r="M64" i="41" s="1"/>
  <c r="L36" i="41"/>
  <c r="M36" i="41" s="1"/>
  <c r="L35" i="41"/>
  <c r="M35" i="41" s="1"/>
  <c r="L62" i="41"/>
  <c r="M62" i="41" s="1"/>
  <c r="L33" i="41"/>
  <c r="M33" i="41" s="1"/>
  <c r="L63" i="41"/>
  <c r="M63" i="41" s="1"/>
  <c r="P14" i="41"/>
  <c r="L61" i="41"/>
  <c r="M61" i="41" s="1"/>
  <c r="L60" i="41"/>
  <c r="M60" i="41" s="1"/>
  <c r="L56" i="41"/>
  <c r="M56" i="41" s="1"/>
  <c r="L44" i="41"/>
  <c r="M44" i="41" s="1"/>
  <c r="L57" i="41"/>
  <c r="M57" i="41" s="1"/>
  <c r="L34" i="41"/>
  <c r="M34" i="41" s="1"/>
  <c r="L32" i="41"/>
  <c r="M32" i="41" s="1"/>
  <c r="L55" i="41"/>
  <c r="M55" i="41" s="1"/>
  <c r="L31" i="41"/>
  <c r="M31" i="41" s="1"/>
  <c r="L54" i="41"/>
  <c r="M54" i="41" s="1"/>
  <c r="L30" i="41"/>
  <c r="M30" i="41" s="1"/>
  <c r="Q30" i="41" s="1"/>
  <c r="L53" i="41"/>
  <c r="M53" i="41" s="1"/>
  <c r="L29" i="41"/>
  <c r="M29" i="41" s="1"/>
  <c r="L52" i="41"/>
  <c r="M52" i="41" s="1"/>
  <c r="L28" i="41"/>
  <c r="M28" i="41" s="1"/>
  <c r="L51" i="41"/>
  <c r="M51" i="41" s="1"/>
  <c r="L27" i="41"/>
  <c r="M27" i="41" s="1"/>
  <c r="Q27" i="41" s="1"/>
  <c r="L50" i="41"/>
  <c r="M50" i="41" s="1"/>
  <c r="L26" i="41"/>
  <c r="M26" i="41" s="1"/>
  <c r="L49" i="41"/>
  <c r="M49" i="41" s="1"/>
  <c r="L25" i="41"/>
  <c r="M25" i="41" s="1"/>
  <c r="L48" i="41"/>
  <c r="M48" i="41" s="1"/>
  <c r="L24" i="41"/>
  <c r="M24" i="41" s="1"/>
  <c r="Q24" i="41" s="1"/>
  <c r="L71" i="41"/>
  <c r="M71" i="41" s="1"/>
  <c r="L47" i="41"/>
  <c r="M47" i="41" s="1"/>
  <c r="L23" i="41"/>
  <c r="M23" i="41" s="1"/>
  <c r="L70" i="41"/>
  <c r="M70" i="41" s="1"/>
  <c r="L46" i="41"/>
  <c r="M46" i="41" s="1"/>
  <c r="L22" i="41"/>
  <c r="M22" i="41" s="1"/>
  <c r="L69" i="41"/>
  <c r="M69" i="41" s="1"/>
  <c r="L45" i="41"/>
  <c r="M45" i="41" s="1"/>
  <c r="L21" i="41"/>
  <c r="M21" i="41" s="1"/>
  <c r="L68" i="41"/>
  <c r="M68" i="41" s="1"/>
  <c r="L20" i="41"/>
  <c r="M20" i="41" s="1"/>
  <c r="L67" i="41"/>
  <c r="M67" i="41" s="1"/>
  <c r="L43" i="41"/>
  <c r="M43" i="41" s="1"/>
  <c r="L66" i="41"/>
  <c r="M66" i="41" s="1"/>
  <c r="M19" i="41"/>
  <c r="Q19" i="41" s="1"/>
  <c r="M17" i="41"/>
  <c r="G14" i="41"/>
  <c r="H14" i="41"/>
  <c r="I14" i="41"/>
  <c r="K14" i="41"/>
  <c r="M42" i="41"/>
  <c r="M18" i="41"/>
  <c r="Q53" i="41" l="1"/>
  <c r="N53" i="41"/>
  <c r="Q31" i="41"/>
  <c r="N31" i="41"/>
  <c r="N30" i="41"/>
  <c r="N27" i="41"/>
  <c r="N24" i="41"/>
  <c r="N65" i="41"/>
  <c r="N19" i="41"/>
  <c r="N70" i="41"/>
  <c r="Q70" i="41"/>
  <c r="N28" i="41"/>
  <c r="Q28" i="41"/>
  <c r="N47" i="41"/>
  <c r="Q47" i="41"/>
  <c r="N35" i="41"/>
  <c r="Q35" i="41"/>
  <c r="N46" i="41"/>
  <c r="Q46" i="41"/>
  <c r="N62" i="41"/>
  <c r="Q62" i="41"/>
  <c r="N36" i="41"/>
  <c r="Q36" i="41"/>
  <c r="N50" i="41"/>
  <c r="Q50" i="41"/>
  <c r="N23" i="41"/>
  <c r="Q23" i="41"/>
  <c r="N63" i="41"/>
  <c r="Q63" i="41"/>
  <c r="N57" i="41"/>
  <c r="Q57" i="41"/>
  <c r="N26" i="41"/>
  <c r="Q26" i="41"/>
  <c r="N43" i="41"/>
  <c r="Q43" i="41"/>
  <c r="N17" i="41"/>
  <c r="Q17" i="41"/>
  <c r="N58" i="41"/>
  <c r="Q58" i="41"/>
  <c r="N18" i="41"/>
  <c r="Q18" i="41"/>
  <c r="N33" i="41"/>
  <c r="Q33" i="41"/>
  <c r="N29" i="41"/>
  <c r="Q29" i="41"/>
  <c r="N45" i="41"/>
  <c r="Q45" i="41"/>
  <c r="N32" i="41"/>
  <c r="Q32" i="41"/>
  <c r="N40" i="41"/>
  <c r="Q40" i="41"/>
  <c r="N71" i="41"/>
  <c r="Q71" i="41"/>
  <c r="N67" i="41"/>
  <c r="Q67" i="41"/>
  <c r="N38" i="41"/>
  <c r="Q38" i="41"/>
  <c r="N41" i="41"/>
  <c r="Q41" i="41"/>
  <c r="N21" i="41"/>
  <c r="Q21" i="41"/>
  <c r="N25" i="41"/>
  <c r="Q25" i="41"/>
  <c r="N44" i="41"/>
  <c r="Q44" i="41"/>
  <c r="N51" i="41"/>
  <c r="Q51" i="41"/>
  <c r="N69" i="41"/>
  <c r="Q69" i="41"/>
  <c r="N59" i="41"/>
  <c r="Q59" i="41"/>
  <c r="N66" i="41"/>
  <c r="Q66" i="41"/>
  <c r="N54" i="41"/>
  <c r="Q54" i="41"/>
  <c r="N61" i="41"/>
  <c r="Q61" i="41"/>
  <c r="N55" i="41"/>
  <c r="Q55" i="41"/>
  <c r="N68" i="41"/>
  <c r="Q68" i="41"/>
  <c r="N48" i="41"/>
  <c r="Q48" i="41"/>
  <c r="N39" i="41"/>
  <c r="Q39" i="41"/>
  <c r="N20" i="41"/>
  <c r="Q20" i="41"/>
  <c r="N52" i="41"/>
  <c r="Q52" i="41"/>
  <c r="N34" i="41"/>
  <c r="Q34" i="41"/>
  <c r="N42" i="41"/>
  <c r="Q42" i="41"/>
  <c r="N22" i="41"/>
  <c r="Q22" i="41"/>
  <c r="N60" i="41"/>
  <c r="Q60" i="41"/>
  <c r="N49" i="41"/>
  <c r="Q49" i="41"/>
  <c r="N37" i="41"/>
  <c r="Q37" i="41"/>
  <c r="N56" i="41"/>
  <c r="Q56" i="41"/>
  <c r="N64" i="41"/>
  <c r="Q64" i="41"/>
  <c r="V4" i="41" l="1"/>
  <c r="N14" i="41"/>
  <c r="V3" i="41" s="1"/>
  <c r="G3" i="41" s="1"/>
  <c r="V5" i="41" l="1"/>
  <c r="K18" i="40"/>
  <c r="P18" i="40" s="1"/>
  <c r="K19" i="40"/>
  <c r="P19" i="40" s="1"/>
  <c r="K20" i="40"/>
  <c r="P20" i="40" s="1"/>
  <c r="K21" i="40"/>
  <c r="P21" i="40" s="1"/>
  <c r="K22" i="40"/>
  <c r="P22" i="40" s="1"/>
  <c r="K23" i="40"/>
  <c r="P23" i="40" s="1"/>
  <c r="K24" i="40"/>
  <c r="P24" i="40" s="1"/>
  <c r="K25" i="40"/>
  <c r="P25" i="40" s="1"/>
  <c r="K26" i="40"/>
  <c r="P26" i="40" s="1"/>
  <c r="K27" i="40"/>
  <c r="P27" i="40" s="1"/>
  <c r="K28" i="40"/>
  <c r="P28" i="40" s="1"/>
  <c r="K29" i="40"/>
  <c r="P29" i="40" s="1"/>
  <c r="K30" i="40"/>
  <c r="P30" i="40" s="1"/>
  <c r="K31" i="40"/>
  <c r="P31" i="40" s="1"/>
  <c r="K32" i="40"/>
  <c r="P32" i="40" s="1"/>
  <c r="K33" i="40"/>
  <c r="P33" i="40" s="1"/>
  <c r="K34" i="40"/>
  <c r="P34" i="40" s="1"/>
  <c r="K35" i="40"/>
  <c r="P35" i="40" s="1"/>
  <c r="K36" i="40"/>
  <c r="P36" i="40" s="1"/>
  <c r="K37" i="40"/>
  <c r="P37" i="40" s="1"/>
  <c r="K38" i="40"/>
  <c r="P38" i="40" s="1"/>
  <c r="K39" i="40"/>
  <c r="P39" i="40" s="1"/>
  <c r="K40" i="40"/>
  <c r="P40" i="40" s="1"/>
  <c r="K41" i="40"/>
  <c r="P41" i="40" s="1"/>
  <c r="K42" i="40"/>
  <c r="P42" i="40" s="1"/>
  <c r="K43" i="40"/>
  <c r="P43" i="40" s="1"/>
  <c r="K44" i="40"/>
  <c r="P44" i="40" s="1"/>
  <c r="K45" i="40"/>
  <c r="P45" i="40" s="1"/>
  <c r="K46" i="40"/>
  <c r="P46" i="40" s="1"/>
  <c r="K47" i="40"/>
  <c r="P47" i="40" s="1"/>
  <c r="K48" i="40"/>
  <c r="P48" i="40" s="1"/>
  <c r="K49" i="40"/>
  <c r="P49" i="40" s="1"/>
  <c r="K50" i="40"/>
  <c r="P50" i="40" s="1"/>
  <c r="K51" i="40"/>
  <c r="P51" i="40" s="1"/>
  <c r="K52" i="40"/>
  <c r="P52" i="40" s="1"/>
  <c r="K53" i="40"/>
  <c r="P53" i="40" s="1"/>
  <c r="K54" i="40"/>
  <c r="P54" i="40" s="1"/>
  <c r="K55" i="40"/>
  <c r="P55" i="40" s="1"/>
  <c r="K56" i="40"/>
  <c r="P56" i="40" s="1"/>
  <c r="K57" i="40"/>
  <c r="P57" i="40" s="1"/>
  <c r="K58" i="40"/>
  <c r="P58" i="40" s="1"/>
  <c r="K59" i="40"/>
  <c r="P59" i="40" s="1"/>
  <c r="K60" i="40"/>
  <c r="P60" i="40" s="1"/>
  <c r="K61" i="40"/>
  <c r="P61" i="40" s="1"/>
  <c r="K62" i="40"/>
  <c r="P62" i="40" s="1"/>
  <c r="K63" i="40"/>
  <c r="P63" i="40" s="1"/>
  <c r="K64" i="40"/>
  <c r="P64" i="40" s="1"/>
  <c r="K65" i="40"/>
  <c r="P65" i="40" s="1"/>
  <c r="K66" i="40"/>
  <c r="P66" i="40" s="1"/>
  <c r="K67" i="40"/>
  <c r="P67" i="40" s="1"/>
  <c r="K68" i="40"/>
  <c r="P68" i="40" s="1"/>
  <c r="K69" i="40"/>
  <c r="P69" i="40" s="1"/>
  <c r="K70" i="40"/>
  <c r="P70" i="40" s="1"/>
  <c r="K71" i="40"/>
  <c r="P71" i="40" s="1"/>
  <c r="K72" i="40"/>
  <c r="P72" i="40" s="1"/>
  <c r="K17" i="40"/>
  <c r="P17" i="40" s="1"/>
  <c r="N4" i="40"/>
  <c r="L4" i="40"/>
  <c r="L62" i="40" s="1"/>
  <c r="I4" i="39"/>
  <c r="A1" i="40" a="1"/>
  <c r="A1" i="40" s="1"/>
  <c r="A1" i="39" a="1"/>
  <c r="A1" i="39" s="1"/>
  <c r="K16" i="40"/>
  <c r="P16" i="40" s="1"/>
  <c r="E20" i="38" a="1"/>
  <c r="M62" i="40" l="1"/>
  <c r="Q62" i="40" s="1"/>
  <c r="P14" i="40"/>
  <c r="E20" i="38"/>
  <c r="L68" i="40"/>
  <c r="M68" i="40" s="1"/>
  <c r="L54" i="40"/>
  <c r="M54" i="40" s="1"/>
  <c r="L19" i="40"/>
  <c r="M19" i="40" s="1"/>
  <c r="Q19" i="40" s="1"/>
  <c r="L67" i="40"/>
  <c r="M67" i="40" s="1"/>
  <c r="L20" i="40"/>
  <c r="M20" i="40" s="1"/>
  <c r="L32" i="40"/>
  <c r="M32" i="40" s="1"/>
  <c r="L44" i="40"/>
  <c r="M44" i="40" s="1"/>
  <c r="Q44" i="40" s="1"/>
  <c r="L56" i="40"/>
  <c r="M56" i="40" s="1"/>
  <c r="L21" i="40"/>
  <c r="M21" i="40" s="1"/>
  <c r="L33" i="40"/>
  <c r="M33" i="40" s="1"/>
  <c r="L45" i="40"/>
  <c r="M45" i="40" s="1"/>
  <c r="L57" i="40"/>
  <c r="M57" i="40" s="1"/>
  <c r="L69" i="40"/>
  <c r="M69" i="40" s="1"/>
  <c r="L22" i="40"/>
  <c r="M22" i="40" s="1"/>
  <c r="L34" i="40"/>
  <c r="M34" i="40" s="1"/>
  <c r="L46" i="40"/>
  <c r="M46" i="40" s="1"/>
  <c r="L58" i="40"/>
  <c r="M58" i="40" s="1"/>
  <c r="L70" i="40"/>
  <c r="M70" i="40" s="1"/>
  <c r="L23" i="40"/>
  <c r="M23" i="40" s="1"/>
  <c r="L47" i="40"/>
  <c r="M47" i="40" s="1"/>
  <c r="L59" i="40"/>
  <c r="M59" i="40" s="1"/>
  <c r="L71" i="40"/>
  <c r="M71" i="40" s="1"/>
  <c r="L35" i="40"/>
  <c r="M35" i="40" s="1"/>
  <c r="L27" i="40"/>
  <c r="M27" i="40" s="1"/>
  <c r="Q27" i="40" s="1"/>
  <c r="L28" i="40"/>
  <c r="M28" i="40" s="1"/>
  <c r="L29" i="40"/>
  <c r="M29" i="40" s="1"/>
  <c r="L42" i="40"/>
  <c r="M42" i="40" s="1"/>
  <c r="L31" i="40"/>
  <c r="M31" i="40" s="1"/>
  <c r="L24" i="40"/>
  <c r="M24" i="40" s="1"/>
  <c r="L36" i="40"/>
  <c r="M36" i="40" s="1"/>
  <c r="L48" i="40"/>
  <c r="M48" i="40" s="1"/>
  <c r="L60" i="40"/>
  <c r="M60" i="40" s="1"/>
  <c r="L72" i="40"/>
  <c r="M72" i="40" s="1"/>
  <c r="L39" i="40"/>
  <c r="M39" i="40" s="1"/>
  <c r="L52" i="40"/>
  <c r="M52" i="40" s="1"/>
  <c r="L53" i="40"/>
  <c r="M53" i="40" s="1"/>
  <c r="L17" i="40"/>
  <c r="M17" i="40" s="1"/>
  <c r="Q17" i="40" s="1"/>
  <c r="L55" i="40"/>
  <c r="M55" i="40" s="1"/>
  <c r="L63" i="40"/>
  <c r="M63" i="40" s="1"/>
  <c r="L64" i="40"/>
  <c r="M64" i="40" s="1"/>
  <c r="L66" i="40"/>
  <c r="M66" i="40" s="1"/>
  <c r="L65" i="40"/>
  <c r="M65" i="40" s="1"/>
  <c r="L51" i="40"/>
  <c r="M51" i="40" s="1"/>
  <c r="L40" i="40"/>
  <c r="M40" i="40" s="1"/>
  <c r="L41" i="40"/>
  <c r="M41" i="40" s="1"/>
  <c r="L18" i="40"/>
  <c r="M18" i="40" s="1"/>
  <c r="L30" i="40"/>
  <c r="M30" i="40" s="1"/>
  <c r="L43" i="40"/>
  <c r="M43" i="40" s="1"/>
  <c r="L25" i="40"/>
  <c r="M25" i="40" s="1"/>
  <c r="L37" i="40"/>
  <c r="M37" i="40" s="1"/>
  <c r="L49" i="40"/>
  <c r="M49" i="40" s="1"/>
  <c r="L61" i="40"/>
  <c r="M61" i="40" s="1"/>
  <c r="L26" i="40"/>
  <c r="M26" i="40" s="1"/>
  <c r="L38" i="40"/>
  <c r="M38" i="40" s="1"/>
  <c r="L50" i="40"/>
  <c r="M50" i="40" s="1"/>
  <c r="N19" i="40"/>
  <c r="H14" i="40"/>
  <c r="G14" i="40"/>
  <c r="I14" i="40"/>
  <c r="N27" i="40" l="1"/>
  <c r="N62" i="40"/>
  <c r="N72" i="40"/>
  <c r="Q72" i="40"/>
  <c r="N18" i="40"/>
  <c r="Q18" i="40"/>
  <c r="N70" i="40"/>
  <c r="Q70" i="40"/>
  <c r="N71" i="40"/>
  <c r="Q71" i="40"/>
  <c r="N51" i="40"/>
  <c r="Q51" i="40"/>
  <c r="N64" i="40"/>
  <c r="Q64" i="40"/>
  <c r="N69" i="40"/>
  <c r="Q69" i="40"/>
  <c r="N61" i="40"/>
  <c r="Q61" i="40"/>
  <c r="N47" i="40"/>
  <c r="Q47" i="40"/>
  <c r="N58" i="40"/>
  <c r="Q58" i="40"/>
  <c r="N63" i="40"/>
  <c r="Q63" i="40"/>
  <c r="N57" i="40"/>
  <c r="Q57" i="40"/>
  <c r="N21" i="40"/>
  <c r="Q21" i="40"/>
  <c r="N48" i="40"/>
  <c r="Q48" i="40"/>
  <c r="N35" i="40"/>
  <c r="Q35" i="40"/>
  <c r="N59" i="40"/>
  <c r="Q59" i="40"/>
  <c r="N23" i="40"/>
  <c r="Q23" i="40"/>
  <c r="N46" i="40"/>
  <c r="Q46" i="40"/>
  <c r="N22" i="40"/>
  <c r="Q22" i="40"/>
  <c r="N52" i="40"/>
  <c r="Q52" i="40"/>
  <c r="N39" i="40"/>
  <c r="Q39" i="40"/>
  <c r="N56" i="40"/>
  <c r="Q56" i="40"/>
  <c r="N32" i="40"/>
  <c r="Q32" i="40"/>
  <c r="N24" i="40"/>
  <c r="Q24" i="40"/>
  <c r="N31" i="40"/>
  <c r="Q31" i="40"/>
  <c r="N42" i="40"/>
  <c r="Q42" i="40"/>
  <c r="N37" i="40"/>
  <c r="Q37" i="40"/>
  <c r="N29" i="40"/>
  <c r="Q29" i="40"/>
  <c r="N54" i="40"/>
  <c r="Q54" i="40"/>
  <c r="N30" i="40"/>
  <c r="Q30" i="40"/>
  <c r="N40" i="40"/>
  <c r="Q40" i="40"/>
  <c r="N66" i="40"/>
  <c r="Q66" i="40"/>
  <c r="N55" i="40"/>
  <c r="Q55" i="40"/>
  <c r="N45" i="40"/>
  <c r="Q45" i="40"/>
  <c r="N44" i="40"/>
  <c r="N50" i="40"/>
  <c r="Q50" i="40"/>
  <c r="N36" i="40"/>
  <c r="Q36" i="40"/>
  <c r="N20" i="40"/>
  <c r="Q20" i="40"/>
  <c r="N49" i="40"/>
  <c r="Q49" i="40"/>
  <c r="N25" i="40"/>
  <c r="Q25" i="40"/>
  <c r="N28" i="40"/>
  <c r="Q28" i="40"/>
  <c r="N68" i="40"/>
  <c r="Q68" i="40"/>
  <c r="N41" i="40"/>
  <c r="Q41" i="40"/>
  <c r="N65" i="40"/>
  <c r="Q65" i="40"/>
  <c r="N34" i="40"/>
  <c r="Q34" i="40"/>
  <c r="N53" i="40"/>
  <c r="Q53" i="40"/>
  <c r="N33" i="40"/>
  <c r="Q33" i="40"/>
  <c r="N60" i="40"/>
  <c r="Q60" i="40"/>
  <c r="N38" i="40"/>
  <c r="Q38" i="40"/>
  <c r="N26" i="40"/>
  <c r="Q26" i="40"/>
  <c r="N67" i="40"/>
  <c r="Q67" i="40"/>
  <c r="N43" i="40"/>
  <c r="Q43" i="40"/>
  <c r="K14" i="40"/>
  <c r="N17" i="40"/>
  <c r="V4" i="40" l="1"/>
  <c r="N14" i="40"/>
  <c r="V3" i="40" s="1"/>
  <c r="G3" i="40" s="1"/>
  <c r="V5" i="40" l="1"/>
  <c r="E19" i="38" a="1"/>
  <c r="E19" i="38" l="1"/>
  <c r="X22" i="39"/>
  <c r="W23" i="39"/>
  <c r="W24" i="39"/>
  <c r="W25" i="39"/>
  <c r="W26" i="39"/>
  <c r="W27" i="39"/>
  <c r="W28" i="39"/>
  <c r="W29" i="39"/>
  <c r="W30" i="39"/>
  <c r="W31" i="39"/>
  <c r="X31" i="39" s="1"/>
  <c r="W32" i="39"/>
  <c r="W33" i="39"/>
  <c r="W34" i="39"/>
  <c r="W35" i="39"/>
  <c r="X35" i="39" s="1"/>
  <c r="W36" i="39"/>
  <c r="X36" i="39" s="1"/>
  <c r="W37" i="39"/>
  <c r="X37" i="39" s="1"/>
  <c r="W38" i="39"/>
  <c r="X38" i="39" s="1"/>
  <c r="W39" i="39"/>
  <c r="X39" i="39" s="1"/>
  <c r="W40" i="39"/>
  <c r="X40" i="39" s="1"/>
  <c r="W41" i="39"/>
  <c r="X41" i="39" s="1"/>
  <c r="W42" i="39"/>
  <c r="X42" i="39" s="1"/>
  <c r="W43" i="39"/>
  <c r="X43" i="39" s="1"/>
  <c r="W44" i="39"/>
  <c r="X44" i="39" s="1"/>
  <c r="W45" i="39"/>
  <c r="X45" i="39" s="1"/>
  <c r="W46" i="39"/>
  <c r="X46" i="39" s="1"/>
  <c r="W47" i="39"/>
  <c r="X47" i="39" s="1"/>
  <c r="W48" i="39"/>
  <c r="X48" i="39" s="1"/>
  <c r="W49" i="39"/>
  <c r="X49" i="39" s="1"/>
  <c r="W50" i="39"/>
  <c r="X50" i="39" s="1"/>
  <c r="W51" i="39"/>
  <c r="X51" i="39" s="1"/>
  <c r="W52" i="39"/>
  <c r="X52" i="39" s="1"/>
  <c r="W53" i="39"/>
  <c r="X53" i="39" s="1"/>
  <c r="W54" i="39"/>
  <c r="X54" i="39" s="1"/>
  <c r="W55" i="39"/>
  <c r="X55" i="39" s="1"/>
  <c r="W56" i="39"/>
  <c r="X56" i="39" s="1"/>
  <c r="W57" i="39"/>
  <c r="X57" i="39" s="1"/>
  <c r="W58" i="39"/>
  <c r="X58" i="39" s="1"/>
  <c r="W59" i="39"/>
  <c r="X59" i="39" s="1"/>
  <c r="W60" i="39"/>
  <c r="X60" i="39" s="1"/>
  <c r="W61" i="39"/>
  <c r="X61" i="39" s="1"/>
  <c r="W62" i="39"/>
  <c r="W63" i="39"/>
  <c r="W64" i="39"/>
  <c r="W65" i="39"/>
  <c r="W66" i="39"/>
  <c r="W67" i="39"/>
  <c r="W68" i="39"/>
  <c r="W69" i="39"/>
  <c r="W70" i="39"/>
  <c r="W71" i="39"/>
  <c r="W72" i="39"/>
  <c r="W73" i="39"/>
  <c r="W74" i="39"/>
  <c r="W75" i="39"/>
  <c r="X75" i="39" s="1"/>
  <c r="W76" i="39"/>
  <c r="W77" i="39"/>
  <c r="W78" i="39"/>
  <c r="W79" i="39"/>
  <c r="W80" i="39"/>
  <c r="X80" i="39" s="1"/>
  <c r="W81" i="39"/>
  <c r="W82" i="39"/>
  <c r="W83" i="39"/>
  <c r="W84" i="39"/>
  <c r="X84" i="39" s="1"/>
  <c r="W85" i="39"/>
  <c r="X85" i="39" s="1"/>
  <c r="W86" i="39"/>
  <c r="X86" i="39" s="1"/>
  <c r="W87" i="39"/>
  <c r="X87" i="39" s="1"/>
  <c r="W88" i="39"/>
  <c r="W89" i="39"/>
  <c r="W90" i="39"/>
  <c r="W91" i="39"/>
  <c r="W92" i="39"/>
  <c r="W93" i="39"/>
  <c r="W94" i="39"/>
  <c r="W95" i="39"/>
  <c r="W96" i="39"/>
  <c r="W97" i="39"/>
  <c r="W98" i="39"/>
  <c r="W99" i="39"/>
  <c r="W100" i="39"/>
  <c r="W101" i="39"/>
  <c r="W102" i="39"/>
  <c r="X102" i="39" s="1"/>
  <c r="W103" i="39"/>
  <c r="W104" i="39"/>
  <c r="W105" i="39"/>
  <c r="W106" i="39"/>
  <c r="X106" i="39" s="1"/>
  <c r="W107" i="39"/>
  <c r="X107" i="39" s="1"/>
  <c r="W108" i="39"/>
  <c r="X108" i="39" s="1"/>
  <c r="W109" i="39"/>
  <c r="X109" i="39" s="1"/>
  <c r="W110" i="39"/>
  <c r="W111" i="39"/>
  <c r="W112" i="39"/>
  <c r="W113" i="39"/>
  <c r="X113" i="39" s="1"/>
  <c r="W114" i="39"/>
  <c r="W115" i="39"/>
  <c r="W116" i="39"/>
  <c r="W117" i="39"/>
  <c r="W118" i="39"/>
  <c r="W119" i="39"/>
  <c r="X119" i="39" s="1"/>
  <c r="W120" i="39"/>
  <c r="W121" i="39"/>
  <c r="W122" i="39"/>
  <c r="W123" i="39"/>
  <c r="W124" i="39"/>
  <c r="W125" i="39"/>
  <c r="W126" i="39"/>
  <c r="W127" i="39"/>
  <c r="W128" i="39"/>
  <c r="W129" i="39"/>
  <c r="W130" i="39"/>
  <c r="W131" i="39"/>
  <c r="W132" i="39"/>
  <c r="W133" i="39"/>
  <c r="W134" i="39"/>
  <c r="X134" i="39" s="1"/>
  <c r="W135" i="39"/>
  <c r="W136" i="39"/>
  <c r="W137" i="39"/>
  <c r="W138" i="39"/>
  <c r="W139" i="39"/>
  <c r="W140" i="39"/>
  <c r="W141" i="39"/>
  <c r="W142" i="39"/>
  <c r="W143" i="39"/>
  <c r="W144" i="39"/>
  <c r="W145" i="39"/>
  <c r="W146" i="39"/>
  <c r="W147" i="39"/>
  <c r="W148" i="39"/>
  <c r="W149" i="39"/>
  <c r="W150" i="39"/>
  <c r="W151" i="39"/>
  <c r="W152" i="39"/>
  <c r="W153" i="39"/>
  <c r="W154" i="39"/>
  <c r="W155" i="39"/>
  <c r="W156" i="39"/>
  <c r="W157" i="39"/>
  <c r="W158" i="39"/>
  <c r="W159" i="39"/>
  <c r="W160" i="39"/>
  <c r="W161" i="39"/>
  <c r="W162" i="39"/>
  <c r="W163" i="39"/>
  <c r="W164" i="39"/>
  <c r="W165" i="39"/>
  <c r="W166" i="39"/>
  <c r="W167" i="39"/>
  <c r="W168" i="39"/>
  <c r="W169" i="39"/>
  <c r="W170" i="39"/>
  <c r="W171" i="39"/>
  <c r="W172" i="39"/>
  <c r="W173" i="39"/>
  <c r="X173" i="39" s="1"/>
  <c r="W174" i="39"/>
  <c r="W175" i="39"/>
  <c r="W176" i="39"/>
  <c r="W177" i="39"/>
  <c r="W178" i="39"/>
  <c r="W179" i="39"/>
  <c r="W180" i="39"/>
  <c r="W181" i="39"/>
  <c r="W182" i="39"/>
  <c r="W183" i="39"/>
  <c r="W184" i="39"/>
  <c r="W185" i="39"/>
  <c r="W186" i="39"/>
  <c r="W187" i="39"/>
  <c r="W188" i="39"/>
  <c r="W189" i="39"/>
  <c r="W190" i="39"/>
  <c r="W191" i="39"/>
  <c r="W192" i="39"/>
  <c r="W193" i="39"/>
  <c r="W194" i="39"/>
  <c r="W195" i="39"/>
  <c r="W196" i="39"/>
  <c r="W197" i="39"/>
  <c r="W198" i="39"/>
  <c r="W199" i="39"/>
  <c r="W200" i="39"/>
  <c r="W201" i="39"/>
  <c r="W202" i="39"/>
  <c r="W203" i="39"/>
  <c r="W204" i="39"/>
  <c r="W205" i="39"/>
  <c r="W206" i="39"/>
  <c r="W207" i="39"/>
  <c r="W208" i="39"/>
  <c r="W209" i="39"/>
  <c r="W210" i="39"/>
  <c r="W211" i="39"/>
  <c r="W212" i="39"/>
  <c r="W213" i="39"/>
  <c r="W214" i="39"/>
  <c r="W215" i="39"/>
  <c r="W216" i="39"/>
  <c r="W217" i="39"/>
  <c r="W218" i="39"/>
  <c r="W219" i="39"/>
  <c r="W220" i="39"/>
  <c r="W221" i="39"/>
  <c r="W222" i="39"/>
  <c r="W223" i="39"/>
  <c r="W224" i="39"/>
  <c r="W225" i="39"/>
  <c r="W226" i="39"/>
  <c r="W227" i="39"/>
  <c r="W228" i="39"/>
  <c r="W229" i="39"/>
  <c r="W230" i="39"/>
  <c r="W231" i="39"/>
  <c r="W232" i="39"/>
  <c r="W233" i="39"/>
  <c r="W234" i="39"/>
  <c r="W235" i="39"/>
  <c r="W236" i="39"/>
  <c r="W237" i="39"/>
  <c r="W238" i="39"/>
  <c r="W239" i="39"/>
  <c r="W240" i="39"/>
  <c r="W241" i="39"/>
  <c r="W242" i="39"/>
  <c r="W243" i="39"/>
  <c r="W244" i="39"/>
  <c r="W245" i="39"/>
  <c r="W246" i="39"/>
  <c r="W247" i="39"/>
  <c r="W248" i="39"/>
  <c r="W249" i="39"/>
  <c r="W250" i="39"/>
  <c r="W251" i="39"/>
  <c r="W252" i="39"/>
  <c r="W253" i="39"/>
  <c r="W254" i="39"/>
  <c r="W255" i="39"/>
  <c r="W256" i="39"/>
  <c r="W257" i="39"/>
  <c r="W258" i="39"/>
  <c r="W259" i="39"/>
  <c r="W260" i="39"/>
  <c r="W261" i="39"/>
  <c r="W262" i="39"/>
  <c r="W263" i="39"/>
  <c r="W264" i="39"/>
  <c r="W265" i="39"/>
  <c r="W266" i="39"/>
  <c r="W267" i="39"/>
  <c r="W268" i="39"/>
  <c r="W269" i="39"/>
  <c r="W270" i="39"/>
  <c r="X270" i="39" s="1"/>
  <c r="W271" i="39"/>
  <c r="X271" i="39" s="1"/>
  <c r="W272" i="39"/>
  <c r="X272" i="39" s="1"/>
  <c r="W273" i="39"/>
  <c r="W274" i="39"/>
  <c r="W275" i="39"/>
  <c r="W276" i="39"/>
  <c r="W277" i="39"/>
  <c r="W278" i="39"/>
  <c r="W279" i="39"/>
  <c r="W280" i="39"/>
  <c r="W281" i="39"/>
  <c r="W282" i="39"/>
  <c r="W283" i="39"/>
  <c r="W284" i="39"/>
  <c r="W285" i="39"/>
  <c r="W286" i="39"/>
  <c r="W287" i="39"/>
  <c r="W288" i="39"/>
  <c r="W289" i="39"/>
  <c r="W290" i="39"/>
  <c r="W291" i="39"/>
  <c r="W292" i="39"/>
  <c r="W293" i="39"/>
  <c r="W294" i="39"/>
  <c r="W295" i="39"/>
  <c r="W296" i="39"/>
  <c r="W297" i="39"/>
  <c r="W298" i="39"/>
  <c r="X298" i="39" s="1"/>
  <c r="W299" i="39"/>
  <c r="X299" i="39" s="1"/>
  <c r="W300" i="39"/>
  <c r="W301" i="39"/>
  <c r="W302" i="39"/>
  <c r="W303" i="39"/>
  <c r="W304" i="39"/>
  <c r="W305" i="39"/>
  <c r="W306" i="39"/>
  <c r="W307" i="39"/>
  <c r="W308" i="39"/>
  <c r="W309" i="39"/>
  <c r="W310" i="39"/>
  <c r="W311" i="39"/>
  <c r="W312" i="39"/>
  <c r="W313" i="39"/>
  <c r="W314" i="39"/>
  <c r="W315" i="39"/>
  <c r="W316" i="39"/>
  <c r="W317" i="39"/>
  <c r="W318" i="39"/>
  <c r="W319" i="39"/>
  <c r="X319" i="39" s="1"/>
  <c r="W320" i="39"/>
  <c r="W321" i="39"/>
  <c r="W322" i="39"/>
  <c r="W323" i="39"/>
  <c r="W324" i="39"/>
  <c r="W325" i="39"/>
  <c r="W326" i="39"/>
  <c r="W327" i="39"/>
  <c r="W328" i="39"/>
  <c r="W329" i="39"/>
  <c r="W330" i="39"/>
  <c r="W331" i="39"/>
  <c r="W332" i="39"/>
  <c r="W333" i="39"/>
  <c r="W334" i="39"/>
  <c r="W335" i="39"/>
  <c r="W336" i="39"/>
  <c r="W337" i="39"/>
  <c r="W338" i="39"/>
  <c r="W339" i="39"/>
  <c r="W340" i="39"/>
  <c r="W341" i="39"/>
  <c r="W342" i="39"/>
  <c r="W343" i="39"/>
  <c r="W344" i="39"/>
  <c r="W345" i="39"/>
  <c r="W346" i="39"/>
  <c r="W347" i="39"/>
  <c r="W348" i="39"/>
  <c r="W349" i="39"/>
  <c r="W350" i="39"/>
  <c r="W351" i="39"/>
  <c r="W352" i="39"/>
  <c r="W353" i="39"/>
  <c r="W354" i="39"/>
  <c r="W355" i="39"/>
  <c r="X355" i="39" s="1"/>
  <c r="W356" i="39"/>
  <c r="X356" i="39" s="1"/>
  <c r="W357" i="39"/>
  <c r="X357" i="39" s="1"/>
  <c r="W358" i="39"/>
  <c r="X358" i="39" s="1"/>
  <c r="W359" i="39"/>
  <c r="W360" i="39"/>
  <c r="W361" i="39"/>
  <c r="X361" i="39" s="1"/>
  <c r="W362" i="39"/>
  <c r="X362" i="39" s="1"/>
  <c r="W363" i="39"/>
  <c r="X363" i="39" s="1"/>
  <c r="W364" i="39"/>
  <c r="W365" i="39"/>
  <c r="W366" i="39"/>
  <c r="W367" i="39"/>
  <c r="W368" i="39"/>
  <c r="W369" i="39"/>
  <c r="W370" i="39"/>
  <c r="W371" i="39"/>
  <c r="W372" i="39"/>
  <c r="W373" i="39"/>
  <c r="W374" i="39"/>
  <c r="W375" i="39"/>
  <c r="W376" i="39"/>
  <c r="W377" i="39"/>
  <c r="W378" i="39"/>
  <c r="W379" i="39"/>
  <c r="W380" i="39"/>
  <c r="W381" i="39"/>
  <c r="W382" i="39"/>
  <c r="W383" i="39"/>
  <c r="W384" i="39"/>
  <c r="W385" i="39"/>
  <c r="W386" i="39"/>
  <c r="W387" i="39"/>
  <c r="W388" i="39"/>
  <c r="W389" i="39"/>
  <c r="W390" i="39"/>
  <c r="X390" i="39" s="1"/>
  <c r="W391" i="39"/>
  <c r="X391" i="39" s="1"/>
  <c r="W392" i="39"/>
  <c r="X392" i="39" s="1"/>
  <c r="W393" i="39"/>
  <c r="X393" i="39" s="1"/>
  <c r="W394" i="39"/>
  <c r="X394" i="39" s="1"/>
  <c r="W395" i="39"/>
  <c r="X395" i="39" s="1"/>
  <c r="W396" i="39"/>
  <c r="W397" i="39"/>
  <c r="W398" i="39"/>
  <c r="W399" i="39"/>
  <c r="W400" i="39"/>
  <c r="W401" i="39"/>
  <c r="W402" i="39"/>
  <c r="W403" i="39"/>
  <c r="W404" i="39"/>
  <c r="W405" i="39"/>
  <c r="W406" i="39"/>
  <c r="W407" i="39"/>
  <c r="W408" i="39"/>
  <c r="W409" i="39"/>
  <c r="W410" i="39"/>
  <c r="W411" i="39"/>
  <c r="W412" i="39"/>
  <c r="W413" i="39"/>
  <c r="W414" i="39"/>
  <c r="W415" i="39"/>
  <c r="W416" i="39"/>
  <c r="W417" i="39"/>
  <c r="W418" i="39"/>
  <c r="W419" i="39"/>
  <c r="W420" i="39"/>
  <c r="W421" i="39"/>
  <c r="W422" i="39"/>
  <c r="W423" i="39"/>
  <c r="W424" i="39"/>
  <c r="W425" i="39"/>
  <c r="W426" i="39"/>
  <c r="W427" i="39"/>
  <c r="W428" i="39"/>
  <c r="W429" i="39"/>
  <c r="W430" i="39"/>
  <c r="W431" i="39"/>
  <c r="W432" i="39"/>
  <c r="W433" i="39"/>
  <c r="W434" i="39"/>
  <c r="W435" i="39"/>
  <c r="W436" i="39"/>
  <c r="W437" i="39"/>
  <c r="W438" i="39"/>
  <c r="W439" i="39"/>
  <c r="W440" i="39"/>
  <c r="W441" i="39"/>
  <c r="W442" i="39"/>
  <c r="W443" i="39"/>
  <c r="W444" i="39"/>
  <c r="W445" i="39"/>
  <c r="W446" i="39"/>
  <c r="W447" i="39"/>
  <c r="W448" i="39"/>
  <c r="W449" i="39"/>
  <c r="X449" i="39" s="1"/>
  <c r="W450" i="39"/>
  <c r="X450" i="39" s="1"/>
  <c r="W451" i="39"/>
  <c r="W452" i="39"/>
  <c r="W453" i="39"/>
  <c r="W454" i="39"/>
  <c r="W455" i="39"/>
  <c r="W456" i="39"/>
  <c r="W457" i="39"/>
  <c r="W458" i="39"/>
  <c r="W459" i="39"/>
  <c r="W460" i="39"/>
  <c r="W461" i="39"/>
  <c r="W462" i="39"/>
  <c r="W463" i="39"/>
  <c r="X463" i="39" s="1"/>
  <c r="W464" i="39"/>
  <c r="X464" i="39" s="1"/>
  <c r="W465" i="39"/>
  <c r="X465" i="39" s="1"/>
  <c r="W466" i="39"/>
  <c r="X466" i="39" s="1"/>
  <c r="W467" i="39"/>
  <c r="X467" i="39" s="1"/>
  <c r="W468" i="39"/>
  <c r="X468" i="39" s="1"/>
  <c r="W469" i="39"/>
  <c r="X469" i="39" s="1"/>
  <c r="W470" i="39"/>
  <c r="X470" i="39" s="1"/>
  <c r="W471" i="39"/>
  <c r="X471" i="39" s="1"/>
  <c r="W472" i="39"/>
  <c r="X472" i="39" s="1"/>
  <c r="W473" i="39"/>
  <c r="X473" i="39" s="1"/>
  <c r="W474" i="39"/>
  <c r="X474" i="39" s="1"/>
  <c r="W475" i="39"/>
  <c r="X475" i="39" s="1"/>
  <c r="W476" i="39"/>
  <c r="X476" i="39" s="1"/>
  <c r="W477" i="39"/>
  <c r="X477" i="39" s="1"/>
  <c r="W478" i="39"/>
  <c r="X478" i="39" s="1"/>
  <c r="W479" i="39"/>
  <c r="X479" i="39" s="1"/>
  <c r="W480" i="39"/>
  <c r="X480" i="39" s="1"/>
  <c r="W481" i="39"/>
  <c r="X481" i="39" s="1"/>
  <c r="W482" i="39"/>
  <c r="X482" i="39" s="1"/>
  <c r="W483" i="39"/>
  <c r="X483" i="39" s="1"/>
  <c r="W484" i="39"/>
  <c r="X484" i="39" s="1"/>
  <c r="W485" i="39"/>
  <c r="X485" i="39" s="1"/>
  <c r="W486" i="39"/>
  <c r="X486" i="39" s="1"/>
  <c r="W487" i="39"/>
  <c r="X487" i="39" s="1"/>
  <c r="W488" i="39"/>
  <c r="X488" i="39" s="1"/>
  <c r="W489" i="39"/>
  <c r="X489" i="39" s="1"/>
  <c r="W490" i="39"/>
  <c r="X490" i="39" s="1"/>
  <c r="W491" i="39"/>
  <c r="X491" i="39" s="1"/>
  <c r="W492" i="39"/>
  <c r="X492" i="39" s="1"/>
  <c r="W493" i="39"/>
  <c r="X493" i="39" s="1"/>
  <c r="W494" i="39"/>
  <c r="X494" i="39" s="1"/>
  <c r="W495" i="39"/>
  <c r="X495" i="39" s="1"/>
  <c r="W496" i="39"/>
  <c r="X496" i="39" s="1"/>
  <c r="W497" i="39"/>
  <c r="X497" i="39" s="1"/>
  <c r="W498" i="39"/>
  <c r="X498" i="39" s="1"/>
  <c r="W499" i="39"/>
  <c r="X499" i="39" s="1"/>
  <c r="W500" i="39"/>
  <c r="X500" i="39" s="1"/>
  <c r="W501" i="39"/>
  <c r="X501" i="39" s="1"/>
  <c r="W502" i="39"/>
  <c r="X502" i="39" s="1"/>
  <c r="W503" i="39"/>
  <c r="X503" i="39" s="1"/>
  <c r="W504" i="39"/>
  <c r="X504" i="39" s="1"/>
  <c r="W505" i="39"/>
  <c r="X505" i="39" s="1"/>
  <c r="W506" i="39"/>
  <c r="X506" i="39" s="1"/>
  <c r="W507" i="39"/>
  <c r="X507" i="39" s="1"/>
  <c r="W508" i="39"/>
  <c r="X508" i="39" s="1"/>
  <c r="W509" i="39"/>
  <c r="X509" i="39" s="1"/>
  <c r="W510" i="39"/>
  <c r="X510" i="39" s="1"/>
  <c r="W511" i="39"/>
  <c r="X511" i="39" s="1"/>
  <c r="W512" i="39"/>
  <c r="X512" i="39" s="1"/>
  <c r="W513" i="39"/>
  <c r="X513" i="39" s="1"/>
  <c r="W514" i="39"/>
  <c r="X514" i="39" s="1"/>
  <c r="W515" i="39"/>
  <c r="X515" i="39" s="1"/>
  <c r="W516" i="39"/>
  <c r="X516" i="39" s="1"/>
  <c r="W517" i="39"/>
  <c r="X517" i="39" s="1"/>
  <c r="W518" i="39"/>
  <c r="X518" i="39" s="1"/>
  <c r="W519" i="39"/>
  <c r="X519" i="39" s="1"/>
  <c r="W520" i="39"/>
  <c r="X520" i="39" s="1"/>
  <c r="W521" i="39"/>
  <c r="X521" i="39" s="1"/>
  <c r="W522" i="39"/>
  <c r="X522" i="39" s="1"/>
  <c r="W523" i="39"/>
  <c r="X523" i="39" s="1"/>
  <c r="W524" i="39"/>
  <c r="X524" i="39" s="1"/>
  <c r="W525" i="39"/>
  <c r="X525" i="39" s="1"/>
  <c r="W526" i="39"/>
  <c r="X526" i="39" s="1"/>
  <c r="W527" i="39"/>
  <c r="X527" i="39" s="1"/>
  <c r="W528" i="39"/>
  <c r="X528" i="39" s="1"/>
  <c r="W529" i="39"/>
  <c r="X529" i="39" s="1"/>
  <c r="W530" i="39"/>
  <c r="X530" i="39" s="1"/>
  <c r="W531" i="39"/>
  <c r="X531" i="39" s="1"/>
  <c r="W532" i="39"/>
  <c r="X532" i="39" s="1"/>
  <c r="W533" i="39"/>
  <c r="X533" i="39" s="1"/>
  <c r="W534" i="39"/>
  <c r="X534" i="39" s="1"/>
  <c r="W535" i="39"/>
  <c r="X535" i="39" s="1"/>
  <c r="W536" i="39"/>
  <c r="X536" i="39" s="1"/>
  <c r="W537" i="39"/>
  <c r="X537" i="39" s="1"/>
  <c r="W538" i="39"/>
  <c r="X538" i="39" s="1"/>
  <c r="W539" i="39"/>
  <c r="X539" i="39" s="1"/>
  <c r="W540" i="39"/>
  <c r="X540" i="39" s="1"/>
  <c r="W541" i="39"/>
  <c r="X541" i="39" s="1"/>
  <c r="W542" i="39"/>
  <c r="X542" i="39" s="1"/>
  <c r="W543" i="39"/>
  <c r="X543" i="39" s="1"/>
  <c r="W544" i="39"/>
  <c r="X544" i="39" s="1"/>
  <c r="W545" i="39"/>
  <c r="X545" i="39" s="1"/>
  <c r="W546" i="39"/>
  <c r="X546" i="39" s="1"/>
  <c r="W547" i="39"/>
  <c r="X547" i="39" s="1"/>
  <c r="W548" i="39"/>
  <c r="X548" i="39" s="1"/>
  <c r="W549" i="39"/>
  <c r="X549" i="39" s="1"/>
  <c r="W550" i="39"/>
  <c r="X550" i="39" s="1"/>
  <c r="W551" i="39"/>
  <c r="X551" i="39" s="1"/>
  <c r="W552" i="39"/>
  <c r="X552" i="39" s="1"/>
  <c r="W553" i="39"/>
  <c r="X553" i="39" s="1"/>
  <c r="W554" i="39"/>
  <c r="X554" i="39" s="1"/>
  <c r="W555" i="39"/>
  <c r="X555" i="39" s="1"/>
  <c r="W556" i="39"/>
  <c r="X556" i="39" s="1"/>
  <c r="W557" i="39"/>
  <c r="X557" i="39" s="1"/>
  <c r="W558" i="39"/>
  <c r="X558" i="39" s="1"/>
  <c r="W559" i="39"/>
  <c r="X559" i="39" s="1"/>
  <c r="W560" i="39"/>
  <c r="X560" i="39" s="1"/>
  <c r="W561" i="39"/>
  <c r="X561" i="39" s="1"/>
  <c r="W562" i="39"/>
  <c r="X562" i="39" s="1"/>
  <c r="W563" i="39"/>
  <c r="X563" i="39" s="1"/>
  <c r="W564" i="39"/>
  <c r="X564" i="39" s="1"/>
  <c r="W565" i="39"/>
  <c r="X565" i="39" s="1"/>
  <c r="W566" i="39"/>
  <c r="X566" i="39" s="1"/>
  <c r="W567" i="39"/>
  <c r="X567" i="39" s="1"/>
  <c r="W568" i="39"/>
  <c r="X568" i="39" s="1"/>
  <c r="W569" i="39"/>
  <c r="X569" i="39" s="1"/>
  <c r="W570" i="39"/>
  <c r="X570" i="39" s="1"/>
  <c r="W571" i="39"/>
  <c r="X571" i="39" s="1"/>
  <c r="W572" i="39"/>
  <c r="X572" i="39" s="1"/>
  <c r="W573" i="39"/>
  <c r="X573" i="39" s="1"/>
  <c r="W574" i="39"/>
  <c r="X574" i="39" s="1"/>
  <c r="W575" i="39"/>
  <c r="X575" i="39" s="1"/>
  <c r="W576" i="39"/>
  <c r="X576" i="39" s="1"/>
  <c r="W577" i="39"/>
  <c r="X577" i="39" s="1"/>
  <c r="W578" i="39"/>
  <c r="X578" i="39" s="1"/>
  <c r="W579" i="39"/>
  <c r="W580" i="39"/>
  <c r="W581" i="39"/>
  <c r="W582" i="39"/>
  <c r="W583" i="39"/>
  <c r="W584" i="39"/>
  <c r="W585" i="39"/>
  <c r="W586" i="39"/>
  <c r="W587" i="39"/>
  <c r="W588" i="39"/>
  <c r="W589" i="39"/>
  <c r="W590" i="39"/>
  <c r="W591" i="39"/>
  <c r="W592" i="39"/>
  <c r="W593" i="39"/>
  <c r="W594" i="39"/>
  <c r="W595" i="39"/>
  <c r="W596" i="39"/>
  <c r="W597" i="39"/>
  <c r="W598" i="39"/>
  <c r="W599" i="39"/>
  <c r="W600" i="39"/>
  <c r="W601" i="39"/>
  <c r="W602" i="39"/>
  <c r="W603" i="39"/>
  <c r="W604" i="39"/>
  <c r="W605" i="39"/>
  <c r="W606" i="39"/>
  <c r="X606" i="39" s="1"/>
  <c r="W607" i="39"/>
  <c r="W608" i="39"/>
  <c r="W609" i="39"/>
  <c r="X609" i="39" s="1"/>
  <c r="W610" i="39"/>
  <c r="X610" i="39" s="1"/>
  <c r="W611" i="39"/>
  <c r="X611" i="39" s="1"/>
  <c r="W612" i="39"/>
  <c r="X612" i="39" s="1"/>
  <c r="W613" i="39"/>
  <c r="X613" i="39" s="1"/>
  <c r="W614" i="39"/>
  <c r="X614" i="39" s="1"/>
  <c r="W615" i="39"/>
  <c r="X615" i="39" s="1"/>
  <c r="W616" i="39"/>
  <c r="X616" i="39" s="1"/>
  <c r="W617" i="39"/>
  <c r="X617" i="39" s="1"/>
  <c r="W618" i="39"/>
  <c r="X618" i="39" s="1"/>
  <c r="W619" i="39"/>
  <c r="X619" i="39" s="1"/>
  <c r="W620" i="39"/>
  <c r="X620" i="39" s="1"/>
  <c r="W621" i="39"/>
  <c r="X621" i="39" s="1"/>
  <c r="W622" i="39"/>
  <c r="X622" i="39" s="1"/>
  <c r="W623" i="39"/>
  <c r="X623" i="39" s="1"/>
  <c r="W624" i="39"/>
  <c r="X624" i="39" s="1"/>
  <c r="W625" i="39"/>
  <c r="X625" i="39" s="1"/>
  <c r="W626" i="39"/>
  <c r="X626" i="39" s="1"/>
  <c r="W627" i="39"/>
  <c r="X627" i="39" s="1"/>
  <c r="W628" i="39"/>
  <c r="X628" i="39" s="1"/>
  <c r="W629" i="39"/>
  <c r="X629" i="39" s="1"/>
  <c r="W630" i="39"/>
  <c r="X630" i="39" s="1"/>
  <c r="W631" i="39"/>
  <c r="X631" i="39" s="1"/>
  <c r="W632" i="39"/>
  <c r="X632" i="39" s="1"/>
  <c r="W633" i="39"/>
  <c r="X633" i="39" s="1"/>
  <c r="W634" i="39"/>
  <c r="X634" i="39" s="1"/>
  <c r="W635" i="39"/>
  <c r="X635" i="39" s="1"/>
  <c r="W636" i="39"/>
  <c r="X636" i="39" s="1"/>
  <c r="W637" i="39"/>
  <c r="X637" i="39" s="1"/>
  <c r="W638" i="39"/>
  <c r="X638" i="39" s="1"/>
  <c r="W639" i="39"/>
  <c r="W640" i="39"/>
  <c r="W641" i="39"/>
  <c r="W642" i="39"/>
  <c r="X642" i="39" s="1"/>
  <c r="W643" i="39"/>
  <c r="W644" i="39"/>
  <c r="W645" i="39"/>
  <c r="W646" i="39"/>
  <c r="W647" i="39"/>
  <c r="W648" i="39"/>
  <c r="W649" i="39"/>
  <c r="W650" i="39"/>
  <c r="W651" i="39"/>
  <c r="W652" i="39"/>
  <c r="W653" i="39"/>
  <c r="X653" i="39" s="1"/>
  <c r="W654" i="39"/>
  <c r="X654" i="39" s="1"/>
  <c r="W655" i="39"/>
  <c r="X655" i="39" s="1"/>
  <c r="W656" i="39"/>
  <c r="X656" i="39" s="1"/>
  <c r="W657" i="39"/>
  <c r="X657" i="39" s="1"/>
  <c r="W658" i="39"/>
  <c r="W659" i="39"/>
  <c r="W660" i="39"/>
  <c r="W661" i="39"/>
  <c r="W662" i="39"/>
  <c r="W663" i="39"/>
  <c r="W664" i="39"/>
  <c r="W665" i="39"/>
  <c r="W666" i="39"/>
  <c r="W667" i="39"/>
  <c r="W668" i="39"/>
  <c r="W669" i="39"/>
  <c r="W670" i="39"/>
  <c r="W671" i="39"/>
  <c r="W672" i="39"/>
  <c r="W673" i="39"/>
  <c r="W674" i="39"/>
  <c r="W675" i="39"/>
  <c r="W676" i="39"/>
  <c r="W677" i="39"/>
  <c r="W678" i="39"/>
  <c r="W679" i="39"/>
  <c r="W680" i="39"/>
  <c r="W681" i="39"/>
  <c r="W682" i="39"/>
  <c r="W683" i="39"/>
  <c r="W684" i="39"/>
  <c r="W685" i="39"/>
  <c r="W686" i="39"/>
  <c r="W687" i="39"/>
  <c r="W688" i="39"/>
  <c r="W689" i="39"/>
  <c r="W690" i="39"/>
  <c r="W691" i="39"/>
  <c r="W692" i="39"/>
  <c r="W693" i="39"/>
  <c r="W694" i="39"/>
  <c r="W695" i="39"/>
  <c r="W696" i="39"/>
  <c r="W697" i="39"/>
  <c r="W698" i="39"/>
  <c r="W699" i="39"/>
  <c r="W700" i="39"/>
  <c r="W701" i="39"/>
  <c r="W702" i="39"/>
  <c r="W703" i="39"/>
  <c r="W704" i="39"/>
  <c r="W705" i="39"/>
  <c r="W706" i="39"/>
  <c r="W707" i="39"/>
  <c r="W708" i="39"/>
  <c r="W709" i="39"/>
  <c r="W710" i="39"/>
  <c r="W711" i="39"/>
  <c r="W712" i="39"/>
  <c r="W713" i="39"/>
  <c r="W714" i="39"/>
  <c r="W715" i="39"/>
  <c r="W716" i="39"/>
  <c r="W717" i="39"/>
  <c r="W718" i="39"/>
  <c r="W719" i="39"/>
  <c r="W720" i="39"/>
  <c r="W721" i="39"/>
  <c r="W722" i="39"/>
  <c r="W723" i="39"/>
  <c r="W724" i="39"/>
  <c r="W725" i="39"/>
  <c r="W726" i="39"/>
  <c r="W727" i="39"/>
  <c r="W728" i="39"/>
  <c r="X728" i="39" s="1"/>
  <c r="W729" i="39"/>
  <c r="X729" i="39" s="1"/>
  <c r="W730" i="39"/>
  <c r="X730" i="39" s="1"/>
  <c r="W731" i="39"/>
  <c r="X731" i="39" s="1"/>
  <c r="W732" i="39"/>
  <c r="X732" i="39" s="1"/>
  <c r="W733" i="39"/>
  <c r="X733" i="39" s="1"/>
  <c r="W734" i="39"/>
  <c r="X734" i="39" s="1"/>
  <c r="W735" i="39"/>
  <c r="X735" i="39" s="1"/>
  <c r="W736" i="39"/>
  <c r="X736" i="39" s="1"/>
  <c r="W737" i="39"/>
  <c r="X737" i="39" s="1"/>
  <c r="W738" i="39"/>
  <c r="X738" i="39" s="1"/>
  <c r="W739" i="39"/>
  <c r="X739" i="39" s="1"/>
  <c r="W740" i="39"/>
  <c r="X740" i="39" s="1"/>
  <c r="W741" i="39"/>
  <c r="X741" i="39" s="1"/>
  <c r="W742" i="39"/>
  <c r="X742" i="39" s="1"/>
  <c r="W743" i="39"/>
  <c r="X743" i="39" s="1"/>
  <c r="W744" i="39"/>
  <c r="X744" i="39" s="1"/>
  <c r="W745" i="39"/>
  <c r="X745" i="39" s="1"/>
  <c r="W746" i="39"/>
  <c r="X746" i="39" s="1"/>
  <c r="W747" i="39"/>
  <c r="X747" i="39" s="1"/>
  <c r="W748" i="39"/>
  <c r="X748" i="39" s="1"/>
  <c r="W749" i="39"/>
  <c r="X749" i="39" s="1"/>
  <c r="W750" i="39"/>
  <c r="X750" i="39" s="1"/>
  <c r="W751" i="39"/>
  <c r="X751" i="39" s="1"/>
  <c r="W752" i="39"/>
  <c r="X752" i="39" s="1"/>
  <c r="W753" i="39"/>
  <c r="X753" i="39" s="1"/>
  <c r="W754" i="39"/>
  <c r="X754" i="39" s="1"/>
  <c r="W755" i="39"/>
  <c r="X755" i="39" s="1"/>
  <c r="W756" i="39"/>
  <c r="X756" i="39" s="1"/>
  <c r="W757" i="39"/>
  <c r="X757" i="39" s="1"/>
  <c r="W758" i="39"/>
  <c r="X758" i="39" s="1"/>
  <c r="W759" i="39"/>
  <c r="X759" i="39" s="1"/>
  <c r="W760" i="39"/>
  <c r="X760" i="39" s="1"/>
  <c r="W761" i="39"/>
  <c r="X761" i="39" s="1"/>
  <c r="W762" i="39"/>
  <c r="X762" i="39" s="1"/>
  <c r="W763" i="39"/>
  <c r="X763" i="39" s="1"/>
  <c r="W764" i="39"/>
  <c r="X764" i="39" s="1"/>
  <c r="W765" i="39"/>
  <c r="X765" i="39" s="1"/>
  <c r="W766" i="39"/>
  <c r="X766" i="39" s="1"/>
  <c r="W767" i="39"/>
  <c r="X767" i="39" s="1"/>
  <c r="W768" i="39"/>
  <c r="X768" i="39" s="1"/>
  <c r="W769" i="39"/>
  <c r="X769" i="39" s="1"/>
  <c r="W770" i="39"/>
  <c r="X770" i="39" s="1"/>
  <c r="W771" i="39"/>
  <c r="X771" i="39" s="1"/>
  <c r="W772" i="39"/>
  <c r="X772" i="39" s="1"/>
  <c r="W773" i="39"/>
  <c r="X773" i="39" s="1"/>
  <c r="W774" i="39"/>
  <c r="X774" i="39" s="1"/>
  <c r="W775" i="39"/>
  <c r="X775" i="39" s="1"/>
  <c r="W776" i="39"/>
  <c r="X776" i="39" s="1"/>
  <c r="W777" i="39"/>
  <c r="W778" i="39"/>
  <c r="X778" i="39" s="1"/>
  <c r="W779" i="39"/>
  <c r="X779" i="39" s="1"/>
  <c r="W780" i="39"/>
  <c r="X780" i="39" s="1"/>
  <c r="W781" i="39"/>
  <c r="X781" i="39" s="1"/>
  <c r="W782" i="39"/>
  <c r="X782" i="39" s="1"/>
  <c r="W783" i="39"/>
  <c r="X783" i="39" s="1"/>
  <c r="W784" i="39"/>
  <c r="X784" i="39" s="1"/>
  <c r="W785" i="39"/>
  <c r="X785" i="39" s="1"/>
  <c r="W786" i="39"/>
  <c r="X786" i="39" s="1"/>
  <c r="W787" i="39"/>
  <c r="X787" i="39" s="1"/>
  <c r="W788" i="39"/>
  <c r="X788" i="39" s="1"/>
  <c r="W789" i="39"/>
  <c r="X789" i="39" s="1"/>
  <c r="W790" i="39"/>
  <c r="X790" i="39" s="1"/>
  <c r="W791" i="39"/>
  <c r="X791" i="39" s="1"/>
  <c r="W792" i="39"/>
  <c r="X792" i="39" s="1"/>
  <c r="W793" i="39"/>
  <c r="X793" i="39" s="1"/>
  <c r="W794" i="39"/>
  <c r="X794" i="39" s="1"/>
  <c r="W795" i="39"/>
  <c r="X795" i="39" s="1"/>
  <c r="W796" i="39"/>
  <c r="X796" i="39" s="1"/>
  <c r="W797" i="39"/>
  <c r="X797" i="39" s="1"/>
  <c r="W798" i="39"/>
  <c r="X798" i="39" s="1"/>
  <c r="W799" i="39"/>
  <c r="X799" i="39" s="1"/>
  <c r="W800" i="39"/>
  <c r="X800" i="39" s="1"/>
  <c r="W801" i="39"/>
  <c r="X801" i="39" s="1"/>
  <c r="W802" i="39"/>
  <c r="X802" i="39" s="1"/>
  <c r="W803" i="39"/>
  <c r="X803" i="39" s="1"/>
  <c r="W804" i="39"/>
  <c r="X804" i="39" s="1"/>
  <c r="W805" i="39"/>
  <c r="X805" i="39" s="1"/>
  <c r="W806" i="39"/>
  <c r="X806" i="39" s="1"/>
  <c r="W807" i="39"/>
  <c r="X807" i="39" s="1"/>
  <c r="W808" i="39"/>
  <c r="X808" i="39" s="1"/>
  <c r="W809" i="39"/>
  <c r="X809" i="39" s="1"/>
  <c r="W810" i="39"/>
  <c r="X810" i="39" s="1"/>
  <c r="W811" i="39"/>
  <c r="X811" i="39" s="1"/>
  <c r="W812" i="39"/>
  <c r="X812" i="39" s="1"/>
  <c r="W813" i="39"/>
  <c r="X813" i="39" s="1"/>
  <c r="W814" i="39"/>
  <c r="X814" i="39" s="1"/>
  <c r="W815" i="39"/>
  <c r="X815" i="39" s="1"/>
  <c r="W816" i="39"/>
  <c r="X816" i="39" s="1"/>
  <c r="W817" i="39"/>
  <c r="X817" i="39" s="1"/>
  <c r="W818" i="39"/>
  <c r="X818" i="39" s="1"/>
  <c r="W819" i="39"/>
  <c r="X819" i="39" s="1"/>
  <c r="W820" i="39"/>
  <c r="X820" i="39" s="1"/>
  <c r="W821" i="39"/>
  <c r="X821" i="39" s="1"/>
  <c r="W822" i="39"/>
  <c r="X822" i="39" s="1"/>
  <c r="W823" i="39"/>
  <c r="W824" i="39"/>
  <c r="W825" i="39"/>
  <c r="W826" i="39"/>
  <c r="W827" i="39"/>
  <c r="W828" i="39"/>
  <c r="W829" i="39"/>
  <c r="W830" i="39"/>
  <c r="W831" i="39"/>
  <c r="W832" i="39"/>
  <c r="W833" i="39"/>
  <c r="W834" i="39"/>
  <c r="W835" i="39"/>
  <c r="W836" i="39"/>
  <c r="W837" i="39"/>
  <c r="W838" i="39"/>
  <c r="W839" i="39"/>
  <c r="W840" i="39"/>
  <c r="W841" i="39"/>
  <c r="W842" i="39"/>
  <c r="W843" i="39"/>
  <c r="W844" i="39"/>
  <c r="W845" i="39"/>
  <c r="W846" i="39"/>
  <c r="W847" i="39"/>
  <c r="W848" i="39"/>
  <c r="W849" i="39"/>
  <c r="W850" i="39"/>
  <c r="W851" i="39"/>
  <c r="W852" i="39"/>
  <c r="W853" i="39"/>
  <c r="W854" i="39"/>
  <c r="W855" i="39"/>
  <c r="W856" i="39"/>
  <c r="W857" i="39"/>
  <c r="W858" i="39"/>
  <c r="W859" i="39"/>
  <c r="W860" i="39"/>
  <c r="W861" i="39"/>
  <c r="W862" i="39"/>
  <c r="W863" i="39"/>
  <c r="W864" i="39"/>
  <c r="W865" i="39"/>
  <c r="W866" i="39"/>
  <c r="W867" i="39"/>
  <c r="W868" i="39"/>
  <c r="W869" i="39"/>
  <c r="W870" i="39"/>
  <c r="W871" i="39"/>
  <c r="W872" i="39"/>
  <c r="W873" i="39"/>
  <c r="W874" i="39"/>
  <c r="W875" i="39"/>
  <c r="W876" i="39"/>
  <c r="W877" i="39"/>
  <c r="W878" i="39"/>
  <c r="W879" i="39"/>
  <c r="W880" i="39"/>
  <c r="W881" i="39"/>
  <c r="W882" i="39"/>
  <c r="W883" i="39"/>
  <c r="W884" i="39"/>
  <c r="W885" i="39"/>
  <c r="W886" i="39"/>
  <c r="W887" i="39"/>
  <c r="W888" i="39"/>
  <c r="W889" i="39"/>
  <c r="W890" i="39"/>
  <c r="W891" i="39"/>
  <c r="W892" i="39"/>
  <c r="W893" i="39"/>
  <c r="W894" i="39"/>
  <c r="W895" i="39"/>
  <c r="W896" i="39"/>
  <c r="W897" i="39"/>
  <c r="W898" i="39"/>
  <c r="W899" i="39"/>
  <c r="W900" i="39"/>
  <c r="W901" i="39"/>
  <c r="W902" i="39"/>
  <c r="W903" i="39"/>
  <c r="W904" i="39"/>
  <c r="W905" i="39"/>
  <c r="W906" i="39"/>
  <c r="W907" i="39"/>
  <c r="W908" i="39"/>
  <c r="W909" i="39"/>
  <c r="W910" i="39"/>
  <c r="W911" i="39"/>
  <c r="W912" i="39"/>
  <c r="W913" i="39"/>
  <c r="W914" i="39"/>
  <c r="W915" i="39"/>
  <c r="W916" i="39"/>
  <c r="W917" i="39"/>
  <c r="W918" i="39"/>
  <c r="W919" i="39"/>
  <c r="W920" i="39"/>
  <c r="W921" i="39"/>
  <c r="W922" i="39"/>
  <c r="W923" i="39"/>
  <c r="W924" i="39"/>
  <c r="W925" i="39"/>
  <c r="W926" i="39"/>
  <c r="W927" i="39"/>
  <c r="W928" i="39"/>
  <c r="W929" i="39"/>
  <c r="W930" i="39"/>
  <c r="W931" i="39"/>
  <c r="W932" i="39"/>
  <c r="W933" i="39"/>
  <c r="W934" i="39"/>
  <c r="W935" i="39"/>
  <c r="W936" i="39"/>
  <c r="X936" i="39" s="1"/>
  <c r="W937" i="39"/>
  <c r="W938" i="39"/>
  <c r="W939" i="39"/>
  <c r="W940" i="39"/>
  <c r="X940" i="39" s="1"/>
  <c r="W941" i="39"/>
  <c r="W942" i="39"/>
  <c r="W943" i="39"/>
  <c r="W944" i="39"/>
  <c r="W945" i="39"/>
  <c r="W946" i="39"/>
  <c r="W947" i="39"/>
  <c r="W948" i="39"/>
  <c r="W949" i="39"/>
  <c r="W950" i="39"/>
  <c r="W951" i="39"/>
  <c r="W952" i="39"/>
  <c r="W953" i="39"/>
  <c r="W954" i="39"/>
  <c r="W955" i="39"/>
  <c r="W956" i="39"/>
  <c r="W957" i="39"/>
  <c r="W958" i="39"/>
  <c r="W959" i="39"/>
  <c r="W960" i="39"/>
  <c r="W961" i="39"/>
  <c r="X961" i="39" s="1"/>
  <c r="W962" i="39"/>
  <c r="W963" i="39"/>
  <c r="W964" i="39"/>
  <c r="W965" i="39"/>
  <c r="W966" i="39"/>
  <c r="W967" i="39"/>
  <c r="X967" i="39" s="1"/>
  <c r="W968" i="39"/>
  <c r="X968" i="39" s="1"/>
  <c r="W969" i="39"/>
  <c r="W970" i="39"/>
  <c r="W971" i="39"/>
  <c r="X971" i="39" s="1"/>
  <c r="W972" i="39"/>
  <c r="W973" i="39"/>
  <c r="W974" i="39"/>
  <c r="W975" i="39"/>
  <c r="W976" i="39"/>
  <c r="W977" i="39"/>
  <c r="W978" i="39"/>
  <c r="W979" i="39"/>
  <c r="W980" i="39"/>
  <c r="W981" i="39"/>
  <c r="W982" i="39"/>
  <c r="W983" i="39"/>
  <c r="W984" i="39"/>
  <c r="W985" i="39"/>
  <c r="X985" i="39" s="1"/>
  <c r="W986" i="39"/>
  <c r="W987" i="39"/>
  <c r="X987" i="39" s="1"/>
  <c r="W988" i="39"/>
  <c r="X988" i="39" s="1"/>
  <c r="W989" i="39"/>
  <c r="W990" i="39"/>
  <c r="W991" i="39"/>
  <c r="W992" i="39"/>
  <c r="X992" i="39" s="1"/>
  <c r="W993" i="39"/>
  <c r="X993" i="39" s="1"/>
  <c r="W994" i="39"/>
  <c r="W995" i="39"/>
  <c r="W996" i="39"/>
  <c r="W997" i="39"/>
  <c r="W998" i="39"/>
  <c r="W999" i="39"/>
  <c r="W1000" i="39"/>
  <c r="W1001" i="39"/>
  <c r="W1002" i="39"/>
  <c r="W1003" i="39"/>
  <c r="W1004" i="39"/>
  <c r="W1005" i="39"/>
  <c r="W1006" i="39"/>
  <c r="W1007" i="39"/>
  <c r="W1008" i="39"/>
  <c r="W1009" i="39"/>
  <c r="W1010" i="39"/>
  <c r="W1011" i="39"/>
  <c r="W1012" i="39"/>
  <c r="W1013" i="39"/>
  <c r="W1014" i="39"/>
  <c r="W1015" i="39"/>
  <c r="W1016" i="39"/>
  <c r="W1017" i="39"/>
  <c r="W1018" i="39"/>
  <c r="W1019" i="39"/>
  <c r="W1020" i="39"/>
  <c r="W1021" i="39"/>
  <c r="W1022" i="39"/>
  <c r="W1023" i="39"/>
  <c r="W1024" i="39"/>
  <c r="W1025" i="39"/>
  <c r="W1026" i="39"/>
  <c r="W1027" i="39"/>
  <c r="W1028" i="39"/>
  <c r="W1029" i="39"/>
  <c r="W1030" i="39"/>
  <c r="W1031" i="39"/>
  <c r="W1032" i="39"/>
  <c r="W1033" i="39"/>
  <c r="W1034" i="39"/>
  <c r="W1035" i="39"/>
  <c r="W1036" i="39"/>
  <c r="W1037" i="39"/>
  <c r="W1038" i="39"/>
  <c r="W1039" i="39"/>
  <c r="W1040" i="39"/>
  <c r="W1041" i="39"/>
  <c r="W1042" i="39"/>
  <c r="W1043" i="39"/>
  <c r="W1044" i="39"/>
  <c r="W1045" i="39"/>
  <c r="W1046" i="39"/>
  <c r="W1047" i="39"/>
  <c r="W1048" i="39"/>
  <c r="W1049" i="39"/>
  <c r="W1050" i="39"/>
  <c r="W1051" i="39"/>
  <c r="W1052" i="39"/>
  <c r="W1053" i="39"/>
  <c r="W1054" i="39"/>
  <c r="W1055" i="39"/>
  <c r="W1056" i="39"/>
  <c r="W1057" i="39"/>
  <c r="W1058" i="39"/>
  <c r="W1059" i="39"/>
  <c r="W1060" i="39"/>
  <c r="W1061" i="39"/>
  <c r="W1062" i="39"/>
  <c r="W1063" i="39"/>
  <c r="W1064" i="39"/>
  <c r="W1065" i="39"/>
  <c r="W1066" i="39"/>
  <c r="W1067" i="39"/>
  <c r="W1068" i="39"/>
  <c r="W1069" i="39"/>
  <c r="W1070" i="39"/>
  <c r="W1071" i="39"/>
  <c r="W1072" i="39"/>
  <c r="W1073" i="39"/>
  <c r="W1074" i="39"/>
  <c r="W1075" i="39"/>
  <c r="W1076" i="39"/>
  <c r="W1077" i="39"/>
  <c r="W1078" i="39"/>
  <c r="W1079" i="39"/>
  <c r="W1080" i="39"/>
  <c r="W1081" i="39"/>
  <c r="W1082" i="39"/>
  <c r="W1083" i="39"/>
  <c r="W1084" i="39"/>
  <c r="W1085" i="39"/>
  <c r="W1086" i="39"/>
  <c r="W1087" i="39"/>
  <c r="W1088" i="39"/>
  <c r="W1089" i="39"/>
  <c r="W1090" i="39"/>
  <c r="W1091" i="39"/>
  <c r="W1092" i="39"/>
  <c r="W1093" i="39"/>
  <c r="W1094" i="39"/>
  <c r="W1095" i="39"/>
  <c r="W1096" i="39"/>
  <c r="W1097" i="39"/>
  <c r="W1098" i="39"/>
  <c r="W1099" i="39"/>
  <c r="W1100" i="39"/>
  <c r="W1101" i="39"/>
  <c r="W1102" i="39"/>
  <c r="W1103" i="39"/>
  <c r="W1104" i="39"/>
  <c r="W1105" i="39"/>
  <c r="W1106" i="39"/>
  <c r="W1107" i="39"/>
  <c r="W1108" i="39"/>
  <c r="W1109" i="39"/>
  <c r="W1110" i="39"/>
  <c r="W1111" i="39"/>
  <c r="W1112" i="39"/>
  <c r="W1113" i="39"/>
  <c r="W1114" i="39"/>
  <c r="W1115" i="39"/>
  <c r="W1116" i="39"/>
  <c r="W1117" i="39"/>
  <c r="W1118" i="39"/>
  <c r="W1119" i="39"/>
  <c r="X1119" i="39" s="1"/>
  <c r="W1120" i="39"/>
  <c r="W1121" i="39"/>
  <c r="W1122" i="39"/>
  <c r="W1123" i="39"/>
  <c r="W1124" i="39"/>
  <c r="W1125" i="39"/>
  <c r="W1126" i="39"/>
  <c r="W1127" i="39"/>
  <c r="W1128" i="39"/>
  <c r="W1129" i="39"/>
  <c r="W1130" i="39"/>
  <c r="W1131" i="39"/>
  <c r="W1132" i="39"/>
  <c r="W1133" i="39"/>
  <c r="W1134" i="39"/>
  <c r="W1135" i="39"/>
  <c r="W1136" i="39"/>
  <c r="W1137" i="39"/>
  <c r="W1138" i="39"/>
  <c r="W1139" i="39"/>
  <c r="W1140" i="39"/>
  <c r="W1141" i="39"/>
  <c r="W1142" i="39"/>
  <c r="W1143" i="39"/>
  <c r="W1144" i="39"/>
  <c r="W1145" i="39"/>
  <c r="W1146" i="39"/>
  <c r="W1147" i="39"/>
  <c r="W1148" i="39"/>
  <c r="W1149" i="39"/>
  <c r="W1150" i="39"/>
  <c r="W1151" i="39"/>
  <c r="W1152" i="39"/>
  <c r="W1153" i="39"/>
  <c r="W1154" i="39"/>
  <c r="W1155" i="39"/>
  <c r="W1156" i="39"/>
  <c r="W1157" i="39"/>
  <c r="W1158" i="39"/>
  <c r="X1158" i="39" s="1"/>
  <c r="W1159" i="39"/>
  <c r="W1160" i="39"/>
  <c r="W1161" i="39"/>
  <c r="W1162" i="39"/>
  <c r="W1163" i="39"/>
  <c r="W1164" i="39"/>
  <c r="W1165" i="39"/>
  <c r="W1166" i="39"/>
  <c r="W1167" i="39"/>
  <c r="W1168" i="39"/>
  <c r="W1169" i="39"/>
  <c r="W1170" i="39"/>
  <c r="W1171" i="39"/>
  <c r="W1172" i="39"/>
  <c r="W1173" i="39"/>
  <c r="W1174" i="39"/>
  <c r="W1175" i="39"/>
  <c r="W1176" i="39"/>
  <c r="W1177" i="39"/>
  <c r="W1178" i="39"/>
  <c r="W1179" i="39"/>
  <c r="W1180" i="39"/>
  <c r="W1181" i="39"/>
  <c r="W1182" i="39"/>
  <c r="W1183" i="39"/>
  <c r="W1184" i="39"/>
  <c r="W1185" i="39"/>
  <c r="W1186" i="39"/>
  <c r="W1187" i="39"/>
  <c r="W1188" i="39"/>
  <c r="W1189" i="39"/>
  <c r="W1190" i="39"/>
  <c r="W1191" i="39"/>
  <c r="W1192" i="39"/>
  <c r="W1193" i="39"/>
  <c r="W1194" i="39"/>
  <c r="W1195" i="39"/>
  <c r="W1196" i="39"/>
  <c r="W1197" i="39"/>
  <c r="W1198" i="39"/>
  <c r="W1199" i="39"/>
  <c r="W1200" i="39"/>
  <c r="W1201" i="39"/>
  <c r="W1202" i="39"/>
  <c r="W1203" i="39"/>
  <c r="W1204" i="39"/>
  <c r="W1205" i="39"/>
  <c r="X1205" i="39" s="1"/>
  <c r="W1206" i="39"/>
  <c r="W1207" i="39"/>
  <c r="W1208" i="39"/>
  <c r="W1209" i="39"/>
  <c r="W1210" i="39"/>
  <c r="W1211" i="39"/>
  <c r="W1212" i="39"/>
  <c r="W1213" i="39"/>
  <c r="W1214" i="39"/>
  <c r="W1215" i="39"/>
  <c r="W1216" i="39"/>
  <c r="W1217" i="39"/>
  <c r="W1218" i="39"/>
  <c r="W1219" i="39"/>
  <c r="W1220" i="39"/>
  <c r="W1221" i="39"/>
  <c r="W1222" i="39"/>
  <c r="W1223" i="39"/>
  <c r="W1224" i="39"/>
  <c r="W1225" i="39"/>
  <c r="W1226" i="39"/>
  <c r="W1227" i="39"/>
  <c r="W1228" i="39"/>
  <c r="W1229" i="39"/>
  <c r="W1230" i="39"/>
  <c r="W1231" i="39"/>
  <c r="W1232" i="39"/>
  <c r="W1233" i="39"/>
  <c r="W1234" i="39"/>
  <c r="W1235" i="39"/>
  <c r="W1236" i="39"/>
  <c r="W1237" i="39"/>
  <c r="W1238" i="39"/>
  <c r="W1239" i="39"/>
  <c r="W1240" i="39"/>
  <c r="W1241" i="39"/>
  <c r="W1242" i="39"/>
  <c r="W1243" i="39"/>
  <c r="W1244" i="39"/>
  <c r="W1245" i="39"/>
  <c r="W1246" i="39"/>
  <c r="W1247" i="39"/>
  <c r="W1248" i="39"/>
  <c r="W1249" i="39"/>
  <c r="W1250" i="39"/>
  <c r="W1251" i="39"/>
  <c r="W1252" i="39"/>
  <c r="W1253" i="39"/>
  <c r="W1254" i="39"/>
  <c r="W1255" i="39"/>
  <c r="W1256" i="39"/>
  <c r="W1257" i="39"/>
  <c r="W1258" i="39"/>
  <c r="W1259" i="39"/>
  <c r="W1260" i="39"/>
  <c r="W1261" i="39"/>
  <c r="W1262" i="39"/>
  <c r="W1263" i="39"/>
  <c r="W1264" i="39"/>
  <c r="W1265" i="39"/>
  <c r="W1266" i="39"/>
  <c r="W1267" i="39"/>
  <c r="W1268" i="39"/>
  <c r="W1269" i="39"/>
  <c r="W1270" i="39"/>
  <c r="W1271" i="39"/>
  <c r="W1272" i="39"/>
  <c r="W1273" i="39"/>
  <c r="W1274" i="39"/>
  <c r="W1275" i="39"/>
  <c r="W1276" i="39"/>
  <c r="W1277" i="39"/>
  <c r="W1278" i="39"/>
  <c r="W1279" i="39"/>
  <c r="W1280" i="39"/>
  <c r="W1281" i="39"/>
  <c r="W1282" i="39"/>
  <c r="W1283" i="39"/>
  <c r="W1284" i="39"/>
  <c r="W1285" i="39"/>
  <c r="W1286" i="39"/>
  <c r="W1287" i="39"/>
  <c r="W1288" i="39"/>
  <c r="W1289" i="39"/>
  <c r="W1290" i="39"/>
  <c r="W1291" i="39"/>
  <c r="W1292" i="39"/>
  <c r="W1293" i="39"/>
  <c r="W1294" i="39"/>
  <c r="W1295" i="39"/>
  <c r="W1296" i="39"/>
  <c r="W1297" i="39"/>
  <c r="W1298" i="39"/>
  <c r="W1299" i="39"/>
  <c r="W1300" i="39"/>
  <c r="W1301" i="39"/>
  <c r="W1302" i="39"/>
  <c r="W1303" i="39"/>
  <c r="W1304" i="39"/>
  <c r="W1305" i="39"/>
  <c r="W1306" i="39"/>
  <c r="W1307" i="39"/>
  <c r="W1308" i="39"/>
  <c r="W1309" i="39"/>
  <c r="W1310" i="39"/>
  <c r="W1311" i="39"/>
  <c r="W1312" i="39"/>
  <c r="W1313" i="39"/>
  <c r="W1314" i="39"/>
  <c r="W1315" i="39"/>
  <c r="W1316" i="39"/>
  <c r="W1317" i="39"/>
  <c r="W1318" i="39"/>
  <c r="W1319" i="39"/>
  <c r="W1320" i="39"/>
  <c r="W1321" i="39"/>
  <c r="W1322" i="39"/>
  <c r="W1323" i="39"/>
  <c r="X1323" i="39" s="1"/>
  <c r="W1324" i="39"/>
  <c r="X1324" i="39" s="1"/>
  <c r="W1325" i="39"/>
  <c r="X1325" i="39" s="1"/>
  <c r="W1326" i="39"/>
  <c r="X1326" i="39" s="1"/>
  <c r="W1327" i="39"/>
  <c r="X1327" i="39" s="1"/>
  <c r="W1328" i="39"/>
  <c r="X1328" i="39" s="1"/>
  <c r="W1329" i="39"/>
  <c r="W1330" i="39"/>
  <c r="W1331" i="39"/>
  <c r="W1332" i="39"/>
  <c r="W1333" i="39"/>
  <c r="W1334" i="39"/>
  <c r="W1335" i="39"/>
  <c r="W1336" i="39"/>
  <c r="W1337" i="39"/>
  <c r="W1338" i="39"/>
  <c r="W1339" i="39"/>
  <c r="W1340" i="39"/>
  <c r="W1341" i="39"/>
  <c r="W1342" i="39"/>
  <c r="W1343" i="39"/>
  <c r="W1344" i="39"/>
  <c r="W1345" i="39"/>
  <c r="W1346" i="39"/>
  <c r="W1347" i="39"/>
  <c r="W1348" i="39"/>
  <c r="W1349" i="39"/>
  <c r="W1350" i="39"/>
  <c r="W1351" i="39"/>
  <c r="W1352" i="39"/>
  <c r="W1353" i="39"/>
  <c r="W1354" i="39"/>
  <c r="W1355" i="39"/>
  <c r="W1356" i="39"/>
  <c r="W1357" i="39"/>
  <c r="W1358" i="39"/>
  <c r="W1359" i="39"/>
  <c r="W1360" i="39"/>
  <c r="W1361" i="39"/>
  <c r="W1362" i="39"/>
  <c r="W1363" i="39"/>
  <c r="W1364" i="39"/>
  <c r="W1365" i="39"/>
  <c r="W1366" i="39"/>
  <c r="W1367" i="39"/>
  <c r="W1368" i="39"/>
  <c r="W1369" i="39"/>
  <c r="W1370" i="39"/>
  <c r="W1371" i="39"/>
  <c r="W1372" i="39"/>
  <c r="W1373" i="39"/>
  <c r="W1374" i="39"/>
  <c r="W1375" i="39"/>
  <c r="W1376" i="39"/>
  <c r="W1377" i="39"/>
  <c r="W1378" i="39"/>
  <c r="W1379" i="39"/>
  <c r="W1380" i="39"/>
  <c r="W1381" i="39"/>
  <c r="W1382" i="39"/>
  <c r="W1383" i="39"/>
  <c r="W1384" i="39"/>
  <c r="W1385" i="39"/>
  <c r="W1386" i="39"/>
  <c r="W1387" i="39"/>
  <c r="W1388" i="39"/>
  <c r="W1389" i="39"/>
  <c r="W1390" i="39"/>
  <c r="W1391" i="39"/>
  <c r="W1392" i="39"/>
  <c r="W1393" i="39"/>
  <c r="W1394" i="39"/>
  <c r="W1395" i="39"/>
  <c r="W1396" i="39"/>
  <c r="W1397" i="39"/>
  <c r="W1398" i="39"/>
  <c r="W1399" i="39"/>
  <c r="W1400" i="39"/>
  <c r="W1401" i="39"/>
  <c r="W1402" i="39"/>
  <c r="W1403" i="39"/>
  <c r="W1404" i="39"/>
  <c r="W1405" i="39"/>
  <c r="W1406" i="39"/>
  <c r="W1407" i="39"/>
  <c r="W1408" i="39"/>
  <c r="W1409" i="39"/>
  <c r="W1410" i="39"/>
  <c r="W1411" i="39"/>
  <c r="W1412" i="39"/>
  <c r="W1413" i="39"/>
  <c r="W1414" i="39"/>
  <c r="W1415" i="39"/>
  <c r="W1416" i="39"/>
  <c r="W1417" i="39"/>
  <c r="W1418" i="39"/>
  <c r="W1419" i="39"/>
  <c r="W1420" i="39"/>
  <c r="W1421" i="39"/>
  <c r="W1422" i="39"/>
  <c r="W1423" i="39"/>
  <c r="W1424" i="39"/>
  <c r="W1425" i="39"/>
  <c r="W1426" i="39"/>
  <c r="W1427" i="39"/>
  <c r="W1428" i="39"/>
  <c r="W1429" i="39"/>
  <c r="W1430" i="39"/>
  <c r="W1431" i="39"/>
  <c r="W1432" i="39"/>
  <c r="W1433" i="39"/>
  <c r="W1434" i="39"/>
  <c r="W1435" i="39"/>
  <c r="W1436" i="39"/>
  <c r="W1437" i="39"/>
  <c r="W1438" i="39"/>
  <c r="W1439" i="39"/>
  <c r="W1440" i="39"/>
  <c r="W1441" i="39"/>
  <c r="W1442" i="39"/>
  <c r="W1443" i="39"/>
  <c r="W1444" i="39"/>
  <c r="W1445" i="39"/>
  <c r="W1446" i="39"/>
  <c r="W1447" i="39"/>
  <c r="W1448" i="39"/>
  <c r="W1449" i="39"/>
  <c r="W1450" i="39"/>
  <c r="W1451" i="39"/>
  <c r="W1452" i="39"/>
  <c r="W1453" i="39"/>
  <c r="W1454" i="39"/>
  <c r="W1455" i="39"/>
  <c r="W1456" i="39"/>
  <c r="W1457" i="39"/>
  <c r="W1458" i="39"/>
  <c r="W1459" i="39"/>
  <c r="W1460" i="39"/>
  <c r="W1461" i="39"/>
  <c r="W1462" i="39"/>
  <c r="W1463" i="39"/>
  <c r="W1464" i="39"/>
  <c r="W1465" i="39"/>
  <c r="W1466" i="39"/>
  <c r="W1467" i="39"/>
  <c r="W1468" i="39"/>
  <c r="W1469" i="39"/>
  <c r="W1470" i="39"/>
  <c r="X1470" i="39" s="1"/>
  <c r="W1471" i="39"/>
  <c r="X1471" i="39" s="1"/>
  <c r="W1472" i="39"/>
  <c r="X1472" i="39" s="1"/>
  <c r="W1473" i="39"/>
  <c r="W1474" i="39"/>
  <c r="X1474" i="39" s="1"/>
  <c r="W1475" i="39"/>
  <c r="W1476" i="39"/>
  <c r="W1477" i="39"/>
  <c r="W1478" i="39"/>
  <c r="W1479" i="39"/>
  <c r="W1480" i="39"/>
  <c r="W1481" i="39"/>
  <c r="W1482" i="39"/>
  <c r="W1483" i="39"/>
  <c r="X1483" i="39" s="1"/>
  <c r="W1484" i="39"/>
  <c r="W1485" i="39"/>
  <c r="W1486" i="39"/>
  <c r="W1487" i="39"/>
  <c r="W1488" i="39"/>
  <c r="W1489" i="39"/>
  <c r="W1490" i="39"/>
  <c r="W1491" i="39"/>
  <c r="W1492" i="39"/>
  <c r="W1493" i="39"/>
  <c r="W1494" i="39"/>
  <c r="W1495" i="39"/>
  <c r="W1496" i="39"/>
  <c r="W1497" i="39"/>
  <c r="W1498" i="39"/>
  <c r="W1499" i="39"/>
  <c r="W1500" i="39"/>
  <c r="W1501" i="39"/>
  <c r="W1502" i="39"/>
  <c r="W1503" i="39"/>
  <c r="W1504" i="39"/>
  <c r="W1505" i="39"/>
  <c r="W1506" i="39"/>
  <c r="W1507" i="39"/>
  <c r="W1508" i="39"/>
  <c r="W1509" i="39"/>
  <c r="W1510" i="39"/>
  <c r="W1511" i="39"/>
  <c r="W1512" i="39"/>
  <c r="W1513" i="39"/>
  <c r="W1514" i="39"/>
  <c r="W1515" i="39"/>
  <c r="W1516" i="39"/>
  <c r="W1517" i="39"/>
  <c r="W1518" i="39"/>
  <c r="W1519" i="39"/>
  <c r="W1520" i="39"/>
  <c r="W1521" i="39"/>
  <c r="W1522" i="39"/>
  <c r="W1523" i="39"/>
  <c r="W1524" i="39"/>
  <c r="W1525" i="39"/>
  <c r="W1526" i="39"/>
  <c r="W1527" i="39"/>
  <c r="W1528" i="39"/>
  <c r="W1529" i="39"/>
  <c r="W1530" i="39"/>
  <c r="W1531" i="39"/>
  <c r="W1532" i="39"/>
  <c r="W1533" i="39"/>
  <c r="W1534" i="39"/>
  <c r="X1534" i="39" s="1"/>
  <c r="W1535" i="39"/>
  <c r="X1535" i="39" s="1"/>
  <c r="W1536" i="39"/>
  <c r="X1536" i="39" s="1"/>
  <c r="W1537" i="39"/>
  <c r="X1537" i="39" s="1"/>
  <c r="W1538" i="39"/>
  <c r="X1538" i="39" s="1"/>
  <c r="W1539" i="39"/>
  <c r="X1539" i="39" s="1"/>
  <c r="W1540" i="39"/>
  <c r="X1540" i="39" s="1"/>
  <c r="W1541" i="39"/>
  <c r="X1541" i="39" s="1"/>
  <c r="W1542" i="39"/>
  <c r="X1542" i="39" s="1"/>
  <c r="W1543" i="39"/>
  <c r="X1543" i="39" s="1"/>
  <c r="W1544" i="39"/>
  <c r="X1544" i="39" s="1"/>
  <c r="W1545" i="39"/>
  <c r="W1546" i="39"/>
  <c r="W1547" i="39"/>
  <c r="W1548" i="39"/>
  <c r="W1549" i="39"/>
  <c r="W1550" i="39"/>
  <c r="W1551" i="39"/>
  <c r="W1552" i="39"/>
  <c r="W1553" i="39"/>
  <c r="W1554" i="39"/>
  <c r="W1555" i="39"/>
  <c r="W1556" i="39"/>
  <c r="W1557" i="39"/>
  <c r="W1558" i="39"/>
  <c r="W1559" i="39"/>
  <c r="W1560" i="39"/>
  <c r="W1561" i="39"/>
  <c r="W1562" i="39"/>
  <c r="W1563" i="39"/>
  <c r="W1564" i="39"/>
  <c r="W1565" i="39"/>
  <c r="W1566" i="39"/>
  <c r="W1567" i="39"/>
  <c r="W1568" i="39"/>
  <c r="W1569" i="39"/>
  <c r="W1570" i="39"/>
  <c r="W1571" i="39"/>
  <c r="W1572" i="39"/>
  <c r="W1573" i="39"/>
  <c r="W1574" i="39"/>
  <c r="W1575" i="39"/>
  <c r="W1576" i="39"/>
  <c r="W1577" i="39"/>
  <c r="W1578" i="39"/>
  <c r="W1579" i="39"/>
  <c r="W1580" i="39"/>
  <c r="W1581" i="39"/>
  <c r="W1582" i="39"/>
  <c r="W1583" i="39"/>
  <c r="W1584" i="39"/>
  <c r="X1584" i="39" s="1"/>
  <c r="W1585" i="39"/>
  <c r="X1585" i="39" s="1"/>
  <c r="W1586" i="39"/>
  <c r="W1587" i="39"/>
  <c r="W1588" i="39"/>
  <c r="X1588" i="39" s="1"/>
  <c r="W1589" i="39"/>
  <c r="W1590" i="39"/>
  <c r="W1591" i="39"/>
  <c r="W1592" i="39"/>
  <c r="W1593" i="39"/>
  <c r="W1594" i="39"/>
  <c r="W1595" i="39"/>
  <c r="W1596" i="39"/>
  <c r="W1597" i="39"/>
  <c r="W1598" i="39"/>
  <c r="W1599" i="39"/>
  <c r="W1600" i="39"/>
  <c r="W1601" i="39"/>
  <c r="W1602" i="39"/>
  <c r="W1603" i="39"/>
  <c r="W1604" i="39"/>
  <c r="W1605" i="39"/>
  <c r="W1606" i="39"/>
  <c r="W1607" i="39"/>
  <c r="W1608" i="39"/>
  <c r="W1609" i="39"/>
  <c r="W1610" i="39"/>
  <c r="W1611" i="39"/>
  <c r="W1612" i="39"/>
  <c r="W1613" i="39"/>
  <c r="W1614" i="39"/>
  <c r="W1615" i="39"/>
  <c r="W1616" i="39"/>
  <c r="W1617" i="39"/>
  <c r="W1618" i="39"/>
  <c r="W1619" i="39"/>
  <c r="W1620" i="39"/>
  <c r="W1621" i="39"/>
  <c r="W1622" i="39"/>
  <c r="W1623" i="39"/>
  <c r="W1624" i="39"/>
  <c r="W1625" i="39"/>
  <c r="W1626" i="39"/>
  <c r="W1627" i="39"/>
  <c r="W1628" i="39"/>
  <c r="W1629" i="39"/>
  <c r="X1629" i="39" s="1"/>
  <c r="W1630" i="39"/>
  <c r="X1630" i="39" s="1"/>
  <c r="W1631" i="39"/>
  <c r="W1632" i="39"/>
  <c r="W1633" i="39"/>
  <c r="W1634" i="39"/>
  <c r="W1635" i="39"/>
  <c r="W1636" i="39"/>
  <c r="W1637" i="39"/>
  <c r="W1638" i="39"/>
  <c r="W1639" i="39"/>
  <c r="W1640" i="39"/>
  <c r="W1641" i="39"/>
  <c r="X1641" i="39" s="1"/>
  <c r="W1642" i="39"/>
  <c r="W1643" i="39"/>
  <c r="W1644" i="39"/>
  <c r="W1645" i="39"/>
  <c r="W1646" i="39"/>
  <c r="X1646" i="39" s="1"/>
  <c r="W1647" i="39"/>
  <c r="W1648" i="39"/>
  <c r="W1649" i="39"/>
  <c r="W1650" i="39"/>
  <c r="X1650" i="39" s="1"/>
  <c r="W1651" i="39"/>
  <c r="X1651" i="39" s="1"/>
  <c r="W1652" i="39"/>
  <c r="W1653" i="39"/>
  <c r="W1654" i="39"/>
  <c r="X1654" i="39" s="1"/>
  <c r="W1655" i="39"/>
  <c r="W1656" i="39"/>
  <c r="W1657" i="39"/>
  <c r="W1658" i="39"/>
  <c r="W1659" i="39"/>
  <c r="W1660" i="39"/>
  <c r="W1661" i="39"/>
  <c r="W1662" i="39"/>
  <c r="W1663" i="39"/>
  <c r="W1664" i="39"/>
  <c r="W1665" i="39"/>
  <c r="W1666" i="39"/>
  <c r="W1667" i="39"/>
  <c r="X1667" i="39" s="1"/>
  <c r="W1668" i="39"/>
  <c r="X1668" i="39" s="1"/>
  <c r="W1669" i="39"/>
  <c r="W1670" i="39"/>
  <c r="W1671" i="39"/>
  <c r="W1672" i="39"/>
  <c r="W1673" i="39"/>
  <c r="W1674" i="39"/>
  <c r="W1675" i="39"/>
  <c r="W1676" i="39"/>
  <c r="W1677" i="39"/>
  <c r="W1678" i="39"/>
  <c r="W1679" i="39"/>
  <c r="W1680" i="39"/>
  <c r="W1681" i="39"/>
  <c r="W1682" i="39"/>
  <c r="W1683" i="39"/>
  <c r="W1684" i="39"/>
  <c r="W1685" i="39"/>
  <c r="W1686" i="39"/>
  <c r="W1687" i="39"/>
  <c r="W1688" i="39"/>
  <c r="W1689" i="39"/>
  <c r="W1690" i="39"/>
  <c r="W1691" i="39"/>
  <c r="W1692" i="39"/>
  <c r="W1693" i="39"/>
  <c r="W1694" i="39"/>
  <c r="W1695" i="39"/>
  <c r="W1696" i="39"/>
  <c r="W1697" i="39"/>
  <c r="W1698" i="39"/>
  <c r="W1699" i="39"/>
  <c r="W1700" i="39"/>
  <c r="W1701" i="39"/>
  <c r="W1702" i="39"/>
  <c r="W1703" i="39"/>
  <c r="W1704" i="39"/>
  <c r="W1705" i="39"/>
  <c r="W1706" i="39"/>
  <c r="W1707" i="39"/>
  <c r="W1708" i="39"/>
  <c r="W1709" i="39"/>
  <c r="W1710" i="39"/>
  <c r="W1711" i="39"/>
  <c r="W1712" i="39"/>
  <c r="W1713" i="39"/>
  <c r="W1714" i="39"/>
  <c r="W1715" i="39"/>
  <c r="W1716" i="39"/>
  <c r="W1717" i="39"/>
  <c r="X1717" i="39" s="1"/>
  <c r="W1718" i="39"/>
  <c r="X1718" i="39" s="1"/>
  <c r="W1719" i="39"/>
  <c r="W1720" i="39"/>
  <c r="W1721" i="39"/>
  <c r="W1722" i="39"/>
  <c r="W1723" i="39"/>
  <c r="X1723" i="39" s="1"/>
  <c r="W1724" i="39"/>
  <c r="X1724" i="39" s="1"/>
  <c r="W1725" i="39"/>
  <c r="X1725" i="39" s="1"/>
  <c r="W1726" i="39"/>
  <c r="X1726" i="39" s="1"/>
  <c r="W1727" i="39"/>
  <c r="W1728" i="39"/>
  <c r="W1729" i="39"/>
  <c r="W1730" i="39"/>
  <c r="W1731" i="39"/>
  <c r="W1732" i="39"/>
  <c r="W1733" i="39"/>
  <c r="W1734" i="39"/>
  <c r="W1735" i="39"/>
  <c r="W1736" i="39"/>
  <c r="W1737" i="39"/>
  <c r="W1738" i="39"/>
  <c r="W1739" i="39"/>
  <c r="W1740" i="39"/>
  <c r="W1741" i="39"/>
  <c r="W1742" i="39"/>
  <c r="W1743" i="39"/>
  <c r="W1744" i="39"/>
  <c r="W1745" i="39"/>
  <c r="W1746" i="39"/>
  <c r="W1747" i="39"/>
  <c r="W1748" i="39"/>
  <c r="W1749" i="39"/>
  <c r="W1750" i="39"/>
  <c r="W1751" i="39"/>
  <c r="W1752" i="39"/>
  <c r="W1753" i="39"/>
  <c r="W1754" i="39"/>
  <c r="W1755" i="39"/>
  <c r="W1756" i="39"/>
  <c r="W1757" i="39"/>
  <c r="W1758" i="39"/>
  <c r="W1759" i="39"/>
  <c r="W1760" i="39"/>
  <c r="W1761" i="39"/>
  <c r="W1762" i="39"/>
  <c r="W1763" i="39"/>
  <c r="W1764" i="39"/>
  <c r="W1765" i="39"/>
  <c r="W1766" i="39"/>
  <c r="W1767" i="39"/>
  <c r="W1768" i="39"/>
  <c r="W1769" i="39"/>
  <c r="W1770" i="39"/>
  <c r="W1771" i="39"/>
  <c r="W1772" i="39"/>
  <c r="W1773" i="39"/>
  <c r="W1774" i="39"/>
  <c r="W1775" i="39"/>
  <c r="W1776" i="39"/>
  <c r="W1777" i="39"/>
  <c r="W1778" i="39"/>
  <c r="W1779" i="39"/>
  <c r="W1780" i="39"/>
  <c r="W1781" i="39"/>
  <c r="W1782" i="39"/>
  <c r="W1783" i="39"/>
  <c r="W1784" i="39"/>
  <c r="W1785" i="39"/>
  <c r="W1786" i="39"/>
  <c r="W1787" i="39"/>
  <c r="W1788" i="39"/>
  <c r="W1789" i="39"/>
  <c r="W1790" i="39"/>
  <c r="W1791" i="39"/>
  <c r="W1792" i="39"/>
  <c r="W1793" i="39"/>
  <c r="W1794" i="39"/>
  <c r="W1795" i="39"/>
  <c r="W1796" i="39"/>
  <c r="W1797" i="39"/>
  <c r="W1798" i="39"/>
  <c r="W1799" i="39"/>
  <c r="W1800" i="39"/>
  <c r="X1800" i="39" s="1"/>
  <c r="W1801" i="39"/>
  <c r="X1801" i="39" s="1"/>
  <c r="W1802" i="39"/>
  <c r="W1803" i="39"/>
  <c r="W1804" i="39"/>
  <c r="W1805" i="39"/>
  <c r="W1806" i="39"/>
  <c r="W1807" i="39"/>
  <c r="W14" i="39" l="1"/>
  <c r="N583" i="39" l="1"/>
  <c r="P583" i="39" s="1"/>
  <c r="Q583" i="39" s="1"/>
  <c r="N98" i="39"/>
  <c r="P98" i="39" s="1"/>
  <c r="Q98" i="39" s="1"/>
  <c r="M22" i="39"/>
  <c r="L22" i="39"/>
  <c r="K22" i="39"/>
  <c r="J22" i="39"/>
  <c r="N1604" i="39" l="1"/>
  <c r="P1604" i="39" s="1"/>
  <c r="Q1604" i="39" s="1"/>
  <c r="N249" i="39"/>
  <c r="P249" i="39" s="1"/>
  <c r="Q249" i="39" s="1"/>
  <c r="R249" i="39" s="1"/>
  <c r="U249" i="39" s="1"/>
  <c r="X249" i="39" s="1"/>
  <c r="N914" i="39"/>
  <c r="P914" i="39" s="1"/>
  <c r="Q914" i="39" s="1"/>
  <c r="N784" i="39"/>
  <c r="P784" i="39" s="1"/>
  <c r="Q784" i="39" s="1"/>
  <c r="N531" i="39"/>
  <c r="P531" i="39" s="1"/>
  <c r="Q531" i="39" s="1"/>
  <c r="R531" i="39" s="1"/>
  <c r="U531" i="39" s="1"/>
  <c r="N349" i="39"/>
  <c r="P349" i="39" s="1"/>
  <c r="Q349" i="39" s="1"/>
  <c r="N542" i="39"/>
  <c r="P542" i="39" s="1"/>
  <c r="Q542" i="39" s="1"/>
  <c r="N998" i="39"/>
  <c r="P998" i="39" s="1"/>
  <c r="Q998" i="39" s="1"/>
  <c r="N368" i="39"/>
  <c r="P368" i="39" s="1"/>
  <c r="Q368" i="39" s="1"/>
  <c r="N194" i="39"/>
  <c r="P194" i="39" s="1"/>
  <c r="Q194" i="39" s="1"/>
  <c r="N732" i="39"/>
  <c r="P732" i="39" s="1"/>
  <c r="Q732" i="39" s="1"/>
  <c r="N1637" i="39"/>
  <c r="P1637" i="39" s="1"/>
  <c r="Q1637" i="39" s="1"/>
  <c r="N1354" i="39"/>
  <c r="P1354" i="39" s="1"/>
  <c r="Q1354" i="39" s="1"/>
  <c r="N1239" i="39"/>
  <c r="P1239" i="39" s="1"/>
  <c r="Q1239" i="39" s="1"/>
  <c r="N858" i="39"/>
  <c r="P858" i="39" s="1"/>
  <c r="Q858" i="39" s="1"/>
  <c r="N1481" i="39"/>
  <c r="P1481" i="39" s="1"/>
  <c r="Q1481" i="39" s="1"/>
  <c r="N1642" i="39"/>
  <c r="P1642" i="39" s="1"/>
  <c r="Q1642" i="39" s="1"/>
  <c r="N983" i="39"/>
  <c r="P983" i="39" s="1"/>
  <c r="Q983" i="39" s="1"/>
  <c r="N1060" i="39"/>
  <c r="P1060" i="39" s="1"/>
  <c r="Q1060" i="39" s="1"/>
  <c r="N412" i="39"/>
  <c r="P412" i="39" s="1"/>
  <c r="Q412" i="39" s="1"/>
  <c r="N141" i="39"/>
  <c r="P141" i="39" s="1"/>
  <c r="Q141" i="39" s="1"/>
  <c r="N165" i="39"/>
  <c r="P165" i="39" s="1"/>
  <c r="Q165" i="39" s="1"/>
  <c r="N1158" i="39"/>
  <c r="P1158" i="39" s="1"/>
  <c r="Q1158" i="39" s="1"/>
  <c r="N569" i="39"/>
  <c r="P569" i="39" s="1"/>
  <c r="Q569" i="39" s="1"/>
  <c r="N1579" i="39"/>
  <c r="P1579" i="39" s="1"/>
  <c r="Q1579" i="39" s="1"/>
  <c r="N727" i="39"/>
  <c r="P727" i="39" s="1"/>
  <c r="Q727" i="39" s="1"/>
  <c r="N245" i="39"/>
  <c r="P245" i="39" s="1"/>
  <c r="Q245" i="39" s="1"/>
  <c r="N1101" i="39"/>
  <c r="P1101" i="39" s="1"/>
  <c r="Q1101" i="39" s="1"/>
  <c r="R1101" i="39" s="1"/>
  <c r="U1101" i="39" s="1"/>
  <c r="X1101" i="39" s="1"/>
  <c r="N1370" i="39"/>
  <c r="P1370" i="39" s="1"/>
  <c r="Q1370" i="39" s="1"/>
  <c r="N937" i="39"/>
  <c r="P937" i="39" s="1"/>
  <c r="Q937" i="39" s="1"/>
  <c r="N986" i="39"/>
  <c r="P986" i="39" s="1"/>
  <c r="Q986" i="39" s="1"/>
  <c r="N1377" i="39"/>
  <c r="P1377" i="39" s="1"/>
  <c r="Q1377" i="39" s="1"/>
  <c r="N790" i="39"/>
  <c r="P790" i="39" s="1"/>
  <c r="Q790" i="39" s="1"/>
  <c r="N1110" i="39"/>
  <c r="P1110" i="39" s="1"/>
  <c r="Q1110" i="39" s="1"/>
  <c r="N155" i="39"/>
  <c r="P155" i="39" s="1"/>
  <c r="Q155" i="39" s="1"/>
  <c r="N1352" i="39"/>
  <c r="P1352" i="39" s="1"/>
  <c r="Q1352" i="39" s="1"/>
  <c r="N470" i="39"/>
  <c r="P470" i="39" s="1"/>
  <c r="Q470" i="39" s="1"/>
  <c r="N170" i="39"/>
  <c r="P170" i="39" s="1"/>
  <c r="Q170" i="39" s="1"/>
  <c r="N1002" i="39"/>
  <c r="P1002" i="39" s="1"/>
  <c r="Q1002" i="39" s="1"/>
  <c r="N232" i="39"/>
  <c r="P232" i="39" s="1"/>
  <c r="Q232" i="39" s="1"/>
  <c r="N713" i="39"/>
  <c r="P713" i="39" s="1"/>
  <c r="Q713" i="39" s="1"/>
  <c r="N857" i="39"/>
  <c r="P857" i="39" s="1"/>
  <c r="Q857" i="39" s="1"/>
  <c r="N1043" i="39"/>
  <c r="P1043" i="39" s="1"/>
  <c r="Q1043" i="39" s="1"/>
  <c r="N443" i="39"/>
  <c r="P443" i="39" s="1"/>
  <c r="Q443" i="39" s="1"/>
  <c r="N1526" i="39"/>
  <c r="P1526" i="39" s="1"/>
  <c r="Q1526" i="39" s="1"/>
  <c r="N102" i="39"/>
  <c r="P102" i="39" s="1"/>
  <c r="Q102" i="39" s="1"/>
  <c r="N324" i="39"/>
  <c r="P324" i="39" s="1"/>
  <c r="Q324" i="39" s="1"/>
  <c r="N890" i="39"/>
  <c r="P890" i="39" s="1"/>
  <c r="Q890" i="39" s="1"/>
  <c r="N690" i="39"/>
  <c r="P690" i="39" s="1"/>
  <c r="Q690" i="39" s="1"/>
  <c r="N1332" i="39"/>
  <c r="P1332" i="39" s="1"/>
  <c r="Q1332" i="39" s="1"/>
  <c r="N997" i="39"/>
  <c r="P997" i="39" s="1"/>
  <c r="Q997" i="39" s="1"/>
  <c r="N50" i="39"/>
  <c r="P50" i="39" s="1"/>
  <c r="Q50" i="39" s="1"/>
  <c r="N555" i="39"/>
  <c r="P555" i="39" s="1"/>
  <c r="Q555" i="39" s="1"/>
  <c r="N833" i="39"/>
  <c r="P833" i="39" s="1"/>
  <c r="Q833" i="39" s="1"/>
  <c r="N1051" i="39"/>
  <c r="P1051" i="39" s="1"/>
  <c r="Q1051" i="39" s="1"/>
  <c r="R1051" i="39" s="1"/>
  <c r="U1051" i="39" s="1"/>
  <c r="X1051" i="39" s="1"/>
  <c r="N1071" i="39"/>
  <c r="P1071" i="39" s="1"/>
  <c r="Q1071" i="39" s="1"/>
  <c r="N1217" i="39"/>
  <c r="P1217" i="39" s="1"/>
  <c r="Q1217" i="39" s="1"/>
  <c r="N1763" i="39"/>
  <c r="P1763" i="39" s="1"/>
  <c r="Q1763" i="39" s="1"/>
  <c r="N74" i="39"/>
  <c r="P74" i="39" s="1"/>
  <c r="Q74" i="39" s="1"/>
  <c r="N498" i="39"/>
  <c r="P498" i="39" s="1"/>
  <c r="Q498" i="39" s="1"/>
  <c r="N213" i="39"/>
  <c r="P213" i="39" s="1"/>
  <c r="Q213" i="39" s="1"/>
  <c r="N268" i="39"/>
  <c r="P268" i="39" s="1"/>
  <c r="Q268" i="39" s="1"/>
  <c r="N1471" i="39"/>
  <c r="P1471" i="39" s="1"/>
  <c r="Q1471" i="39" s="1"/>
  <c r="N1119" i="39"/>
  <c r="P1119" i="39" s="1"/>
  <c r="Q1119" i="39" s="1"/>
  <c r="N69" i="39"/>
  <c r="P69" i="39" s="1"/>
  <c r="Q69" i="39" s="1"/>
  <c r="N951" i="39"/>
  <c r="P951" i="39" s="1"/>
  <c r="Q951" i="39" s="1"/>
  <c r="N1535" i="39"/>
  <c r="P1535" i="39" s="1"/>
  <c r="Q1535" i="39" s="1"/>
  <c r="N1570" i="39"/>
  <c r="P1570" i="39" s="1"/>
  <c r="Q1570" i="39" s="1"/>
  <c r="N1768" i="39"/>
  <c r="P1768" i="39" s="1"/>
  <c r="Q1768" i="39" s="1"/>
  <c r="N1148" i="39"/>
  <c r="P1148" i="39" s="1"/>
  <c r="Q1148" i="39" s="1"/>
  <c r="N26" i="39"/>
  <c r="P26" i="39" s="1"/>
  <c r="Q26" i="39" s="1"/>
  <c r="N525" i="39"/>
  <c r="P525" i="39" s="1"/>
  <c r="Q525" i="39" s="1"/>
  <c r="N188" i="39"/>
  <c r="P188" i="39" s="1"/>
  <c r="Q188" i="39" s="1"/>
  <c r="N145" i="39"/>
  <c r="P145" i="39" s="1"/>
  <c r="Q145" i="39" s="1"/>
  <c r="N559" i="39"/>
  <c r="P559" i="39" s="1"/>
  <c r="Q559" i="39" s="1"/>
  <c r="N24" i="39"/>
  <c r="P24" i="39" s="1"/>
  <c r="Q24" i="39" s="1"/>
  <c r="N247" i="39"/>
  <c r="P247" i="39" s="1"/>
  <c r="Q247" i="39" s="1"/>
  <c r="N309" i="39"/>
  <c r="P309" i="39" s="1"/>
  <c r="Q309" i="39" s="1"/>
  <c r="R98" i="39"/>
  <c r="U98" i="39" s="1"/>
  <c r="X98" i="39" s="1"/>
  <c r="N242" i="39"/>
  <c r="P242" i="39" s="1"/>
  <c r="Q242" i="39" s="1"/>
  <c r="N320" i="39"/>
  <c r="P320" i="39" s="1"/>
  <c r="Q320" i="39" s="1"/>
  <c r="N116" i="39"/>
  <c r="P116" i="39" s="1"/>
  <c r="Q116" i="39" s="1"/>
  <c r="N329" i="39"/>
  <c r="P329" i="39" s="1"/>
  <c r="Q329" i="39" s="1"/>
  <c r="N160" i="39"/>
  <c r="P160" i="39" s="1"/>
  <c r="Q160" i="39" s="1"/>
  <c r="N342" i="39"/>
  <c r="P342" i="39" s="1"/>
  <c r="Q342" i="39" s="1"/>
  <c r="N92" i="39"/>
  <c r="P92" i="39" s="1"/>
  <c r="Q92" i="39" s="1"/>
  <c r="N659" i="39"/>
  <c r="P659" i="39" s="1"/>
  <c r="Q659" i="39" s="1"/>
  <c r="N66" i="39"/>
  <c r="P66" i="39" s="1"/>
  <c r="Q66" i="39" s="1"/>
  <c r="N109" i="39"/>
  <c r="P109" i="39" s="1"/>
  <c r="Q109" i="39" s="1"/>
  <c r="N183" i="39"/>
  <c r="P183" i="39" s="1"/>
  <c r="Q183" i="39" s="1"/>
  <c r="N205" i="39"/>
  <c r="P205" i="39" s="1"/>
  <c r="Q205" i="39" s="1"/>
  <c r="N312" i="39"/>
  <c r="P312" i="39" s="1"/>
  <c r="Q312" i="39" s="1"/>
  <c r="N726" i="39"/>
  <c r="P726" i="39" s="1"/>
  <c r="Q726" i="39" s="1"/>
  <c r="N356" i="39"/>
  <c r="P356" i="39" s="1"/>
  <c r="Q356" i="39" s="1"/>
  <c r="N377" i="39"/>
  <c r="P377" i="39" s="1"/>
  <c r="Q377" i="39" s="1"/>
  <c r="N649" i="39"/>
  <c r="P649" i="39" s="1"/>
  <c r="Q649" i="39" s="1"/>
  <c r="N57" i="39"/>
  <c r="P57" i="39" s="1"/>
  <c r="Q57" i="39" s="1"/>
  <c r="N344" i="39"/>
  <c r="P344" i="39" s="1"/>
  <c r="Q344" i="39" s="1"/>
  <c r="N382" i="39"/>
  <c r="P382" i="39" s="1"/>
  <c r="Q382" i="39" s="1"/>
  <c r="N202" i="39"/>
  <c r="P202" i="39" s="1"/>
  <c r="Q202" i="39" s="1"/>
  <c r="N479" i="39"/>
  <c r="P479" i="39" s="1"/>
  <c r="Q479" i="39" s="1"/>
  <c r="N42" i="39"/>
  <c r="P42" i="39" s="1"/>
  <c r="Q42" i="39" s="1"/>
  <c r="N45" i="39"/>
  <c r="P45" i="39" s="1"/>
  <c r="Q45" i="39" s="1"/>
  <c r="N602" i="39"/>
  <c r="P602" i="39" s="1"/>
  <c r="Q602" i="39" s="1"/>
  <c r="N233" i="39"/>
  <c r="P233" i="39" s="1"/>
  <c r="Q233" i="39" s="1"/>
  <c r="N263" i="39"/>
  <c r="P263" i="39" s="1"/>
  <c r="Q263" i="39" s="1"/>
  <c r="N101" i="39"/>
  <c r="P101" i="39" s="1"/>
  <c r="Q101" i="39" s="1"/>
  <c r="I16" i="39"/>
  <c r="N23" i="39"/>
  <c r="N90" i="39"/>
  <c r="P90" i="39" s="1"/>
  <c r="Q90" i="39" s="1"/>
  <c r="N231" i="39"/>
  <c r="P231" i="39" s="1"/>
  <c r="Q231" i="39" s="1"/>
  <c r="N351" i="39"/>
  <c r="P351" i="39" s="1"/>
  <c r="Q351" i="39" s="1"/>
  <c r="N655" i="39"/>
  <c r="P655" i="39" s="1"/>
  <c r="Q655" i="39" s="1"/>
  <c r="N87" i="39"/>
  <c r="P87" i="39" s="1"/>
  <c r="Q87" i="39" s="1"/>
  <c r="N588" i="39"/>
  <c r="P588" i="39" s="1"/>
  <c r="Q588" i="39" s="1"/>
  <c r="N668" i="39"/>
  <c r="P668" i="39" s="1"/>
  <c r="Q668" i="39" s="1"/>
  <c r="N756" i="39"/>
  <c r="P756" i="39" s="1"/>
  <c r="Q756" i="39" s="1"/>
  <c r="N178" i="39"/>
  <c r="P178" i="39" s="1"/>
  <c r="Q178" i="39" s="1"/>
  <c r="N297" i="39"/>
  <c r="P297" i="39" s="1"/>
  <c r="Q297" i="39" s="1"/>
  <c r="N347" i="39"/>
  <c r="P347" i="39" s="1"/>
  <c r="Q347" i="39" s="1"/>
  <c r="N502" i="39"/>
  <c r="P502" i="39" s="1"/>
  <c r="Q502" i="39" s="1"/>
  <c r="N785" i="39"/>
  <c r="P785" i="39" s="1"/>
  <c r="Q785" i="39" s="1"/>
  <c r="N132" i="39"/>
  <c r="P132" i="39" s="1"/>
  <c r="Q132" i="39" s="1"/>
  <c r="N203" i="39"/>
  <c r="P203" i="39" s="1"/>
  <c r="Q203" i="39" s="1"/>
  <c r="N40" i="39"/>
  <c r="P40" i="39" s="1"/>
  <c r="Q40" i="39" s="1"/>
  <c r="N912" i="39"/>
  <c r="P912" i="39" s="1"/>
  <c r="Q912" i="39" s="1"/>
  <c r="N67" i="39"/>
  <c r="P67" i="39" s="1"/>
  <c r="Q67" i="39" s="1"/>
  <c r="N1741" i="39"/>
  <c r="P1741" i="39" s="1"/>
  <c r="Q1741" i="39" s="1"/>
  <c r="N136" i="39"/>
  <c r="P136" i="39" s="1"/>
  <c r="Q136" i="39" s="1"/>
  <c r="N225" i="39"/>
  <c r="P225" i="39" s="1"/>
  <c r="Q225" i="39" s="1"/>
  <c r="N362" i="39"/>
  <c r="P362" i="39" s="1"/>
  <c r="Q362" i="39" s="1"/>
  <c r="N539" i="39"/>
  <c r="P539" i="39" s="1"/>
  <c r="Q539" i="39" s="1"/>
  <c r="N652" i="39"/>
  <c r="P652" i="39" s="1"/>
  <c r="Q652" i="39" s="1"/>
  <c r="N735" i="39"/>
  <c r="P735" i="39" s="1"/>
  <c r="Q735" i="39" s="1"/>
  <c r="N338" i="39"/>
  <c r="P338" i="39" s="1"/>
  <c r="Q338" i="39" s="1"/>
  <c r="N68" i="39"/>
  <c r="P68" i="39" s="1"/>
  <c r="Q68" i="39" s="1"/>
  <c r="N236" i="39"/>
  <c r="P236" i="39" s="1"/>
  <c r="Q236" i="39" s="1"/>
  <c r="N401" i="39"/>
  <c r="P401" i="39" s="1"/>
  <c r="Q401" i="39" s="1"/>
  <c r="N89" i="39"/>
  <c r="P89" i="39" s="1"/>
  <c r="Q89" i="39" s="1"/>
  <c r="N190" i="39"/>
  <c r="P190" i="39" s="1"/>
  <c r="Q190" i="39" s="1"/>
  <c r="N579" i="39"/>
  <c r="P579" i="39" s="1"/>
  <c r="Q579" i="39" s="1"/>
  <c r="N153" i="39"/>
  <c r="P153" i="39" s="1"/>
  <c r="Q153" i="39" s="1"/>
  <c r="N228" i="39"/>
  <c r="P228" i="39" s="1"/>
  <c r="Q228" i="39" s="1"/>
  <c r="N264" i="39"/>
  <c r="P264" i="39" s="1"/>
  <c r="Q264" i="39" s="1"/>
  <c r="N608" i="39"/>
  <c r="P608" i="39" s="1"/>
  <c r="Q608" i="39" s="1"/>
  <c r="N164" i="39"/>
  <c r="P164" i="39" s="1"/>
  <c r="Q164" i="39" s="1"/>
  <c r="N258" i="39"/>
  <c r="P258" i="39" s="1"/>
  <c r="Q258" i="39" s="1"/>
  <c r="N161" i="39"/>
  <c r="P161" i="39" s="1"/>
  <c r="Q161" i="39" s="1"/>
  <c r="N269" i="39"/>
  <c r="P269" i="39" s="1"/>
  <c r="Q269" i="39" s="1"/>
  <c r="N490" i="39"/>
  <c r="P490" i="39" s="1"/>
  <c r="Q490" i="39" s="1"/>
  <c r="N510" i="39"/>
  <c r="P510" i="39" s="1"/>
  <c r="Q510" i="39" s="1"/>
  <c r="N529" i="39"/>
  <c r="P529" i="39" s="1"/>
  <c r="Q529" i="39" s="1"/>
  <c r="N593" i="39"/>
  <c r="P593" i="39" s="1"/>
  <c r="Q593" i="39" s="1"/>
  <c r="N720" i="39"/>
  <c r="P720" i="39" s="1"/>
  <c r="Q720" i="39" s="1"/>
  <c r="N277" i="39"/>
  <c r="P277" i="39" s="1"/>
  <c r="Q277" i="39" s="1"/>
  <c r="N119" i="39"/>
  <c r="P119" i="39" s="1"/>
  <c r="Q119" i="39" s="1"/>
  <c r="N267" i="39"/>
  <c r="P267" i="39" s="1"/>
  <c r="Q267" i="39" s="1"/>
  <c r="N803" i="39"/>
  <c r="P803" i="39" s="1"/>
  <c r="Q803" i="39" s="1"/>
  <c r="N29" i="39"/>
  <c r="P29" i="39" s="1"/>
  <c r="Q29" i="39" s="1"/>
  <c r="N248" i="39"/>
  <c r="P248" i="39" s="1"/>
  <c r="Q248" i="39" s="1"/>
  <c r="N365" i="39"/>
  <c r="P365" i="39" s="1"/>
  <c r="Q365" i="39" s="1"/>
  <c r="N179" i="39"/>
  <c r="P179" i="39" s="1"/>
  <c r="Q179" i="39" s="1"/>
  <c r="N315" i="39"/>
  <c r="P315" i="39" s="1"/>
  <c r="Q315" i="39" s="1"/>
  <c r="N428" i="39"/>
  <c r="P428" i="39" s="1"/>
  <c r="Q428" i="39" s="1"/>
  <c r="N486" i="39"/>
  <c r="P486" i="39" s="1"/>
  <c r="Q486" i="39" s="1"/>
  <c r="N38" i="39"/>
  <c r="P38" i="39" s="1"/>
  <c r="Q38" i="39" s="1"/>
  <c r="N133" i="39"/>
  <c r="P133" i="39" s="1"/>
  <c r="Q133" i="39" s="1"/>
  <c r="N235" i="39"/>
  <c r="P235" i="39" s="1"/>
  <c r="Q235" i="39" s="1"/>
  <c r="N291" i="39"/>
  <c r="P291" i="39" s="1"/>
  <c r="Q291" i="39" s="1"/>
  <c r="N363" i="39"/>
  <c r="P363" i="39" s="1"/>
  <c r="Q363" i="39" s="1"/>
  <c r="N400" i="39"/>
  <c r="P400" i="39" s="1"/>
  <c r="Q400" i="39" s="1"/>
  <c r="N526" i="39"/>
  <c r="P526" i="39" s="1"/>
  <c r="Q526" i="39" s="1"/>
  <c r="N829" i="39"/>
  <c r="P829" i="39" s="1"/>
  <c r="Q829" i="39" s="1"/>
  <c r="N853" i="39"/>
  <c r="P853" i="39" s="1"/>
  <c r="Q853" i="39" s="1"/>
  <c r="N149" i="39"/>
  <c r="P149" i="39" s="1"/>
  <c r="Q149" i="39" s="1"/>
  <c r="N540" i="39"/>
  <c r="P540" i="39" s="1"/>
  <c r="Q540" i="39" s="1"/>
  <c r="N405" i="39"/>
  <c r="P405" i="39" s="1"/>
  <c r="Q405" i="39" s="1"/>
  <c r="N144" i="39"/>
  <c r="P144" i="39" s="1"/>
  <c r="Q144" i="39" s="1"/>
  <c r="N544" i="39"/>
  <c r="P544" i="39" s="1"/>
  <c r="Q544" i="39" s="1"/>
  <c r="N374" i="39"/>
  <c r="P374" i="39" s="1"/>
  <c r="Q374" i="39" s="1"/>
  <c r="N58" i="39"/>
  <c r="P58" i="39" s="1"/>
  <c r="Q58" i="39" s="1"/>
  <c r="N181" i="39"/>
  <c r="P181" i="39" s="1"/>
  <c r="Q181" i="39" s="1"/>
  <c r="N792" i="39"/>
  <c r="P792" i="39" s="1"/>
  <c r="Q792" i="39" s="1"/>
  <c r="N105" i="39"/>
  <c r="P105" i="39" s="1"/>
  <c r="Q105" i="39" s="1"/>
  <c r="N157" i="39"/>
  <c r="P157" i="39" s="1"/>
  <c r="Q157" i="39" s="1"/>
  <c r="N421" i="39"/>
  <c r="P421" i="39" s="1"/>
  <c r="Q421" i="39" s="1"/>
  <c r="T14" i="39"/>
  <c r="N97" i="39"/>
  <c r="P97" i="39" s="1"/>
  <c r="Q97" i="39" s="1"/>
  <c r="N208" i="39"/>
  <c r="P208" i="39" s="1"/>
  <c r="Q208" i="39" s="1"/>
  <c r="N384" i="39"/>
  <c r="P384" i="39" s="1"/>
  <c r="Q384" i="39" s="1"/>
  <c r="N622" i="39"/>
  <c r="P622" i="39" s="1"/>
  <c r="Q622" i="39" s="1"/>
  <c r="N185" i="39"/>
  <c r="P185" i="39" s="1"/>
  <c r="Q185" i="39" s="1"/>
  <c r="N436" i="39"/>
  <c r="P436" i="39" s="1"/>
  <c r="Q436" i="39" s="1"/>
  <c r="N489" i="39"/>
  <c r="P489" i="39" s="1"/>
  <c r="Q489" i="39" s="1"/>
  <c r="R583" i="39"/>
  <c r="U583" i="39" s="1"/>
  <c r="X583" i="39" s="1"/>
  <c r="N139" i="39"/>
  <c r="P139" i="39" s="1"/>
  <c r="Q139" i="39" s="1"/>
  <c r="N220" i="39"/>
  <c r="P220" i="39" s="1"/>
  <c r="Q220" i="39" s="1"/>
  <c r="N678" i="39"/>
  <c r="P678" i="39" s="1"/>
  <c r="Q678" i="39" s="1"/>
  <c r="N163" i="39"/>
  <c r="P163" i="39" s="1"/>
  <c r="Q163" i="39" s="1"/>
  <c r="N648" i="39"/>
  <c r="P648" i="39" s="1"/>
  <c r="Q648" i="39" s="1"/>
  <c r="N660" i="39"/>
  <c r="P660" i="39" s="1"/>
  <c r="Q660" i="39" s="1"/>
  <c r="N1709" i="39"/>
  <c r="P1709" i="39" s="1"/>
  <c r="Q1709" i="39" s="1"/>
  <c r="N124" i="39"/>
  <c r="P124" i="39" s="1"/>
  <c r="Q124" i="39" s="1"/>
  <c r="N191" i="39"/>
  <c r="P191" i="39" s="1"/>
  <c r="Q191" i="39" s="1"/>
  <c r="N207" i="39"/>
  <c r="P207" i="39" s="1"/>
  <c r="Q207" i="39" s="1"/>
  <c r="N408" i="39"/>
  <c r="P408" i="39" s="1"/>
  <c r="Q408" i="39" s="1"/>
  <c r="N414" i="39"/>
  <c r="P414" i="39" s="1"/>
  <c r="Q414" i="39" s="1"/>
  <c r="N448" i="39"/>
  <c r="P448" i="39" s="1"/>
  <c r="Q448" i="39" s="1"/>
  <c r="N471" i="39"/>
  <c r="P471" i="39" s="1"/>
  <c r="Q471" i="39" s="1"/>
  <c r="N571" i="39"/>
  <c r="P571" i="39" s="1"/>
  <c r="Q571" i="39" s="1"/>
  <c r="N117" i="39"/>
  <c r="P117" i="39" s="1"/>
  <c r="Q117" i="39" s="1"/>
  <c r="N230" i="39"/>
  <c r="P230" i="39" s="1"/>
  <c r="Q230" i="39" s="1"/>
  <c r="N283" i="39"/>
  <c r="P283" i="39" s="1"/>
  <c r="Q283" i="39" s="1"/>
  <c r="N286" i="39"/>
  <c r="P286" i="39" s="1"/>
  <c r="Q286" i="39" s="1"/>
  <c r="N432" i="39"/>
  <c r="P432" i="39" s="1"/>
  <c r="Q432" i="39" s="1"/>
  <c r="N550" i="39"/>
  <c r="P550" i="39" s="1"/>
  <c r="Q550" i="39" s="1"/>
  <c r="N691" i="39"/>
  <c r="P691" i="39" s="1"/>
  <c r="Q691" i="39" s="1"/>
  <c r="N1056" i="39"/>
  <c r="P1056" i="39" s="1"/>
  <c r="Q1056" i="39" s="1"/>
  <c r="N294" i="39"/>
  <c r="P294" i="39" s="1"/>
  <c r="Q294" i="39" s="1"/>
  <c r="N345" i="39"/>
  <c r="P345" i="39" s="1"/>
  <c r="Q345" i="39" s="1"/>
  <c r="N429" i="39"/>
  <c r="P429" i="39" s="1"/>
  <c r="Q429" i="39" s="1"/>
  <c r="N442" i="39"/>
  <c r="P442" i="39" s="1"/>
  <c r="Q442" i="39" s="1"/>
  <c r="N495" i="39"/>
  <c r="P495" i="39" s="1"/>
  <c r="Q495" i="39" s="1"/>
  <c r="N517" i="39"/>
  <c r="P517" i="39" s="1"/>
  <c r="Q517" i="39" s="1"/>
  <c r="N961" i="39"/>
  <c r="P961" i="39" s="1"/>
  <c r="Q961" i="39" s="1"/>
  <c r="N696" i="39"/>
  <c r="P696" i="39" s="1"/>
  <c r="Q696" i="39" s="1"/>
  <c r="N1085" i="39"/>
  <c r="P1085" i="39" s="1"/>
  <c r="Q1085" i="39" s="1"/>
  <c r="N120" i="39"/>
  <c r="P120" i="39" s="1"/>
  <c r="Q120" i="39" s="1"/>
  <c r="N47" i="39"/>
  <c r="P47" i="39" s="1"/>
  <c r="Q47" i="39" s="1"/>
  <c r="N72" i="39"/>
  <c r="P72" i="39" s="1"/>
  <c r="Q72" i="39" s="1"/>
  <c r="N95" i="39"/>
  <c r="P95" i="39" s="1"/>
  <c r="Q95" i="39" s="1"/>
  <c r="N113" i="39"/>
  <c r="P113" i="39" s="1"/>
  <c r="Q113" i="39" s="1"/>
  <c r="N300" i="39"/>
  <c r="P300" i="39" s="1"/>
  <c r="Q300" i="39" s="1"/>
  <c r="N385" i="39"/>
  <c r="P385" i="39" s="1"/>
  <c r="Q385" i="39" s="1"/>
  <c r="N180" i="39"/>
  <c r="P180" i="39" s="1"/>
  <c r="Q180" i="39" s="1"/>
  <c r="N295" i="39"/>
  <c r="P295" i="39" s="1"/>
  <c r="Q295" i="39" s="1"/>
  <c r="N303" i="39"/>
  <c r="P303" i="39" s="1"/>
  <c r="Q303" i="39" s="1"/>
  <c r="N361" i="39"/>
  <c r="P361" i="39" s="1"/>
  <c r="Q361" i="39" s="1"/>
  <c r="N430" i="39"/>
  <c r="P430" i="39" s="1"/>
  <c r="Q430" i="39" s="1"/>
  <c r="N528" i="39"/>
  <c r="P528" i="39" s="1"/>
  <c r="Q528" i="39" s="1"/>
  <c r="N1007" i="39"/>
  <c r="P1007" i="39" s="1"/>
  <c r="Q1007" i="39" s="1"/>
  <c r="N148" i="39"/>
  <c r="P148" i="39" s="1"/>
  <c r="Q148" i="39" s="1"/>
  <c r="N358" i="39"/>
  <c r="P358" i="39" s="1"/>
  <c r="Q358" i="39" s="1"/>
  <c r="N566" i="39"/>
  <c r="P566" i="39" s="1"/>
  <c r="Q566" i="39" s="1"/>
  <c r="N605" i="39"/>
  <c r="P605" i="39" s="1"/>
  <c r="Q605" i="39" s="1"/>
  <c r="N642" i="39"/>
  <c r="P642" i="39" s="1"/>
  <c r="Q642" i="39" s="1"/>
  <c r="N28" i="39"/>
  <c r="P28" i="39" s="1"/>
  <c r="Q28" i="39" s="1"/>
  <c r="N41" i="39"/>
  <c r="P41" i="39" s="1"/>
  <c r="Q41" i="39" s="1"/>
  <c r="N43" i="39"/>
  <c r="P43" i="39" s="1"/>
  <c r="Q43" i="39" s="1"/>
  <c r="N192" i="39"/>
  <c r="P192" i="39" s="1"/>
  <c r="Q192" i="39" s="1"/>
  <c r="N239" i="39"/>
  <c r="P239" i="39" s="1"/>
  <c r="Q239" i="39" s="1"/>
  <c r="N317" i="39"/>
  <c r="P317" i="39" s="1"/>
  <c r="Q317" i="39" s="1"/>
  <c r="N397" i="39"/>
  <c r="P397" i="39" s="1"/>
  <c r="Q397" i="39" s="1"/>
  <c r="N435" i="39"/>
  <c r="P435" i="39" s="1"/>
  <c r="Q435" i="39" s="1"/>
  <c r="N507" i="39"/>
  <c r="P507" i="39" s="1"/>
  <c r="Q507" i="39" s="1"/>
  <c r="N562" i="39"/>
  <c r="P562" i="39" s="1"/>
  <c r="Q562" i="39" s="1"/>
  <c r="N827" i="39"/>
  <c r="P827" i="39" s="1"/>
  <c r="Q827" i="39" s="1"/>
  <c r="N904" i="39"/>
  <c r="P904" i="39" s="1"/>
  <c r="Q904" i="39" s="1"/>
  <c r="N372" i="39"/>
  <c r="P372" i="39" s="1"/>
  <c r="Q372" i="39" s="1"/>
  <c r="N915" i="39"/>
  <c r="P915" i="39" s="1"/>
  <c r="Q915" i="39" s="1"/>
  <c r="N1139" i="39"/>
  <c r="P1139" i="39" s="1"/>
  <c r="Q1139" i="39" s="1"/>
  <c r="N446" i="39"/>
  <c r="P446" i="39" s="1"/>
  <c r="Q446" i="39" s="1"/>
  <c r="N646" i="39"/>
  <c r="P646" i="39" s="1"/>
  <c r="Q646" i="39" s="1"/>
  <c r="N824" i="39"/>
  <c r="P824" i="39" s="1"/>
  <c r="Q824" i="39" s="1"/>
  <c r="N842" i="39"/>
  <c r="P842" i="39" s="1"/>
  <c r="Q842" i="39" s="1"/>
  <c r="N466" i="39"/>
  <c r="P466" i="39" s="1"/>
  <c r="Q466" i="39" s="1"/>
  <c r="N476" i="39"/>
  <c r="P476" i="39" s="1"/>
  <c r="Q476" i="39" s="1"/>
  <c r="N32" i="39"/>
  <c r="P32" i="39" s="1"/>
  <c r="Q32" i="39" s="1"/>
  <c r="N80" i="39"/>
  <c r="P80" i="39" s="1"/>
  <c r="Q80" i="39" s="1"/>
  <c r="N104" i="39"/>
  <c r="P104" i="39" s="1"/>
  <c r="Q104" i="39" s="1"/>
  <c r="N176" i="39"/>
  <c r="P176" i="39" s="1"/>
  <c r="Q176" i="39" s="1"/>
  <c r="N224" i="39"/>
  <c r="P224" i="39" s="1"/>
  <c r="Q224" i="39" s="1"/>
  <c r="N299" i="39"/>
  <c r="P299" i="39" s="1"/>
  <c r="Q299" i="39" s="1"/>
  <c r="N301" i="39"/>
  <c r="P301" i="39" s="1"/>
  <c r="Q301" i="39" s="1"/>
  <c r="N336" i="39"/>
  <c r="P336" i="39" s="1"/>
  <c r="Q336" i="39" s="1"/>
  <c r="N411" i="39"/>
  <c r="P411" i="39" s="1"/>
  <c r="Q411" i="39" s="1"/>
  <c r="N439" i="39"/>
  <c r="P439" i="39" s="1"/>
  <c r="Q439" i="39" s="1"/>
  <c r="N520" i="39"/>
  <c r="P520" i="39" s="1"/>
  <c r="Q520" i="39" s="1"/>
  <c r="N548" i="39"/>
  <c r="P548" i="39" s="1"/>
  <c r="Q548" i="39" s="1"/>
  <c r="N626" i="39"/>
  <c r="P626" i="39" s="1"/>
  <c r="Q626" i="39" s="1"/>
  <c r="N51" i="39"/>
  <c r="P51" i="39" s="1"/>
  <c r="Q51" i="39" s="1"/>
  <c r="N75" i="39"/>
  <c r="P75" i="39" s="1"/>
  <c r="Q75" i="39" s="1"/>
  <c r="N99" i="39"/>
  <c r="P99" i="39" s="1"/>
  <c r="Q99" i="39" s="1"/>
  <c r="N123" i="39"/>
  <c r="P123" i="39" s="1"/>
  <c r="Q123" i="39" s="1"/>
  <c r="N171" i="39"/>
  <c r="P171" i="39" s="1"/>
  <c r="Q171" i="39" s="1"/>
  <c r="N195" i="39"/>
  <c r="P195" i="39" s="1"/>
  <c r="Q195" i="39" s="1"/>
  <c r="N219" i="39"/>
  <c r="P219" i="39" s="1"/>
  <c r="Q219" i="39" s="1"/>
  <c r="N373" i="39"/>
  <c r="P373" i="39" s="1"/>
  <c r="Q373" i="39" s="1"/>
  <c r="N396" i="39"/>
  <c r="P396" i="39" s="1"/>
  <c r="Q396" i="39" s="1"/>
  <c r="N449" i="39"/>
  <c r="P449" i="39" s="1"/>
  <c r="Q449" i="39" s="1"/>
  <c r="N487" i="39"/>
  <c r="P487" i="39" s="1"/>
  <c r="Q487" i="39" s="1"/>
  <c r="N674" i="39"/>
  <c r="P674" i="39" s="1"/>
  <c r="Q674" i="39" s="1"/>
  <c r="N778" i="39"/>
  <c r="P778" i="39" s="1"/>
  <c r="Q778" i="39" s="1"/>
  <c r="N873" i="39"/>
  <c r="P873" i="39" s="1"/>
  <c r="Q873" i="39" s="1"/>
  <c r="N55" i="39"/>
  <c r="P55" i="39" s="1"/>
  <c r="Q55" i="39" s="1"/>
  <c r="N241" i="39"/>
  <c r="P241" i="39" s="1"/>
  <c r="Q241" i="39" s="1"/>
  <c r="N321" i="39"/>
  <c r="P321" i="39" s="1"/>
  <c r="Q321" i="39" s="1"/>
  <c r="N366" i="39"/>
  <c r="P366" i="39" s="1"/>
  <c r="Q366" i="39" s="1"/>
  <c r="N371" i="39"/>
  <c r="P371" i="39" s="1"/>
  <c r="Q371" i="39" s="1"/>
  <c r="N376" i="39"/>
  <c r="P376" i="39" s="1"/>
  <c r="Q376" i="39" s="1"/>
  <c r="N640" i="39"/>
  <c r="P640" i="39" s="1"/>
  <c r="Q640" i="39" s="1"/>
  <c r="N437" i="39"/>
  <c r="P437" i="39" s="1"/>
  <c r="Q437" i="39" s="1"/>
  <c r="N766" i="39"/>
  <c r="P766" i="39" s="1"/>
  <c r="Q766" i="39" s="1"/>
  <c r="N279" i="39"/>
  <c r="P279" i="39" s="1"/>
  <c r="Q279" i="39" s="1"/>
  <c r="N383" i="39"/>
  <c r="P383" i="39" s="1"/>
  <c r="Q383" i="39" s="1"/>
  <c r="N509" i="39"/>
  <c r="P509" i="39" s="1"/>
  <c r="Q509" i="39" s="1"/>
  <c r="N592" i="39"/>
  <c r="P592" i="39" s="1"/>
  <c r="Q592" i="39" s="1"/>
  <c r="N607" i="39"/>
  <c r="P607" i="39" s="1"/>
  <c r="Q607" i="39" s="1"/>
  <c r="N617" i="39"/>
  <c r="P617" i="39" s="1"/>
  <c r="Q617" i="39" s="1"/>
  <c r="N273" i="39"/>
  <c r="P273" i="39" s="1"/>
  <c r="Q273" i="39" s="1"/>
  <c r="N326" i="39"/>
  <c r="P326" i="39" s="1"/>
  <c r="Q326" i="39" s="1"/>
  <c r="N488" i="39"/>
  <c r="P488" i="39" s="1"/>
  <c r="Q488" i="39" s="1"/>
  <c r="N558" i="39"/>
  <c r="P558" i="39" s="1"/>
  <c r="Q558" i="39" s="1"/>
  <c r="N661" i="39"/>
  <c r="P661" i="39" s="1"/>
  <c r="Q661" i="39" s="1"/>
  <c r="N844" i="39"/>
  <c r="P844" i="39" s="1"/>
  <c r="Q844" i="39" s="1"/>
  <c r="N952" i="39"/>
  <c r="P952" i="39" s="1"/>
  <c r="Q952" i="39" s="1"/>
  <c r="N1036" i="39"/>
  <c r="P1036" i="39" s="1"/>
  <c r="Q1036" i="39" s="1"/>
  <c r="N254" i="39"/>
  <c r="P254" i="39" s="1"/>
  <c r="Q254" i="39" s="1"/>
  <c r="N337" i="39"/>
  <c r="P337" i="39" s="1"/>
  <c r="Q337" i="39" s="1"/>
  <c r="N535" i="39"/>
  <c r="P535" i="39" s="1"/>
  <c r="Q535" i="39" s="1"/>
  <c r="N381" i="39"/>
  <c r="P381" i="39" s="1"/>
  <c r="Q381" i="39" s="1"/>
  <c r="N530" i="39"/>
  <c r="P530" i="39" s="1"/>
  <c r="Q530" i="39" s="1"/>
  <c r="N533" i="39"/>
  <c r="P533" i="39" s="1"/>
  <c r="Q533" i="39" s="1"/>
  <c r="N601" i="39"/>
  <c r="P601" i="39" s="1"/>
  <c r="Q601" i="39" s="1"/>
  <c r="N759" i="39"/>
  <c r="P759" i="39" s="1"/>
  <c r="Q759" i="39" s="1"/>
  <c r="N1059" i="39"/>
  <c r="P1059" i="39" s="1"/>
  <c r="Q1059" i="39" s="1"/>
  <c r="N508" i="39"/>
  <c r="P508" i="39" s="1"/>
  <c r="Q508" i="39" s="1"/>
  <c r="N560" i="39"/>
  <c r="P560" i="39" s="1"/>
  <c r="Q560" i="39" s="1"/>
  <c r="N609" i="39"/>
  <c r="P609" i="39" s="1"/>
  <c r="Q609" i="39" s="1"/>
  <c r="N636" i="39"/>
  <c r="P636" i="39" s="1"/>
  <c r="Q636" i="39" s="1"/>
  <c r="N692" i="39"/>
  <c r="P692" i="39" s="1"/>
  <c r="Q692" i="39" s="1"/>
  <c r="N716" i="39"/>
  <c r="P716" i="39" s="1"/>
  <c r="Q716" i="39" s="1"/>
  <c r="N832" i="39"/>
  <c r="P832" i="39" s="1"/>
  <c r="Q832" i="39" s="1"/>
  <c r="N515" i="39"/>
  <c r="P515" i="39" s="1"/>
  <c r="Q515" i="39" s="1"/>
  <c r="N551" i="39"/>
  <c r="P551" i="39" s="1"/>
  <c r="Q551" i="39" s="1"/>
  <c r="N672" i="39"/>
  <c r="P672" i="39" s="1"/>
  <c r="Q672" i="39" s="1"/>
  <c r="N547" i="39"/>
  <c r="P547" i="39" s="1"/>
  <c r="Q547" i="39" s="1"/>
  <c r="N570" i="39"/>
  <c r="P570" i="39" s="1"/>
  <c r="Q570" i="39" s="1"/>
  <c r="N584" i="39"/>
  <c r="P584" i="39" s="1"/>
  <c r="Q584" i="39" s="1"/>
  <c r="N330" i="39"/>
  <c r="P330" i="39" s="1"/>
  <c r="Q330" i="39" s="1"/>
  <c r="N638" i="39"/>
  <c r="P638" i="39" s="1"/>
  <c r="Q638" i="39" s="1"/>
  <c r="N658" i="39"/>
  <c r="P658" i="39" s="1"/>
  <c r="Q658" i="39" s="1"/>
  <c r="N709" i="39"/>
  <c r="P709" i="39" s="1"/>
  <c r="Q709" i="39" s="1"/>
  <c r="N761" i="39"/>
  <c r="P761" i="39" s="1"/>
  <c r="Q761" i="39" s="1"/>
  <c r="N734" i="39"/>
  <c r="P734" i="39" s="1"/>
  <c r="Q734" i="39" s="1"/>
  <c r="N993" i="39"/>
  <c r="P993" i="39" s="1"/>
  <c r="Q993" i="39" s="1"/>
  <c r="N1065" i="39"/>
  <c r="P1065" i="39" s="1"/>
  <c r="Q1065" i="39" s="1"/>
  <c r="N441" i="39"/>
  <c r="P441" i="39" s="1"/>
  <c r="Q441" i="39" s="1"/>
  <c r="N625" i="39"/>
  <c r="P625" i="39" s="1"/>
  <c r="Q625" i="39" s="1"/>
  <c r="N676" i="39"/>
  <c r="P676" i="39" s="1"/>
  <c r="Q676" i="39" s="1"/>
  <c r="N688" i="39"/>
  <c r="P688" i="39" s="1"/>
  <c r="Q688" i="39" s="1"/>
  <c r="N802" i="39"/>
  <c r="P802" i="39" s="1"/>
  <c r="Q802" i="39" s="1"/>
  <c r="N403" i="39"/>
  <c r="P403" i="39" s="1"/>
  <c r="Q403" i="39" s="1"/>
  <c r="N465" i="39"/>
  <c r="P465" i="39" s="1"/>
  <c r="Q465" i="39" s="1"/>
  <c r="N749" i="39"/>
  <c r="P749" i="39" s="1"/>
  <c r="Q749" i="39" s="1"/>
  <c r="N815" i="39"/>
  <c r="P815" i="39" s="1"/>
  <c r="Q815" i="39" s="1"/>
  <c r="N927" i="39"/>
  <c r="P927" i="39" s="1"/>
  <c r="Q927" i="39" s="1"/>
  <c r="N1017" i="39"/>
  <c r="P1017" i="39" s="1"/>
  <c r="Q1017" i="39" s="1"/>
  <c r="N805" i="39"/>
  <c r="P805" i="39" s="1"/>
  <c r="Q805" i="39" s="1"/>
  <c r="N856" i="39"/>
  <c r="P856" i="39" s="1"/>
  <c r="Q856" i="39" s="1"/>
  <c r="N1042" i="39"/>
  <c r="P1042" i="39" s="1"/>
  <c r="Q1042" i="39" s="1"/>
  <c r="N1147" i="39"/>
  <c r="P1147" i="39" s="1"/>
  <c r="Q1147" i="39" s="1"/>
  <c r="N1181" i="39"/>
  <c r="P1181" i="39" s="1"/>
  <c r="Q1181" i="39" s="1"/>
  <c r="N1296" i="39"/>
  <c r="P1296" i="39" s="1"/>
  <c r="Q1296" i="39" s="1"/>
  <c r="N867" i="39"/>
  <c r="P867" i="39" s="1"/>
  <c r="Q867" i="39" s="1"/>
  <c r="N898" i="39"/>
  <c r="P898" i="39" s="1"/>
  <c r="Q898" i="39" s="1"/>
  <c r="N1039" i="39"/>
  <c r="P1039" i="39" s="1"/>
  <c r="Q1039" i="39" s="1"/>
  <c r="N1237" i="39"/>
  <c r="P1237" i="39" s="1"/>
  <c r="Q1237" i="39" s="1"/>
  <c r="N698" i="39"/>
  <c r="P698" i="39" s="1"/>
  <c r="Q698" i="39" s="1"/>
  <c r="N899" i="39"/>
  <c r="P899" i="39" s="1"/>
  <c r="Q899" i="39" s="1"/>
  <c r="N982" i="39"/>
  <c r="P982" i="39" s="1"/>
  <c r="Q982" i="39" s="1"/>
  <c r="N1174" i="39"/>
  <c r="P1174" i="39" s="1"/>
  <c r="Q1174" i="39" s="1"/>
  <c r="N740" i="39"/>
  <c r="P740" i="39" s="1"/>
  <c r="Q740" i="39" s="1"/>
  <c r="N860" i="39"/>
  <c r="P860" i="39" s="1"/>
  <c r="Q860" i="39" s="1"/>
  <c r="N532" i="39"/>
  <c r="P532" i="39" s="1"/>
  <c r="Q532" i="39" s="1"/>
  <c r="N645" i="39"/>
  <c r="P645" i="39" s="1"/>
  <c r="Q645" i="39" s="1"/>
  <c r="N670" i="39"/>
  <c r="P670" i="39" s="1"/>
  <c r="Q670" i="39" s="1"/>
  <c r="N747" i="39"/>
  <c r="P747" i="39" s="1"/>
  <c r="Q747" i="39" s="1"/>
  <c r="N934" i="39"/>
  <c r="P934" i="39" s="1"/>
  <c r="Q934" i="39" s="1"/>
  <c r="N1012" i="39"/>
  <c r="P1012" i="39" s="1"/>
  <c r="Q1012" i="39" s="1"/>
  <c r="N728" i="39"/>
  <c r="P728" i="39" s="1"/>
  <c r="Q728" i="39" s="1"/>
  <c r="N850" i="39"/>
  <c r="P850" i="39" s="1"/>
  <c r="Q850" i="39" s="1"/>
  <c r="N874" i="39"/>
  <c r="P874" i="39" s="1"/>
  <c r="Q874" i="39" s="1"/>
  <c r="N1102" i="39"/>
  <c r="P1102" i="39" s="1"/>
  <c r="Q1102" i="39" s="1"/>
  <c r="N1164" i="39"/>
  <c r="P1164" i="39" s="1"/>
  <c r="Q1164" i="39" s="1"/>
  <c r="N581" i="39"/>
  <c r="P581" i="39" s="1"/>
  <c r="Q581" i="39" s="1"/>
  <c r="N629" i="39"/>
  <c r="P629" i="39" s="1"/>
  <c r="Q629" i="39" s="1"/>
  <c r="N779" i="39"/>
  <c r="P779" i="39" s="1"/>
  <c r="Q779" i="39" s="1"/>
  <c r="N830" i="39"/>
  <c r="P830" i="39" s="1"/>
  <c r="Q830" i="39" s="1"/>
  <c r="N866" i="39"/>
  <c r="P866" i="39" s="1"/>
  <c r="Q866" i="39" s="1"/>
  <c r="N1070" i="39"/>
  <c r="P1070" i="39" s="1"/>
  <c r="Q1070" i="39" s="1"/>
  <c r="N637" i="39"/>
  <c r="P637" i="39" s="1"/>
  <c r="Q637" i="39" s="1"/>
  <c r="N1080" i="39"/>
  <c r="P1080" i="39" s="1"/>
  <c r="Q1080" i="39" s="1"/>
  <c r="N1165" i="39"/>
  <c r="P1165" i="39" s="1"/>
  <c r="Q1165" i="39" s="1"/>
  <c r="N1393" i="39"/>
  <c r="P1393" i="39" s="1"/>
  <c r="Q1393" i="39" s="1"/>
  <c r="N800" i="39"/>
  <c r="P800" i="39" s="1"/>
  <c r="Q800" i="39" s="1"/>
  <c r="N837" i="39"/>
  <c r="P837" i="39" s="1"/>
  <c r="Q837" i="39" s="1"/>
  <c r="N869" i="39"/>
  <c r="P869" i="39" s="1"/>
  <c r="Q869" i="39" s="1"/>
  <c r="N877" i="39"/>
  <c r="P877" i="39" s="1"/>
  <c r="Q877" i="39" s="1"/>
  <c r="N1115" i="39"/>
  <c r="P1115" i="39" s="1"/>
  <c r="Q1115" i="39" s="1"/>
  <c r="N1195" i="39"/>
  <c r="P1195" i="39" s="1"/>
  <c r="Q1195" i="39" s="1"/>
  <c r="N596" i="39"/>
  <c r="P596" i="39" s="1"/>
  <c r="Q596" i="39" s="1"/>
  <c r="N635" i="39"/>
  <c r="P635" i="39" s="1"/>
  <c r="Q635" i="39" s="1"/>
  <c r="N704" i="39"/>
  <c r="P704" i="39" s="1"/>
  <c r="Q704" i="39" s="1"/>
  <c r="N980" i="39"/>
  <c r="P980" i="39" s="1"/>
  <c r="Q980" i="39" s="1"/>
  <c r="N426" i="39"/>
  <c r="P426" i="39" s="1"/>
  <c r="Q426" i="39" s="1"/>
  <c r="N501" i="39"/>
  <c r="P501" i="39" s="1"/>
  <c r="Q501" i="39" s="1"/>
  <c r="N822" i="39"/>
  <c r="P822" i="39" s="1"/>
  <c r="Q822" i="39" s="1"/>
  <c r="N1001" i="39"/>
  <c r="P1001" i="39" s="1"/>
  <c r="Q1001" i="39" s="1"/>
  <c r="N680" i="39"/>
  <c r="P680" i="39" s="1"/>
  <c r="Q680" i="39" s="1"/>
  <c r="N697" i="39"/>
  <c r="P697" i="39" s="1"/>
  <c r="Q697" i="39" s="1"/>
  <c r="N1057" i="39"/>
  <c r="P1057" i="39" s="1"/>
  <c r="Q1057" i="39" s="1"/>
  <c r="N1090" i="39"/>
  <c r="P1090" i="39" s="1"/>
  <c r="Q1090" i="39" s="1"/>
  <c r="N1100" i="39"/>
  <c r="P1100" i="39" s="1"/>
  <c r="Q1100" i="39" s="1"/>
  <c r="N1131" i="39"/>
  <c r="P1131" i="39" s="1"/>
  <c r="Q1131" i="39" s="1"/>
  <c r="N1162" i="39"/>
  <c r="P1162" i="39" s="1"/>
  <c r="Q1162" i="39" s="1"/>
  <c r="N1193" i="39"/>
  <c r="P1193" i="39" s="1"/>
  <c r="Q1193" i="39" s="1"/>
  <c r="N954" i="39"/>
  <c r="P954" i="39" s="1"/>
  <c r="Q954" i="39" s="1"/>
  <c r="N1091" i="39"/>
  <c r="P1091" i="39" s="1"/>
  <c r="Q1091" i="39" s="1"/>
  <c r="N1589" i="39"/>
  <c r="P1589" i="39" s="1"/>
  <c r="Q1589" i="39" s="1"/>
  <c r="N736" i="39"/>
  <c r="P736" i="39" s="1"/>
  <c r="Q736" i="39" s="1"/>
  <c r="N854" i="39"/>
  <c r="P854" i="39" s="1"/>
  <c r="Q854" i="39" s="1"/>
  <c r="N938" i="39"/>
  <c r="P938" i="39" s="1"/>
  <c r="Q938" i="39" s="1"/>
  <c r="N964" i="39"/>
  <c r="P964" i="39" s="1"/>
  <c r="Q964" i="39" s="1"/>
  <c r="N1033" i="39"/>
  <c r="P1033" i="39" s="1"/>
  <c r="Q1033" i="39" s="1"/>
  <c r="N1105" i="39"/>
  <c r="P1105" i="39" s="1"/>
  <c r="Q1105" i="39" s="1"/>
  <c r="N669" i="39"/>
  <c r="P669" i="39" s="1"/>
  <c r="Q669" i="39" s="1"/>
  <c r="N684" i="39"/>
  <c r="P684" i="39" s="1"/>
  <c r="Q684" i="39" s="1"/>
  <c r="N738" i="39"/>
  <c r="P738" i="39" s="1"/>
  <c r="Q738" i="39" s="1"/>
  <c r="N781" i="39"/>
  <c r="P781" i="39" s="1"/>
  <c r="Q781" i="39" s="1"/>
  <c r="N799" i="39"/>
  <c r="P799" i="39" s="1"/>
  <c r="Q799" i="39" s="1"/>
  <c r="N909" i="39"/>
  <c r="P909" i="39" s="1"/>
  <c r="Q909" i="39" s="1"/>
  <c r="N971" i="39"/>
  <c r="P971" i="39" s="1"/>
  <c r="Q971" i="39" s="1"/>
  <c r="N1188" i="39"/>
  <c r="P1188" i="39" s="1"/>
  <c r="Q1188" i="39" s="1"/>
  <c r="N1463" i="39"/>
  <c r="P1463" i="39" s="1"/>
  <c r="Q1463" i="39" s="1"/>
  <c r="N1028" i="39"/>
  <c r="P1028" i="39" s="1"/>
  <c r="Q1028" i="39" s="1"/>
  <c r="N1092" i="39"/>
  <c r="P1092" i="39" s="1"/>
  <c r="Q1092" i="39" s="1"/>
  <c r="N1113" i="39"/>
  <c r="P1113" i="39" s="1"/>
  <c r="Q1113" i="39" s="1"/>
  <c r="N932" i="39"/>
  <c r="P932" i="39" s="1"/>
  <c r="Q932" i="39" s="1"/>
  <c r="N996" i="39"/>
  <c r="P996" i="39" s="1"/>
  <c r="Q996" i="39" s="1"/>
  <c r="N1013" i="39"/>
  <c r="P1013" i="39" s="1"/>
  <c r="Q1013" i="39" s="1"/>
  <c r="N1041" i="39"/>
  <c r="P1041" i="39" s="1"/>
  <c r="Q1041" i="39" s="1"/>
  <c r="N1089" i="39"/>
  <c r="P1089" i="39" s="1"/>
  <c r="Q1089" i="39" s="1"/>
  <c r="N1152" i="39"/>
  <c r="P1152" i="39" s="1"/>
  <c r="Q1152" i="39" s="1"/>
  <c r="N683" i="39"/>
  <c r="P683" i="39" s="1"/>
  <c r="Q683" i="39" s="1"/>
  <c r="N1018" i="39"/>
  <c r="P1018" i="39" s="1"/>
  <c r="Q1018" i="39" s="1"/>
  <c r="N1048" i="39"/>
  <c r="P1048" i="39" s="1"/>
  <c r="Q1048" i="39" s="1"/>
  <c r="N1067" i="39"/>
  <c r="P1067" i="39" s="1"/>
  <c r="Q1067" i="39" s="1"/>
  <c r="N1083" i="39"/>
  <c r="P1083" i="39" s="1"/>
  <c r="Q1083" i="39" s="1"/>
  <c r="N1117" i="39"/>
  <c r="P1117" i="39" s="1"/>
  <c r="Q1117" i="39" s="1"/>
  <c r="N1121" i="39"/>
  <c r="P1121" i="39" s="1"/>
  <c r="Q1121" i="39" s="1"/>
  <c r="N1225" i="39"/>
  <c r="P1225" i="39" s="1"/>
  <c r="Q1225" i="39" s="1"/>
  <c r="N1234" i="39"/>
  <c r="P1234" i="39" s="1"/>
  <c r="Q1234" i="39" s="1"/>
  <c r="N1303" i="39"/>
  <c r="P1303" i="39" s="1"/>
  <c r="Q1303" i="39" s="1"/>
  <c r="N657" i="39"/>
  <c r="P657" i="39" s="1"/>
  <c r="Q657" i="39" s="1"/>
  <c r="N741" i="39"/>
  <c r="P741" i="39" s="1"/>
  <c r="Q741" i="39" s="1"/>
  <c r="N895" i="39"/>
  <c r="P895" i="39" s="1"/>
  <c r="Q895" i="39" s="1"/>
  <c r="N1016" i="39"/>
  <c r="P1016" i="39" s="1"/>
  <c r="Q1016" i="39" s="1"/>
  <c r="N647" i="39"/>
  <c r="P647" i="39" s="1"/>
  <c r="Q647" i="39" s="1"/>
  <c r="N664" i="39"/>
  <c r="P664" i="39" s="1"/>
  <c r="Q664" i="39" s="1"/>
  <c r="N863" i="39"/>
  <c r="P863" i="39" s="1"/>
  <c r="Q863" i="39" s="1"/>
  <c r="N928" i="39"/>
  <c r="P928" i="39" s="1"/>
  <c r="Q928" i="39" s="1"/>
  <c r="N1049" i="39"/>
  <c r="P1049" i="39" s="1"/>
  <c r="Q1049" i="39" s="1"/>
  <c r="N1079" i="39"/>
  <c r="P1079" i="39" s="1"/>
  <c r="Q1079" i="39" s="1"/>
  <c r="N1405" i="39"/>
  <c r="P1405" i="39" s="1"/>
  <c r="Q1405" i="39" s="1"/>
  <c r="N1502" i="39"/>
  <c r="P1502" i="39" s="1"/>
  <c r="Q1502" i="39" s="1"/>
  <c r="N897" i="39"/>
  <c r="P897" i="39" s="1"/>
  <c r="Q897" i="39" s="1"/>
  <c r="N1052" i="39"/>
  <c r="P1052" i="39" s="1"/>
  <c r="Q1052" i="39" s="1"/>
  <c r="N1323" i="39"/>
  <c r="P1323" i="39" s="1"/>
  <c r="Q1323" i="39" s="1"/>
  <c r="N1364" i="39"/>
  <c r="P1364" i="39" s="1"/>
  <c r="Q1364" i="39" s="1"/>
  <c r="N968" i="39"/>
  <c r="P968" i="39" s="1"/>
  <c r="Q968" i="39" s="1"/>
  <c r="N1050" i="39"/>
  <c r="P1050" i="39" s="1"/>
  <c r="Q1050" i="39" s="1"/>
  <c r="N1179" i="39"/>
  <c r="P1179" i="39" s="1"/>
  <c r="Q1179" i="39" s="1"/>
  <c r="N1185" i="39"/>
  <c r="P1185" i="39" s="1"/>
  <c r="Q1185" i="39" s="1"/>
  <c r="N1223" i="39"/>
  <c r="P1223" i="39" s="1"/>
  <c r="Q1223" i="39" s="1"/>
  <c r="N1230" i="39"/>
  <c r="P1230" i="39" s="1"/>
  <c r="Q1230" i="39" s="1"/>
  <c r="N1005" i="39"/>
  <c r="P1005" i="39" s="1"/>
  <c r="Q1005" i="39" s="1"/>
  <c r="N1046" i="39"/>
  <c r="P1046" i="39" s="1"/>
  <c r="Q1046" i="39" s="1"/>
  <c r="N1076" i="39"/>
  <c r="P1076" i="39" s="1"/>
  <c r="Q1076" i="39" s="1"/>
  <c r="N1103" i="39"/>
  <c r="P1103" i="39" s="1"/>
  <c r="Q1103" i="39" s="1"/>
  <c r="N772" i="39"/>
  <c r="P772" i="39" s="1"/>
  <c r="Q772" i="39" s="1"/>
  <c r="N892" i="39"/>
  <c r="P892" i="39" s="1"/>
  <c r="Q892" i="39" s="1"/>
  <c r="N1241" i="39"/>
  <c r="P1241" i="39" s="1"/>
  <c r="Q1241" i="39" s="1"/>
  <c r="N1298" i="39"/>
  <c r="P1298" i="39" s="1"/>
  <c r="Q1298" i="39" s="1"/>
  <c r="N1220" i="39"/>
  <c r="P1220" i="39" s="1"/>
  <c r="Q1220" i="39" s="1"/>
  <c r="N1081" i="39"/>
  <c r="P1081" i="39" s="1"/>
  <c r="Q1081" i="39" s="1"/>
  <c r="N1160" i="39"/>
  <c r="P1160" i="39" s="1"/>
  <c r="Q1160" i="39" s="1"/>
  <c r="N1265" i="39"/>
  <c r="P1265" i="39" s="1"/>
  <c r="Q1265" i="39" s="1"/>
  <c r="N733" i="39"/>
  <c r="P733" i="39" s="1"/>
  <c r="Q733" i="39" s="1"/>
  <c r="N944" i="39"/>
  <c r="P944" i="39" s="1"/>
  <c r="Q944" i="39" s="1"/>
  <c r="N1107" i="39"/>
  <c r="P1107" i="39" s="1"/>
  <c r="Q1107" i="39" s="1"/>
  <c r="N1214" i="39"/>
  <c r="P1214" i="39" s="1"/>
  <c r="Q1214" i="39" s="1"/>
  <c r="N1287" i="39"/>
  <c r="P1287" i="39" s="1"/>
  <c r="Q1287" i="39" s="1"/>
  <c r="N705" i="39"/>
  <c r="P705" i="39" s="1"/>
  <c r="Q705" i="39" s="1"/>
  <c r="N801" i="39"/>
  <c r="P801" i="39" s="1"/>
  <c r="Q801" i="39" s="1"/>
  <c r="N1015" i="39"/>
  <c r="P1015" i="39" s="1"/>
  <c r="Q1015" i="39" s="1"/>
  <c r="N1032" i="39"/>
  <c r="P1032" i="39" s="1"/>
  <c r="Q1032" i="39" s="1"/>
  <c r="N1104" i="39"/>
  <c r="P1104" i="39" s="1"/>
  <c r="Q1104" i="39" s="1"/>
  <c r="N1118" i="39"/>
  <c r="P1118" i="39" s="1"/>
  <c r="Q1118" i="39" s="1"/>
  <c r="N1140" i="39"/>
  <c r="P1140" i="39" s="1"/>
  <c r="Q1140" i="39" s="1"/>
  <c r="N1203" i="39"/>
  <c r="P1203" i="39" s="1"/>
  <c r="Q1203" i="39" s="1"/>
  <c r="N1283" i="39"/>
  <c r="P1283" i="39" s="1"/>
  <c r="Q1283" i="39" s="1"/>
  <c r="N935" i="39"/>
  <c r="P935" i="39" s="1"/>
  <c r="Q935" i="39" s="1"/>
  <c r="N972" i="39"/>
  <c r="P972" i="39" s="1"/>
  <c r="Q972" i="39" s="1"/>
  <c r="N974" i="39"/>
  <c r="P974" i="39" s="1"/>
  <c r="Q974" i="39" s="1"/>
  <c r="N984" i="39"/>
  <c r="P984" i="39" s="1"/>
  <c r="Q984" i="39" s="1"/>
  <c r="N995" i="39"/>
  <c r="P995" i="39" s="1"/>
  <c r="Q995" i="39" s="1"/>
  <c r="N1024" i="39"/>
  <c r="P1024" i="39" s="1"/>
  <c r="Q1024" i="39" s="1"/>
  <c r="N1221" i="39"/>
  <c r="P1221" i="39" s="1"/>
  <c r="Q1221" i="39" s="1"/>
  <c r="N1279" i="39"/>
  <c r="P1279" i="39" s="1"/>
  <c r="Q1279" i="39" s="1"/>
  <c r="N1339" i="39"/>
  <c r="P1339" i="39" s="1"/>
  <c r="Q1339" i="39" s="1"/>
  <c r="N1457" i="39"/>
  <c r="P1457" i="39" s="1"/>
  <c r="Q1457" i="39" s="1"/>
  <c r="N1269" i="39"/>
  <c r="P1269" i="39" s="1"/>
  <c r="Q1269" i="39" s="1"/>
  <c r="N1397" i="39"/>
  <c r="P1397" i="39" s="1"/>
  <c r="Q1397" i="39" s="1"/>
  <c r="N1309" i="39"/>
  <c r="P1309" i="39" s="1"/>
  <c r="Q1309" i="39" s="1"/>
  <c r="N1349" i="39"/>
  <c r="P1349" i="39" s="1"/>
  <c r="Q1349" i="39" s="1"/>
  <c r="N1343" i="39"/>
  <c r="P1343" i="39" s="1"/>
  <c r="Q1343" i="39" s="1"/>
  <c r="N1189" i="39"/>
  <c r="P1189" i="39" s="1"/>
  <c r="Q1189" i="39" s="1"/>
  <c r="N1307" i="39"/>
  <c r="P1307" i="39" s="1"/>
  <c r="Q1307" i="39" s="1"/>
  <c r="N1647" i="39"/>
  <c r="P1647" i="39" s="1"/>
  <c r="Q1647" i="39" s="1"/>
  <c r="N1207" i="39"/>
  <c r="P1207" i="39" s="1"/>
  <c r="Q1207" i="39" s="1"/>
  <c r="N1271" i="39"/>
  <c r="P1271" i="39" s="1"/>
  <c r="Q1271" i="39" s="1"/>
  <c r="N1384" i="39"/>
  <c r="P1384" i="39" s="1"/>
  <c r="Q1384" i="39" s="1"/>
  <c r="N1243" i="39"/>
  <c r="P1243" i="39" s="1"/>
  <c r="Q1243" i="39" s="1"/>
  <c r="N1278" i="39"/>
  <c r="P1278" i="39" s="1"/>
  <c r="Q1278" i="39" s="1"/>
  <c r="N1469" i="39"/>
  <c r="P1469" i="39" s="1"/>
  <c r="Q1469" i="39" s="1"/>
  <c r="N1321" i="39"/>
  <c r="P1321" i="39" s="1"/>
  <c r="Q1321" i="39" s="1"/>
  <c r="N1615" i="39"/>
  <c r="P1615" i="39" s="1"/>
  <c r="Q1615" i="39" s="1"/>
  <c r="N1116" i="39"/>
  <c r="P1116" i="39" s="1"/>
  <c r="Q1116" i="39" s="1"/>
  <c r="N1138" i="39"/>
  <c r="P1138" i="39" s="1"/>
  <c r="Q1138" i="39" s="1"/>
  <c r="N1130" i="39"/>
  <c r="P1130" i="39" s="1"/>
  <c r="Q1130" i="39" s="1"/>
  <c r="N1136" i="39"/>
  <c r="P1136" i="39" s="1"/>
  <c r="Q1136" i="39" s="1"/>
  <c r="N1199" i="39"/>
  <c r="P1199" i="39" s="1"/>
  <c r="Q1199" i="39" s="1"/>
  <c r="N1275" i="39"/>
  <c r="P1275" i="39" s="1"/>
  <c r="Q1275" i="39" s="1"/>
  <c r="N1126" i="39"/>
  <c r="P1126" i="39" s="1"/>
  <c r="Q1126" i="39" s="1"/>
  <c r="N1171" i="39"/>
  <c r="P1171" i="39" s="1"/>
  <c r="Q1171" i="39" s="1"/>
  <c r="N1318" i="39"/>
  <c r="P1318" i="39" s="1"/>
  <c r="Q1318" i="39" s="1"/>
  <c r="N1487" i="39"/>
  <c r="P1487" i="39" s="1"/>
  <c r="Q1487" i="39" s="1"/>
  <c r="N1063" i="39"/>
  <c r="P1063" i="39" s="1"/>
  <c r="Q1063" i="39" s="1"/>
  <c r="N1254" i="39"/>
  <c r="P1254" i="39" s="1"/>
  <c r="Q1254" i="39" s="1"/>
  <c r="N1428" i="39"/>
  <c r="P1428" i="39" s="1"/>
  <c r="Q1428" i="39" s="1"/>
  <c r="N1489" i="39"/>
  <c r="P1489" i="39" s="1"/>
  <c r="Q1489" i="39" s="1"/>
  <c r="N1404" i="39"/>
  <c r="P1404" i="39" s="1"/>
  <c r="Q1404" i="39" s="1"/>
  <c r="N1163" i="39"/>
  <c r="P1163" i="39" s="1"/>
  <c r="Q1163" i="39" s="1"/>
  <c r="N1170" i="39"/>
  <c r="P1170" i="39" s="1"/>
  <c r="Q1170" i="39" s="1"/>
  <c r="N1274" i="39"/>
  <c r="P1274" i="39" s="1"/>
  <c r="Q1274" i="39" s="1"/>
  <c r="N1399" i="39"/>
  <c r="P1399" i="39" s="1"/>
  <c r="Q1399" i="39" s="1"/>
  <c r="N1453" i="39"/>
  <c r="P1453" i="39" s="1"/>
  <c r="Q1453" i="39" s="1"/>
  <c r="N1264" i="39"/>
  <c r="P1264" i="39" s="1"/>
  <c r="Q1264" i="39" s="1"/>
  <c r="N1167" i="39"/>
  <c r="P1167" i="39" s="1"/>
  <c r="Q1167" i="39" s="1"/>
  <c r="N1262" i="39"/>
  <c r="P1262" i="39" s="1"/>
  <c r="Q1262" i="39" s="1"/>
  <c r="N1294" i="39"/>
  <c r="P1294" i="39" s="1"/>
  <c r="Q1294" i="39" s="1"/>
  <c r="N1414" i="39"/>
  <c r="P1414" i="39" s="1"/>
  <c r="Q1414" i="39" s="1"/>
  <c r="N1459" i="39"/>
  <c r="P1459" i="39" s="1"/>
  <c r="Q1459" i="39" s="1"/>
  <c r="N1297" i="39"/>
  <c r="P1297" i="39" s="1"/>
  <c r="Q1297" i="39" s="1"/>
  <c r="N1335" i="39"/>
  <c r="P1335" i="39" s="1"/>
  <c r="Q1335" i="39" s="1"/>
  <c r="N1500" i="39"/>
  <c r="P1500" i="39" s="1"/>
  <c r="Q1500" i="39" s="1"/>
  <c r="N1592" i="39"/>
  <c r="P1592" i="39" s="1"/>
  <c r="Q1592" i="39" s="1"/>
  <c r="N1242" i="39"/>
  <c r="P1242" i="39" s="1"/>
  <c r="Q1242" i="39" s="1"/>
  <c r="N1253" i="39"/>
  <c r="P1253" i="39" s="1"/>
  <c r="Q1253" i="39" s="1"/>
  <c r="N1306" i="39"/>
  <c r="P1306" i="39" s="1"/>
  <c r="Q1306" i="39" s="1"/>
  <c r="N1273" i="39"/>
  <c r="P1273" i="39" s="1"/>
  <c r="Q1273" i="39" s="1"/>
  <c r="N1416" i="39"/>
  <c r="P1416" i="39" s="1"/>
  <c r="Q1416" i="39" s="1"/>
  <c r="N1476" i="39"/>
  <c r="P1476" i="39" s="1"/>
  <c r="Q1476" i="39" s="1"/>
  <c r="N1515" i="39"/>
  <c r="P1515" i="39" s="1"/>
  <c r="Q1515" i="39" s="1"/>
  <c r="N1801" i="39"/>
  <c r="P1801" i="39" s="1"/>
  <c r="Q1801" i="39" s="1"/>
  <c r="N1336" i="39"/>
  <c r="P1336" i="39" s="1"/>
  <c r="Q1336" i="39" s="1"/>
  <c r="N1299" i="39"/>
  <c r="P1299" i="39" s="1"/>
  <c r="Q1299" i="39" s="1"/>
  <c r="N1345" i="39"/>
  <c r="P1345" i="39" s="1"/>
  <c r="Q1345" i="39" s="1"/>
  <c r="N1312" i="39"/>
  <c r="P1312" i="39" s="1"/>
  <c r="Q1312" i="39" s="1"/>
  <c r="N1342" i="39"/>
  <c r="P1342" i="39" s="1"/>
  <c r="Q1342" i="39" s="1"/>
  <c r="N1353" i="39"/>
  <c r="P1353" i="39" s="1"/>
  <c r="Q1353" i="39" s="1"/>
  <c r="N1256" i="39"/>
  <c r="P1256" i="39" s="1"/>
  <c r="Q1256" i="39" s="1"/>
  <c r="N1492" i="39"/>
  <c r="P1492" i="39" s="1"/>
  <c r="Q1492" i="39" s="1"/>
  <c r="N1704" i="39"/>
  <c r="P1704" i="39" s="1"/>
  <c r="Q1704" i="39" s="1"/>
  <c r="N1379" i="39"/>
  <c r="P1379" i="39" s="1"/>
  <c r="Q1379" i="39" s="1"/>
  <c r="N1517" i="39"/>
  <c r="P1517" i="39" s="1"/>
  <c r="Q1517" i="39" s="1"/>
  <c r="N1576" i="39"/>
  <c r="P1576" i="39" s="1"/>
  <c r="Q1576" i="39" s="1"/>
  <c r="N1617" i="39"/>
  <c r="P1617" i="39" s="1"/>
  <c r="Q1617" i="39" s="1"/>
  <c r="N1752" i="39"/>
  <c r="P1752" i="39" s="1"/>
  <c r="Q1752" i="39" s="1"/>
  <c r="N1202" i="39"/>
  <c r="P1202" i="39" s="1"/>
  <c r="Q1202" i="39" s="1"/>
  <c r="N1222" i="39"/>
  <c r="P1222" i="39" s="1"/>
  <c r="Q1222" i="39" s="1"/>
  <c r="N1532" i="39"/>
  <c r="P1532" i="39" s="1"/>
  <c r="Q1532" i="39" s="1"/>
  <c r="N1305" i="39"/>
  <c r="P1305" i="39" s="1"/>
  <c r="Q1305" i="39" s="1"/>
  <c r="N1357" i="39"/>
  <c r="P1357" i="39" s="1"/>
  <c r="Q1357" i="39" s="1"/>
  <c r="N1645" i="39"/>
  <c r="P1645" i="39" s="1"/>
  <c r="Q1645" i="39" s="1"/>
  <c r="N1705" i="39"/>
  <c r="P1705" i="39" s="1"/>
  <c r="Q1705" i="39" s="1"/>
  <c r="N1327" i="39"/>
  <c r="P1327" i="39" s="1"/>
  <c r="Q1327" i="39" s="1"/>
  <c r="N1337" i="39"/>
  <c r="P1337" i="39" s="1"/>
  <c r="Q1337" i="39" s="1"/>
  <c r="N1479" i="39"/>
  <c r="P1479" i="39" s="1"/>
  <c r="Q1479" i="39" s="1"/>
  <c r="N1625" i="39"/>
  <c r="P1625" i="39" s="1"/>
  <c r="Q1625" i="39" s="1"/>
  <c r="N1680" i="39"/>
  <c r="P1680" i="39" s="1"/>
  <c r="Q1680" i="39" s="1"/>
  <c r="N1641" i="39"/>
  <c r="P1641" i="39" s="1"/>
  <c r="Q1641" i="39" s="1"/>
  <c r="N1317" i="39"/>
  <c r="P1317" i="39" s="1"/>
  <c r="Q1317" i="39" s="1"/>
  <c r="N1578" i="39"/>
  <c r="P1578" i="39" s="1"/>
  <c r="Q1578" i="39" s="1"/>
  <c r="N1667" i="39"/>
  <c r="P1667" i="39" s="1"/>
  <c r="Q1667" i="39" s="1"/>
  <c r="N1362" i="39"/>
  <c r="P1362" i="39" s="1"/>
  <c r="Q1362" i="39" s="1"/>
  <c r="N1410" i="39"/>
  <c r="P1410" i="39" s="1"/>
  <c r="Q1410" i="39" s="1"/>
  <c r="N1451" i="39"/>
  <c r="P1451" i="39" s="1"/>
  <c r="Q1451" i="39" s="1"/>
  <c r="N1553" i="39"/>
  <c r="P1553" i="39" s="1"/>
  <c r="Q1553" i="39" s="1"/>
  <c r="N1623" i="39"/>
  <c r="P1623" i="39" s="1"/>
  <c r="Q1623" i="39" s="1"/>
  <c r="N1413" i="39"/>
  <c r="P1413" i="39" s="1"/>
  <c r="Q1413" i="39" s="1"/>
  <c r="N1431" i="39"/>
  <c r="P1431" i="39" s="1"/>
  <c r="Q1431" i="39" s="1"/>
  <c r="N1516" i="39"/>
  <c r="P1516" i="39" s="1"/>
  <c r="Q1516" i="39" s="1"/>
  <c r="N1557" i="39"/>
  <c r="P1557" i="39" s="1"/>
  <c r="Q1557" i="39" s="1"/>
  <c r="N1351" i="39"/>
  <c r="P1351" i="39" s="1"/>
  <c r="Q1351" i="39" s="1"/>
  <c r="N1386" i="39"/>
  <c r="P1386" i="39" s="1"/>
  <c r="Q1386" i="39" s="1"/>
  <c r="N1429" i="39"/>
  <c r="P1429" i="39" s="1"/>
  <c r="Q1429" i="39" s="1"/>
  <c r="N1575" i="39"/>
  <c r="P1575" i="39" s="1"/>
  <c r="Q1575" i="39" s="1"/>
  <c r="N1631" i="39"/>
  <c r="P1631" i="39" s="1"/>
  <c r="Q1631" i="39" s="1"/>
  <c r="N1288" i="39"/>
  <c r="P1288" i="39" s="1"/>
  <c r="Q1288" i="39" s="1"/>
  <c r="N1432" i="39"/>
  <c r="P1432" i="39" s="1"/>
  <c r="Q1432" i="39" s="1"/>
  <c r="N1736" i="39"/>
  <c r="P1736" i="39" s="1"/>
  <c r="Q1736" i="39" s="1"/>
  <c r="N1272" i="39"/>
  <c r="P1272" i="39" s="1"/>
  <c r="Q1272" i="39" s="1"/>
  <c r="N1446" i="39"/>
  <c r="P1446" i="39" s="1"/>
  <c r="Q1446" i="39" s="1"/>
  <c r="N1462" i="39"/>
  <c r="P1462" i="39" s="1"/>
  <c r="Q1462" i="39" s="1"/>
  <c r="N1308" i="39"/>
  <c r="P1308" i="39" s="1"/>
  <c r="Q1308" i="39" s="1"/>
  <c r="N1328" i="39"/>
  <c r="P1328" i="39" s="1"/>
  <c r="Q1328" i="39" s="1"/>
  <c r="N1334" i="39"/>
  <c r="P1334" i="39" s="1"/>
  <c r="Q1334" i="39" s="1"/>
  <c r="N1401" i="39"/>
  <c r="P1401" i="39" s="1"/>
  <c r="Q1401" i="39" s="1"/>
  <c r="N1444" i="39"/>
  <c r="P1444" i="39" s="1"/>
  <c r="Q1444" i="39" s="1"/>
  <c r="N1632" i="39"/>
  <c r="P1632" i="39" s="1"/>
  <c r="Q1632" i="39" s="1"/>
  <c r="N1356" i="39"/>
  <c r="P1356" i="39" s="1"/>
  <c r="Q1356" i="39" s="1"/>
  <c r="N1424" i="39"/>
  <c r="P1424" i="39" s="1"/>
  <c r="Q1424" i="39" s="1"/>
  <c r="N1544" i="39"/>
  <c r="P1544" i="39" s="1"/>
  <c r="Q1544" i="39" s="1"/>
  <c r="N1766" i="39"/>
  <c r="P1766" i="39" s="1"/>
  <c r="Q1766" i="39" s="1"/>
  <c r="N1621" i="39"/>
  <c r="P1621" i="39" s="1"/>
  <c r="Q1621" i="39" s="1"/>
  <c r="N1587" i="39"/>
  <c r="P1587" i="39" s="1"/>
  <c r="Q1587" i="39" s="1"/>
  <c r="N1543" i="39"/>
  <c r="P1543" i="39" s="1"/>
  <c r="Q1543" i="39" s="1"/>
  <c r="N1725" i="39"/>
  <c r="P1725" i="39" s="1"/>
  <c r="Q1725" i="39" s="1"/>
  <c r="N1556" i="39"/>
  <c r="P1556" i="39" s="1"/>
  <c r="Q1556" i="39" s="1"/>
  <c r="N1620" i="39"/>
  <c r="P1620" i="39" s="1"/>
  <c r="Q1620" i="39" s="1"/>
  <c r="N1702" i="39"/>
  <c r="P1702" i="39" s="1"/>
  <c r="Q1702" i="39" s="1"/>
  <c r="N1475" i="39"/>
  <c r="P1475" i="39" s="1"/>
  <c r="Q1475" i="39" s="1"/>
  <c r="N1480" i="39"/>
  <c r="P1480" i="39" s="1"/>
  <c r="Q1480" i="39" s="1"/>
  <c r="N1653" i="39"/>
  <c r="P1653" i="39" s="1"/>
  <c r="Q1653" i="39" s="1"/>
  <c r="N1396" i="39"/>
  <c r="P1396" i="39" s="1"/>
  <c r="Q1396" i="39" s="1"/>
  <c r="N1488" i="39"/>
  <c r="P1488" i="39" s="1"/>
  <c r="Q1488" i="39" s="1"/>
  <c r="N1521" i="39"/>
  <c r="P1521" i="39" s="1"/>
  <c r="Q1521" i="39" s="1"/>
  <c r="N1547" i="39"/>
  <c r="P1547" i="39" s="1"/>
  <c r="Q1547" i="39" s="1"/>
  <c r="N1554" i="39"/>
  <c r="P1554" i="39" s="1"/>
  <c r="Q1554" i="39" s="1"/>
  <c r="N1425" i="39"/>
  <c r="P1425" i="39" s="1"/>
  <c r="Q1425" i="39" s="1"/>
  <c r="N1527" i="39"/>
  <c r="P1527" i="39" s="1"/>
  <c r="Q1527" i="39" s="1"/>
  <c r="N1563" i="39"/>
  <c r="P1563" i="39" s="1"/>
  <c r="Q1563" i="39" s="1"/>
  <c r="N1640" i="39"/>
  <c r="P1640" i="39" s="1"/>
  <c r="Q1640" i="39" s="1"/>
  <c r="N1688" i="39"/>
  <c r="P1688" i="39" s="1"/>
  <c r="Q1688" i="39" s="1"/>
  <c r="N1734" i="39"/>
  <c r="P1734" i="39" s="1"/>
  <c r="Q1734" i="39" s="1"/>
  <c r="N1776" i="39"/>
  <c r="P1776" i="39" s="1"/>
  <c r="Q1776" i="39" s="1"/>
  <c r="N1560" i="39"/>
  <c r="P1560" i="39" s="1"/>
  <c r="Q1560" i="39" s="1"/>
  <c r="N1608" i="39"/>
  <c r="P1608" i="39" s="1"/>
  <c r="Q1608" i="39" s="1"/>
  <c r="N1610" i="39"/>
  <c r="P1610" i="39" s="1"/>
  <c r="Q1610" i="39" s="1"/>
  <c r="N1636" i="39"/>
  <c r="P1636" i="39" s="1"/>
  <c r="Q1636" i="39" s="1"/>
  <c r="N1638" i="39"/>
  <c r="P1638" i="39" s="1"/>
  <c r="Q1638" i="39" s="1"/>
  <c r="N1671" i="39"/>
  <c r="P1671" i="39" s="1"/>
  <c r="Q1671" i="39" s="1"/>
  <c r="N1580" i="39"/>
  <c r="P1580" i="39" s="1"/>
  <c r="Q1580" i="39" s="1"/>
  <c r="N1690" i="39"/>
  <c r="P1690" i="39" s="1"/>
  <c r="Q1690" i="39" s="1"/>
  <c r="N1747" i="39"/>
  <c r="P1747" i="39" s="1"/>
  <c r="Q1747" i="39" s="1"/>
  <c r="N1445" i="39"/>
  <c r="P1445" i="39" s="1"/>
  <c r="Q1445" i="39" s="1"/>
  <c r="N1491" i="39"/>
  <c r="P1491" i="39" s="1"/>
  <c r="Q1491" i="39" s="1"/>
  <c r="N1495" i="39"/>
  <c r="P1495" i="39" s="1"/>
  <c r="Q1495" i="39" s="1"/>
  <c r="N1755" i="39"/>
  <c r="P1755" i="39" s="1"/>
  <c r="Q1755" i="39" s="1"/>
  <c r="N1472" i="39"/>
  <c r="P1472" i="39" s="1"/>
  <c r="Q1472" i="39" s="1"/>
  <c r="N1694" i="39"/>
  <c r="P1694" i="39" s="1"/>
  <c r="Q1694" i="39" s="1"/>
  <c r="N1718" i="39"/>
  <c r="P1718" i="39" s="1"/>
  <c r="Q1718" i="39" s="1"/>
  <c r="N1759" i="39"/>
  <c r="P1759" i="39" s="1"/>
  <c r="Q1759" i="39" s="1"/>
  <c r="N1485" i="39"/>
  <c r="P1485" i="39" s="1"/>
  <c r="Q1485" i="39" s="1"/>
  <c r="N1588" i="39"/>
  <c r="P1588" i="39" s="1"/>
  <c r="Q1588" i="39" s="1"/>
  <c r="N1669" i="39"/>
  <c r="P1669" i="39" s="1"/>
  <c r="Q1669" i="39" s="1"/>
  <c r="N1376" i="39"/>
  <c r="P1376" i="39" s="1"/>
  <c r="Q1376" i="39" s="1"/>
  <c r="N1395" i="39"/>
  <c r="P1395" i="39" s="1"/>
  <c r="Q1395" i="39" s="1"/>
  <c r="N1493" i="39"/>
  <c r="P1493" i="39" s="1"/>
  <c r="Q1493" i="39" s="1"/>
  <c r="N1564" i="39"/>
  <c r="P1564" i="39" s="1"/>
  <c r="Q1564" i="39" s="1"/>
  <c r="N1719" i="39"/>
  <c r="P1719" i="39" s="1"/>
  <c r="Q1719" i="39" s="1"/>
  <c r="N1657" i="39"/>
  <c r="P1657" i="39" s="1"/>
  <c r="Q1657" i="39" s="1"/>
  <c r="N1753" i="39"/>
  <c r="P1753" i="39" s="1"/>
  <c r="Q1753" i="39" s="1"/>
  <c r="N1649" i="39"/>
  <c r="P1649" i="39" s="1"/>
  <c r="Q1649" i="39" s="1"/>
  <c r="N1497" i="39"/>
  <c r="P1497" i="39" s="1"/>
  <c r="Q1497" i="39" s="1"/>
  <c r="N1552" i="39"/>
  <c r="P1552" i="39" s="1"/>
  <c r="Q1552" i="39" s="1"/>
  <c r="N1541" i="39"/>
  <c r="P1541" i="39" s="1"/>
  <c r="Q1541" i="39" s="1"/>
  <c r="N1598" i="39"/>
  <c r="P1598" i="39" s="1"/>
  <c r="Q1598" i="39" s="1"/>
  <c r="N1600" i="39"/>
  <c r="P1600" i="39" s="1"/>
  <c r="Q1600" i="39" s="1"/>
  <c r="N1609" i="39"/>
  <c r="P1609" i="39" s="1"/>
  <c r="Q1609" i="39" s="1"/>
  <c r="N1730" i="39"/>
  <c r="P1730" i="39" s="1"/>
  <c r="Q1730" i="39" s="1"/>
  <c r="N1762" i="39"/>
  <c r="P1762" i="39" s="1"/>
  <c r="Q1762" i="39" s="1"/>
  <c r="N1779" i="39"/>
  <c r="P1779" i="39" s="1"/>
  <c r="Q1779" i="39" s="1"/>
  <c r="N1478" i="39"/>
  <c r="P1478" i="39" s="1"/>
  <c r="Q1478" i="39" s="1"/>
  <c r="N1522" i="39"/>
  <c r="P1522" i="39" s="1"/>
  <c r="Q1522" i="39" s="1"/>
  <c r="N1602" i="39"/>
  <c r="P1602" i="39" s="1"/>
  <c r="Q1602" i="39" s="1"/>
  <c r="N1619" i="39"/>
  <c r="P1619" i="39" s="1"/>
  <c r="Q1619" i="39" s="1"/>
  <c r="N1672" i="39"/>
  <c r="P1672" i="39" s="1"/>
  <c r="Q1672" i="39" s="1"/>
  <c r="N1681" i="39"/>
  <c r="P1681" i="39" s="1"/>
  <c r="Q1681" i="39" s="1"/>
  <c r="N1754" i="39"/>
  <c r="P1754" i="39" s="1"/>
  <c r="Q1754" i="39" s="1"/>
  <c r="N1777" i="39"/>
  <c r="P1777" i="39" s="1"/>
  <c r="Q1777" i="39" s="1"/>
  <c r="N1613" i="39"/>
  <c r="P1613" i="39" s="1"/>
  <c r="Q1613" i="39" s="1"/>
  <c r="N1661" i="39"/>
  <c r="P1661" i="39" s="1"/>
  <c r="Q1661" i="39" s="1"/>
  <c r="N1726" i="39"/>
  <c r="P1726" i="39" s="1"/>
  <c r="Q1726" i="39" s="1"/>
  <c r="N1499" i="39"/>
  <c r="P1499" i="39" s="1"/>
  <c r="Q1499" i="39" s="1"/>
  <c r="N1529" i="39"/>
  <c r="P1529" i="39" s="1"/>
  <c r="Q1529" i="39" s="1"/>
  <c r="N1537" i="39"/>
  <c r="P1537" i="39" s="1"/>
  <c r="Q1537" i="39" s="1"/>
  <c r="N1510" i="39"/>
  <c r="P1510" i="39" s="1"/>
  <c r="Q1510" i="39" s="1"/>
  <c r="N1597" i="39"/>
  <c r="P1597" i="39" s="1"/>
  <c r="Q1597" i="39" s="1"/>
  <c r="N1624" i="39"/>
  <c r="P1624" i="39" s="1"/>
  <c r="Q1624" i="39" s="1"/>
  <c r="N1561" i="39"/>
  <c r="P1561" i="39" s="1"/>
  <c r="Q1561" i="39" s="1"/>
  <c r="N1749" i="39"/>
  <c r="P1749" i="39" s="1"/>
  <c r="Q1749" i="39" s="1"/>
  <c r="N1684" i="39"/>
  <c r="P1684" i="39" s="1"/>
  <c r="Q1684" i="39" s="1"/>
  <c r="N1634" i="39"/>
  <c r="P1634" i="39" s="1"/>
  <c r="Q1634" i="39" s="1"/>
  <c r="N1650" i="39"/>
  <c r="P1650" i="39" s="1"/>
  <c r="Q1650" i="39" s="1"/>
  <c r="N1668" i="39"/>
  <c r="P1668" i="39" s="1"/>
  <c r="Q1668" i="39" s="1"/>
  <c r="N1505" i="39"/>
  <c r="P1505" i="39" s="1"/>
  <c r="Q1505" i="39" s="1"/>
  <c r="N1618" i="39"/>
  <c r="P1618" i="39" s="1"/>
  <c r="Q1618" i="39" s="1"/>
  <c r="N1738" i="39"/>
  <c r="P1738" i="39" s="1"/>
  <c r="Q1738" i="39" s="1"/>
  <c r="N1786" i="39"/>
  <c r="P1786" i="39" s="1"/>
  <c r="Q1786" i="39" s="1"/>
  <c r="N1670" i="39"/>
  <c r="P1670" i="39" s="1"/>
  <c r="Q1670" i="39" s="1"/>
  <c r="N1714" i="39"/>
  <c r="P1714" i="39" s="1"/>
  <c r="Q1714" i="39" s="1"/>
  <c r="N1767" i="39"/>
  <c r="P1767" i="39" s="1"/>
  <c r="Q1767" i="39" s="1"/>
  <c r="N1788" i="39"/>
  <c r="P1788" i="39" s="1"/>
  <c r="Q1788" i="39" s="1"/>
  <c r="N1775" i="39"/>
  <c r="P1775" i="39" s="1"/>
  <c r="Q1775" i="39" s="1"/>
  <c r="N1804" i="39"/>
  <c r="P1804" i="39" s="1"/>
  <c r="Q1804" i="39" s="1"/>
  <c r="N1685" i="39"/>
  <c r="P1685" i="39" s="1"/>
  <c r="Q1685" i="39" s="1"/>
  <c r="N1656" i="39"/>
  <c r="P1656" i="39" s="1"/>
  <c r="Q1656" i="39" s="1"/>
  <c r="N1733" i="39"/>
  <c r="P1733" i="39" s="1"/>
  <c r="Q1733" i="39" s="1"/>
  <c r="N1799" i="39"/>
  <c r="P1799" i="39" s="1"/>
  <c r="Q1799" i="39" s="1"/>
  <c r="N1807" i="39"/>
  <c r="P1807" i="39" s="1"/>
  <c r="Q1807" i="39" s="1"/>
  <c r="N1678" i="39"/>
  <c r="P1678" i="39" s="1"/>
  <c r="Q1678" i="39" s="1"/>
  <c r="N1795" i="39"/>
  <c r="P1795" i="39" s="1"/>
  <c r="Q1795" i="39" s="1"/>
  <c r="N1740" i="39"/>
  <c r="P1740" i="39" s="1"/>
  <c r="Q1740" i="39" s="1"/>
  <c r="N1802" i="39"/>
  <c r="P1802" i="39" s="1"/>
  <c r="Q1802" i="39" s="1"/>
  <c r="R1370" i="39" l="1"/>
  <c r="U1370" i="39" s="1"/>
  <c r="X1370" i="39" s="1"/>
  <c r="R569" i="39"/>
  <c r="U569" i="39" s="1"/>
  <c r="R141" i="39"/>
  <c r="U141" i="39" s="1"/>
  <c r="X141" i="39" s="1"/>
  <c r="R1535" i="39"/>
  <c r="U1535" i="39" s="1"/>
  <c r="R443" i="39"/>
  <c r="U443" i="39" s="1"/>
  <c r="X443" i="39" s="1"/>
  <c r="R1043" i="39"/>
  <c r="U1043" i="39" s="1"/>
  <c r="X1043" i="39" s="1"/>
  <c r="R368" i="39"/>
  <c r="U368" i="39" s="1"/>
  <c r="X368" i="39" s="1"/>
  <c r="R937" i="39"/>
  <c r="U937" i="39" s="1"/>
  <c r="X937" i="39" s="1"/>
  <c r="R349" i="39"/>
  <c r="U349" i="39" s="1"/>
  <c r="X349" i="39" s="1"/>
  <c r="R914" i="39"/>
  <c r="U914" i="39" s="1"/>
  <c r="X914" i="39" s="1"/>
  <c r="R784" i="39"/>
  <c r="U784" i="39" s="1"/>
  <c r="R555" i="39"/>
  <c r="U555" i="39" s="1"/>
  <c r="R232" i="39"/>
  <c r="U232" i="39" s="1"/>
  <c r="X232" i="39" s="1"/>
  <c r="R1352" i="39"/>
  <c r="U1352" i="39" s="1"/>
  <c r="X1352" i="39" s="1"/>
  <c r="R1763" i="39"/>
  <c r="U1763" i="39" s="1"/>
  <c r="X1763" i="39" s="1"/>
  <c r="R50" i="39"/>
  <c r="U50" i="39" s="1"/>
  <c r="R1526" i="39"/>
  <c r="U1526" i="39" s="1"/>
  <c r="X1526" i="39" s="1"/>
  <c r="R732" i="39"/>
  <c r="U732" i="39" s="1"/>
  <c r="R1642" i="39"/>
  <c r="U1642" i="39" s="1"/>
  <c r="X1642" i="39" s="1"/>
  <c r="R951" i="39"/>
  <c r="U951" i="39" s="1"/>
  <c r="X951" i="39" s="1"/>
  <c r="R1354" i="39"/>
  <c r="U1354" i="39" s="1"/>
  <c r="X1354" i="39" s="1"/>
  <c r="R1604" i="39"/>
  <c r="U1604" i="39" s="1"/>
  <c r="X1604" i="39" s="1"/>
  <c r="R498" i="39"/>
  <c r="U498" i="39" s="1"/>
  <c r="R26" i="39"/>
  <c r="U26" i="39" s="1"/>
  <c r="X26" i="39" s="1"/>
  <c r="R986" i="39"/>
  <c r="U986" i="39" s="1"/>
  <c r="X986" i="39" s="1"/>
  <c r="N826" i="39"/>
  <c r="P826" i="39" s="1"/>
  <c r="Q826" i="39" s="1"/>
  <c r="N1626" i="39"/>
  <c r="P1626" i="39" s="1"/>
  <c r="Q1626" i="39" s="1"/>
  <c r="N1791" i="39"/>
  <c r="P1791" i="39" s="1"/>
  <c r="Q1791" i="39" s="1"/>
  <c r="N1389" i="39"/>
  <c r="P1389" i="39" s="1"/>
  <c r="Q1389" i="39" s="1"/>
  <c r="R1389" i="39" s="1"/>
  <c r="U1389" i="39" s="1"/>
  <c r="X1389" i="39" s="1"/>
  <c r="N1769" i="39"/>
  <c r="P1769" i="39" s="1"/>
  <c r="Q1769" i="39" s="1"/>
  <c r="N1525" i="39"/>
  <c r="P1525" i="39" s="1"/>
  <c r="Q1525" i="39" s="1"/>
  <c r="N1260" i="39"/>
  <c r="P1260" i="39" s="1"/>
  <c r="Q1260" i="39" s="1"/>
  <c r="N1329" i="39"/>
  <c r="P1329" i="39" s="1"/>
  <c r="Q1329" i="39" s="1"/>
  <c r="N1773" i="39"/>
  <c r="P1773" i="39" s="1"/>
  <c r="Q1773" i="39" s="1"/>
  <c r="N1022" i="39"/>
  <c r="P1022" i="39" s="1"/>
  <c r="Q1022" i="39" s="1"/>
  <c r="N1210" i="39"/>
  <c r="P1210" i="39" s="1"/>
  <c r="Q1210" i="39" s="1"/>
  <c r="N1021" i="39"/>
  <c r="P1021" i="39" s="1"/>
  <c r="Q1021" i="39" s="1"/>
  <c r="N839" i="39"/>
  <c r="P839" i="39" s="1"/>
  <c r="Q839" i="39" s="1"/>
  <c r="N1031" i="39"/>
  <c r="P1031" i="39" s="1"/>
  <c r="Q1031" i="39" s="1"/>
  <c r="N346" i="39"/>
  <c r="P346" i="39" s="1"/>
  <c r="Q346" i="39" s="1"/>
  <c r="N464" i="39"/>
  <c r="P464" i="39" s="1"/>
  <c r="Q464" i="39" s="1"/>
  <c r="N296" i="39"/>
  <c r="P296" i="39" s="1"/>
  <c r="Q296" i="39" s="1"/>
  <c r="N821" i="39"/>
  <c r="P821" i="39" s="1"/>
  <c r="Q821" i="39" s="1"/>
  <c r="N287" i="39"/>
  <c r="P287" i="39" s="1"/>
  <c r="Q287" i="39" s="1"/>
  <c r="N348" i="39"/>
  <c r="P348" i="39" s="1"/>
  <c r="Q348" i="39" s="1"/>
  <c r="N265" i="39"/>
  <c r="P265" i="39" s="1"/>
  <c r="Q265" i="39" s="1"/>
  <c r="N137" i="39"/>
  <c r="P137" i="39" s="1"/>
  <c r="Q137" i="39" s="1"/>
  <c r="N53" i="39"/>
  <c r="P53" i="39" s="1"/>
  <c r="Q53" i="39" s="1"/>
  <c r="R53" i="39" s="1"/>
  <c r="U53" i="39" s="1"/>
  <c r="N177" i="39"/>
  <c r="P177" i="39" s="1"/>
  <c r="Q177" i="39" s="1"/>
  <c r="N350" i="39"/>
  <c r="P350" i="39" s="1"/>
  <c r="Q350" i="39" s="1"/>
  <c r="N100" i="39"/>
  <c r="P100" i="39" s="1"/>
  <c r="Q100" i="39" s="1"/>
  <c r="N313" i="39"/>
  <c r="P313" i="39" s="1"/>
  <c r="Q313" i="39" s="1"/>
  <c r="R313" i="39" s="1"/>
  <c r="U313" i="39" s="1"/>
  <c r="X313" i="39" s="1"/>
  <c r="N130" i="39"/>
  <c r="P130" i="39" s="1"/>
  <c r="Q130" i="39" s="1"/>
  <c r="N1302" i="39"/>
  <c r="P1302" i="39" s="1"/>
  <c r="Q1302" i="39" s="1"/>
  <c r="R1302" i="39" s="1"/>
  <c r="U1302" i="39" s="1"/>
  <c r="X1302" i="39" s="1"/>
  <c r="N1249" i="39"/>
  <c r="P1249" i="39" s="1"/>
  <c r="Q1249" i="39" s="1"/>
  <c r="R857" i="39"/>
  <c r="U857" i="39" s="1"/>
  <c r="X857" i="39" s="1"/>
  <c r="N54" i="39"/>
  <c r="P54" i="39" s="1"/>
  <c r="Q54" i="39" s="1"/>
  <c r="N193" i="39"/>
  <c r="P193" i="39" s="1"/>
  <c r="Q193" i="39" s="1"/>
  <c r="N1771" i="39"/>
  <c r="P1771" i="39" s="1"/>
  <c r="Q1771" i="39" s="1"/>
  <c r="N1722" i="39"/>
  <c r="P1722" i="39" s="1"/>
  <c r="Q1722" i="39" s="1"/>
  <c r="N1468" i="39"/>
  <c r="P1468" i="39" s="1"/>
  <c r="Q1468" i="39" s="1"/>
  <c r="N1577" i="39"/>
  <c r="P1577" i="39" s="1"/>
  <c r="Q1577" i="39" s="1"/>
  <c r="N1550" i="39"/>
  <c r="P1550" i="39" s="1"/>
  <c r="Q1550" i="39" s="1"/>
  <c r="N1508" i="39"/>
  <c r="P1508" i="39" s="1"/>
  <c r="Q1508" i="39" s="1"/>
  <c r="N1594" i="39"/>
  <c r="P1594" i="39" s="1"/>
  <c r="Q1594" i="39" s="1"/>
  <c r="N1365" i="39"/>
  <c r="P1365" i="39" s="1"/>
  <c r="Q1365" i="39" s="1"/>
  <c r="N1418" i="39"/>
  <c r="P1418" i="39" s="1"/>
  <c r="Q1418" i="39" s="1"/>
  <c r="N1340" i="39"/>
  <c r="P1340" i="39" s="1"/>
  <c r="Q1340" i="39" s="1"/>
  <c r="N1506" i="39"/>
  <c r="P1506" i="39" s="1"/>
  <c r="Q1506" i="39" s="1"/>
  <c r="N1455" i="39"/>
  <c r="P1455" i="39" s="1"/>
  <c r="Q1455" i="39" s="1"/>
  <c r="N1477" i="39"/>
  <c r="P1477" i="39" s="1"/>
  <c r="Q1477" i="39" s="1"/>
  <c r="R1477" i="39" s="1"/>
  <c r="U1477" i="39" s="1"/>
  <c r="X1477" i="39" s="1"/>
  <c r="N1595" i="39"/>
  <c r="P1595" i="39" s="1"/>
  <c r="Q1595" i="39" s="1"/>
  <c r="R1595" i="39" s="1"/>
  <c r="U1595" i="39" s="1"/>
  <c r="X1595" i="39" s="1"/>
  <c r="N1252" i="39"/>
  <c r="P1252" i="39" s="1"/>
  <c r="Q1252" i="39" s="1"/>
  <c r="N825" i="39"/>
  <c r="P825" i="39" s="1"/>
  <c r="Q825" i="39" s="1"/>
  <c r="N940" i="39"/>
  <c r="P940" i="39" s="1"/>
  <c r="Q940" i="39" s="1"/>
  <c r="N745" i="39"/>
  <c r="P745" i="39" s="1"/>
  <c r="Q745" i="39" s="1"/>
  <c r="R745" i="39" s="1"/>
  <c r="U745" i="39" s="1"/>
  <c r="N354" i="39"/>
  <c r="P354" i="39" s="1"/>
  <c r="Q354" i="39" s="1"/>
  <c r="N63" i="39"/>
  <c r="P63" i="39" s="1"/>
  <c r="Q63" i="39" s="1"/>
  <c r="N415" i="39"/>
  <c r="P415" i="39" s="1"/>
  <c r="Q415" i="39" s="1"/>
  <c r="R415" i="39" s="1"/>
  <c r="U415" i="39" s="1"/>
  <c r="X415" i="39" s="1"/>
  <c r="N333" i="39"/>
  <c r="P333" i="39" s="1"/>
  <c r="Q333" i="39" s="1"/>
  <c r="N484" i="39"/>
  <c r="P484" i="39" s="1"/>
  <c r="Q484" i="39" s="1"/>
  <c r="N39" i="39"/>
  <c r="P39" i="39" s="1"/>
  <c r="Q39" i="39" s="1"/>
  <c r="N318" i="39"/>
  <c r="P318" i="39" s="1"/>
  <c r="Q318" i="39" s="1"/>
  <c r="N386" i="39"/>
  <c r="P386" i="39" s="1"/>
  <c r="Q386" i="39" s="1"/>
  <c r="N519" i="39"/>
  <c r="P519" i="39" s="1"/>
  <c r="Q519" i="39" s="1"/>
  <c r="N879" i="39"/>
  <c r="P879" i="39" s="1"/>
  <c r="Q879" i="39" s="1"/>
  <c r="N332" i="39"/>
  <c r="P332" i="39" s="1"/>
  <c r="Q332" i="39" s="1"/>
  <c r="N59" i="39"/>
  <c r="P59" i="39" s="1"/>
  <c r="Q59" i="39" s="1"/>
  <c r="N1750" i="39"/>
  <c r="P1750" i="39" s="1"/>
  <c r="Q1750" i="39" s="1"/>
  <c r="N1622" i="39"/>
  <c r="P1622" i="39" s="1"/>
  <c r="Q1622" i="39" s="1"/>
  <c r="N1652" i="39"/>
  <c r="P1652" i="39" s="1"/>
  <c r="Q1652" i="39" s="1"/>
  <c r="N1607" i="39"/>
  <c r="P1607" i="39" s="1"/>
  <c r="Q1607" i="39" s="1"/>
  <c r="R1607" i="39" s="1"/>
  <c r="U1607" i="39" s="1"/>
  <c r="X1607" i="39" s="1"/>
  <c r="N1746" i="39"/>
  <c r="P1746" i="39" s="1"/>
  <c r="Q1746" i="39" s="1"/>
  <c r="N1571" i="39"/>
  <c r="P1571" i="39" s="1"/>
  <c r="Q1571" i="39" s="1"/>
  <c r="N1490" i="39"/>
  <c r="P1490" i="39" s="1"/>
  <c r="Q1490" i="39" s="1"/>
  <c r="N1523" i="39"/>
  <c r="P1523" i="39" s="1"/>
  <c r="Q1523" i="39" s="1"/>
  <c r="R1523" i="39" s="1"/>
  <c r="U1523" i="39" s="1"/>
  <c r="X1523" i="39" s="1"/>
  <c r="N1760" i="39"/>
  <c r="P1760" i="39" s="1"/>
  <c r="Q1760" i="39" s="1"/>
  <c r="N1696" i="39"/>
  <c r="P1696" i="39" s="1"/>
  <c r="Q1696" i="39" s="1"/>
  <c r="N1128" i="39"/>
  <c r="P1128" i="39" s="1"/>
  <c r="Q1128" i="39" s="1"/>
  <c r="N1246" i="39"/>
  <c r="P1246" i="39" s="1"/>
  <c r="Q1246" i="39" s="1"/>
  <c r="N1494" i="39"/>
  <c r="P1494" i="39" s="1"/>
  <c r="Q1494" i="39" s="1"/>
  <c r="N1325" i="39"/>
  <c r="P1325" i="39" s="1"/>
  <c r="Q1325" i="39" s="1"/>
  <c r="N1247" i="39"/>
  <c r="P1247" i="39" s="1"/>
  <c r="Q1247" i="39" s="1"/>
  <c r="N991" i="39"/>
  <c r="P991" i="39" s="1"/>
  <c r="Q991" i="39" s="1"/>
  <c r="N1198" i="39"/>
  <c r="P1198" i="39" s="1"/>
  <c r="Q1198" i="39" s="1"/>
  <c r="N920" i="39"/>
  <c r="P920" i="39" s="1"/>
  <c r="Q920" i="39" s="1"/>
  <c r="N1191" i="39"/>
  <c r="P1191" i="39" s="1"/>
  <c r="Q1191" i="39" s="1"/>
  <c r="N721" i="39"/>
  <c r="P721" i="39" s="1"/>
  <c r="Q721" i="39" s="1"/>
  <c r="N931" i="39"/>
  <c r="P931" i="39" s="1"/>
  <c r="Q931" i="39" s="1"/>
  <c r="N764" i="39"/>
  <c r="P764" i="39" s="1"/>
  <c r="Q764" i="39" s="1"/>
  <c r="N1064" i="39"/>
  <c r="P1064" i="39" s="1"/>
  <c r="Q1064" i="39" s="1"/>
  <c r="N475" i="39"/>
  <c r="P475" i="39" s="1"/>
  <c r="Q475" i="39" s="1"/>
  <c r="N884" i="39"/>
  <c r="P884" i="39" s="1"/>
  <c r="Q884" i="39" s="1"/>
  <c r="N79" i="39"/>
  <c r="P79" i="39" s="1"/>
  <c r="Q79" i="39" s="1"/>
  <c r="N454" i="39"/>
  <c r="P454" i="39" s="1"/>
  <c r="Q454" i="39" s="1"/>
  <c r="N677" i="39"/>
  <c r="P677" i="39" s="1"/>
  <c r="Q677" i="39" s="1"/>
  <c r="N360" i="39"/>
  <c r="P360" i="39" s="1"/>
  <c r="Q360" i="39" s="1"/>
  <c r="N106" i="39"/>
  <c r="P106" i="39" s="1"/>
  <c r="Q106" i="39" s="1"/>
  <c r="N62" i="39"/>
  <c r="P62" i="39" s="1"/>
  <c r="Q62" i="39" s="1"/>
  <c r="N618" i="39"/>
  <c r="P618" i="39" s="1"/>
  <c r="Q618" i="39" s="1"/>
  <c r="N34" i="39"/>
  <c r="P34" i="39" s="1"/>
  <c r="Q34" i="39" s="1"/>
  <c r="N845" i="39"/>
  <c r="P845" i="39" s="1"/>
  <c r="Q845" i="39" s="1"/>
  <c r="N44" i="39"/>
  <c r="P44" i="39" s="1"/>
  <c r="Q44" i="39" s="1"/>
  <c r="N274" i="39"/>
  <c r="P274" i="39" s="1"/>
  <c r="Q274" i="39" s="1"/>
  <c r="N1266" i="39"/>
  <c r="P1266" i="39" s="1"/>
  <c r="Q1266" i="39" s="1"/>
  <c r="N843" i="39"/>
  <c r="P843" i="39" s="1"/>
  <c r="Q843" i="39" s="1"/>
  <c r="R843" i="39" s="1"/>
  <c r="U843" i="39" s="1"/>
  <c r="X843" i="39" s="1"/>
  <c r="N288" i="39"/>
  <c r="P288" i="39" s="1"/>
  <c r="Q288" i="39" s="1"/>
  <c r="R288" i="39" s="1"/>
  <c r="U288" i="39" s="1"/>
  <c r="X288" i="39" s="1"/>
  <c r="N742" i="39"/>
  <c r="P742" i="39" s="1"/>
  <c r="Q742" i="39" s="1"/>
  <c r="N33" i="39"/>
  <c r="P33" i="39" s="1"/>
  <c r="Q33" i="39" s="1"/>
  <c r="N1098" i="39"/>
  <c r="P1098" i="39" s="1"/>
  <c r="Q1098" i="39" s="1"/>
  <c r="N925" i="39"/>
  <c r="P925" i="39" s="1"/>
  <c r="Q925" i="39" s="1"/>
  <c r="N134" i="39"/>
  <c r="P134" i="39" s="1"/>
  <c r="Q134" i="39" s="1"/>
  <c r="N305" i="39"/>
  <c r="P305" i="39" s="1"/>
  <c r="Q305" i="39" s="1"/>
  <c r="N1531" i="39"/>
  <c r="P1531" i="39" s="1"/>
  <c r="Q1531" i="39" s="1"/>
  <c r="N1758" i="39"/>
  <c r="P1758" i="39" s="1"/>
  <c r="Q1758" i="39" s="1"/>
  <c r="N1633" i="39"/>
  <c r="P1633" i="39" s="1"/>
  <c r="Q1633" i="39" s="1"/>
  <c r="N1585" i="39"/>
  <c r="P1585" i="39" s="1"/>
  <c r="Q1585" i="39" s="1"/>
  <c r="N1581" i="39"/>
  <c r="P1581" i="39" s="1"/>
  <c r="Q1581" i="39" s="1"/>
  <c r="N1440" i="39"/>
  <c r="P1440" i="39" s="1"/>
  <c r="Q1440" i="39" s="1"/>
  <c r="N1213" i="39"/>
  <c r="P1213" i="39" s="1"/>
  <c r="Q1213" i="39" s="1"/>
  <c r="N1315" i="39"/>
  <c r="P1315" i="39" s="1"/>
  <c r="Q1315" i="39" s="1"/>
  <c r="N1368" i="39"/>
  <c r="P1368" i="39" s="1"/>
  <c r="Q1368" i="39" s="1"/>
  <c r="N1382" i="39"/>
  <c r="P1382" i="39" s="1"/>
  <c r="Q1382" i="39" s="1"/>
  <c r="R1382" i="39" s="1"/>
  <c r="U1382" i="39" s="1"/>
  <c r="X1382" i="39" s="1"/>
  <c r="N1145" i="39"/>
  <c r="P1145" i="39" s="1"/>
  <c r="Q1145" i="39" s="1"/>
  <c r="R1145" i="39" s="1"/>
  <c r="U1145" i="39" s="1"/>
  <c r="X1145" i="39" s="1"/>
  <c r="N976" i="39"/>
  <c r="P976" i="39" s="1"/>
  <c r="Q976" i="39" s="1"/>
  <c r="N962" i="39"/>
  <c r="P962" i="39" s="1"/>
  <c r="Q962" i="39" s="1"/>
  <c r="N627" i="39"/>
  <c r="P627" i="39" s="1"/>
  <c r="Q627" i="39" s="1"/>
  <c r="R627" i="39" s="1"/>
  <c r="U627" i="39" s="1"/>
  <c r="N748" i="39"/>
  <c r="P748" i="39" s="1"/>
  <c r="Q748" i="39" s="1"/>
  <c r="N916" i="39"/>
  <c r="P916" i="39" s="1"/>
  <c r="Q916" i="39" s="1"/>
  <c r="N653" i="39"/>
  <c r="P653" i="39" s="1"/>
  <c r="Q653" i="39" s="1"/>
  <c r="R653" i="39" s="1"/>
  <c r="U653" i="39" s="1"/>
  <c r="N902" i="39"/>
  <c r="P902" i="39" s="1"/>
  <c r="Q902" i="39" s="1"/>
  <c r="N1228" i="39"/>
  <c r="P1228" i="39" s="1"/>
  <c r="Q1228" i="39" s="1"/>
  <c r="N527" i="39"/>
  <c r="P527" i="39" s="1"/>
  <c r="Q527" i="39" s="1"/>
  <c r="N564" i="39"/>
  <c r="P564" i="39" s="1"/>
  <c r="Q564" i="39" s="1"/>
  <c r="N693" i="39"/>
  <c r="P693" i="39" s="1"/>
  <c r="Q693" i="39" s="1"/>
  <c r="N1231" i="39"/>
  <c r="P1231" i="39" s="1"/>
  <c r="Q1231" i="39" s="1"/>
  <c r="N56" i="39"/>
  <c r="P56" i="39" s="1"/>
  <c r="Q56" i="39" s="1"/>
  <c r="N950" i="39"/>
  <c r="P950" i="39" s="1"/>
  <c r="Q950" i="39" s="1"/>
  <c r="N280" i="39"/>
  <c r="P280" i="39" s="1"/>
  <c r="Q280" i="39" s="1"/>
  <c r="N806" i="39"/>
  <c r="P806" i="39" s="1"/>
  <c r="Q806" i="39" s="1"/>
  <c r="N457" i="39"/>
  <c r="P457" i="39" s="1"/>
  <c r="Q457" i="39" s="1"/>
  <c r="N125" i="39"/>
  <c r="P125" i="39" s="1"/>
  <c r="Q125" i="39" s="1"/>
  <c r="N229" i="39"/>
  <c r="P229" i="39" s="1"/>
  <c r="Q229" i="39" s="1"/>
  <c r="N37" i="39"/>
  <c r="P37" i="39" s="1"/>
  <c r="Q37" i="39" s="1"/>
  <c r="N1324" i="39"/>
  <c r="P1324" i="39" s="1"/>
  <c r="Q1324" i="39" s="1"/>
  <c r="N1559" i="39"/>
  <c r="P1559" i="39" s="1"/>
  <c r="Q1559" i="39" s="1"/>
  <c r="N1744" i="39"/>
  <c r="P1744" i="39" s="1"/>
  <c r="Q1744" i="39" s="1"/>
  <c r="N1363" i="39"/>
  <c r="P1363" i="39" s="1"/>
  <c r="Q1363" i="39" s="1"/>
  <c r="N1236" i="39"/>
  <c r="P1236" i="39" s="1"/>
  <c r="Q1236" i="39" s="1"/>
  <c r="N1348" i="39"/>
  <c r="P1348" i="39" s="1"/>
  <c r="Q1348" i="39" s="1"/>
  <c r="N1238" i="39"/>
  <c r="P1238" i="39" s="1"/>
  <c r="Q1238" i="39" s="1"/>
  <c r="R1238" i="39" s="1"/>
  <c r="U1238" i="39" s="1"/>
  <c r="X1238" i="39" s="1"/>
  <c r="N1248" i="39"/>
  <c r="P1248" i="39" s="1"/>
  <c r="Q1248" i="39" s="1"/>
  <c r="N1417" i="39"/>
  <c r="P1417" i="39" s="1"/>
  <c r="Q1417" i="39" s="1"/>
  <c r="N955" i="39"/>
  <c r="P955" i="39" s="1"/>
  <c r="Q955" i="39" s="1"/>
  <c r="N1137" i="39"/>
  <c r="P1137" i="39" s="1"/>
  <c r="Q1137" i="39" s="1"/>
  <c r="N929" i="39"/>
  <c r="P929" i="39" s="1"/>
  <c r="Q929" i="39" s="1"/>
  <c r="N810" i="39"/>
  <c r="P810" i="39" s="1"/>
  <c r="Q810" i="39" s="1"/>
  <c r="N1014" i="39"/>
  <c r="P1014" i="39" s="1"/>
  <c r="Q1014" i="39" s="1"/>
  <c r="N552" i="39"/>
  <c r="P552" i="39" s="1"/>
  <c r="Q552" i="39" s="1"/>
  <c r="N140" i="39"/>
  <c r="P140" i="39" s="1"/>
  <c r="Q140" i="39" s="1"/>
  <c r="N275" i="39"/>
  <c r="P275" i="39" s="1"/>
  <c r="Q275" i="39" s="1"/>
  <c r="N162" i="39"/>
  <c r="P162" i="39" s="1"/>
  <c r="Q162" i="39" s="1"/>
  <c r="N370" i="39"/>
  <c r="P370" i="39" s="1"/>
  <c r="Q370" i="39" s="1"/>
  <c r="N77" i="39"/>
  <c r="P77" i="39" s="1"/>
  <c r="Q77" i="39" s="1"/>
  <c r="N206" i="39"/>
  <c r="P206" i="39" s="1"/>
  <c r="Q206" i="39" s="1"/>
  <c r="N469" i="39"/>
  <c r="P469" i="39" s="1"/>
  <c r="Q469" i="39" s="1"/>
  <c r="N218" i="39"/>
  <c r="P218" i="39" s="1"/>
  <c r="Q218" i="39" s="1"/>
  <c r="N1721" i="39"/>
  <c r="P1721" i="39" s="1"/>
  <c r="Q1721" i="39" s="1"/>
  <c r="N1427" i="39"/>
  <c r="P1427" i="39" s="1"/>
  <c r="Q1427" i="39" s="1"/>
  <c r="R1427" i="39" s="1"/>
  <c r="U1427" i="39" s="1"/>
  <c r="X1427" i="39" s="1"/>
  <c r="N1549" i="39"/>
  <c r="P1549" i="39" s="1"/>
  <c r="Q1549" i="39" s="1"/>
  <c r="N1584" i="39"/>
  <c r="P1584" i="39" s="1"/>
  <c r="Q1584" i="39" s="1"/>
  <c r="N1663" i="39"/>
  <c r="P1663" i="39" s="1"/>
  <c r="Q1663" i="39" s="1"/>
  <c r="N1542" i="39"/>
  <c r="P1542" i="39" s="1"/>
  <c r="Q1542" i="39" s="1"/>
  <c r="N1406" i="39"/>
  <c r="P1406" i="39" s="1"/>
  <c r="Q1406" i="39" s="1"/>
  <c r="N1388" i="39"/>
  <c r="P1388" i="39" s="1"/>
  <c r="Q1388" i="39" s="1"/>
  <c r="R1388" i="39" s="1"/>
  <c r="U1388" i="39" s="1"/>
  <c r="X1388" i="39" s="1"/>
  <c r="N1509" i="39"/>
  <c r="P1509" i="39" s="1"/>
  <c r="Q1509" i="39" s="1"/>
  <c r="N1574" i="39"/>
  <c r="P1574" i="39" s="1"/>
  <c r="Q1574" i="39" s="1"/>
  <c r="R1574" i="39" s="1"/>
  <c r="U1574" i="39" s="1"/>
  <c r="X1574" i="39" s="1"/>
  <c r="N1486" i="39"/>
  <c r="P1486" i="39" s="1"/>
  <c r="Q1486" i="39" s="1"/>
  <c r="R1486" i="39" s="1"/>
  <c r="U1486" i="39" s="1"/>
  <c r="X1486" i="39" s="1"/>
  <c r="N1074" i="39"/>
  <c r="P1074" i="39" s="1"/>
  <c r="Q1074" i="39" s="1"/>
  <c r="N1319" i="39"/>
  <c r="P1319" i="39" s="1"/>
  <c r="Q1319" i="39" s="1"/>
  <c r="N1040" i="39"/>
  <c r="P1040" i="39" s="1"/>
  <c r="Q1040" i="39" s="1"/>
  <c r="N1430" i="39"/>
  <c r="P1430" i="39" s="1"/>
  <c r="Q1430" i="39" s="1"/>
  <c r="N1003" i="39"/>
  <c r="P1003" i="39" s="1"/>
  <c r="Q1003" i="39" s="1"/>
  <c r="N882" i="39"/>
  <c r="P882" i="39" s="1"/>
  <c r="Q882" i="39" s="1"/>
  <c r="N807" i="39"/>
  <c r="P807" i="39" s="1"/>
  <c r="Q807" i="39" s="1"/>
  <c r="N875" i="39"/>
  <c r="P875" i="39" s="1"/>
  <c r="Q875" i="39" s="1"/>
  <c r="N888" i="39"/>
  <c r="P888" i="39" s="1"/>
  <c r="Q888" i="39" s="1"/>
  <c r="N399" i="39"/>
  <c r="P399" i="39" s="1"/>
  <c r="Q399" i="39" s="1"/>
  <c r="N595" i="39"/>
  <c r="P595" i="39" s="1"/>
  <c r="Q595" i="39" s="1"/>
  <c r="N1226" i="39"/>
  <c r="P1226" i="39" s="1"/>
  <c r="Q1226" i="39" s="1"/>
  <c r="N616" i="39"/>
  <c r="P616" i="39" s="1"/>
  <c r="Q616" i="39" s="1"/>
  <c r="N939" i="39"/>
  <c r="P939" i="39" s="1"/>
  <c r="Q939" i="39" s="1"/>
  <c r="N862" i="39"/>
  <c r="P862" i="39" s="1"/>
  <c r="Q862" i="39" s="1"/>
  <c r="N582" i="39"/>
  <c r="P582" i="39" s="1"/>
  <c r="Q582" i="39" s="1"/>
  <c r="N168" i="39"/>
  <c r="P168" i="39" s="1"/>
  <c r="Q168" i="39" s="1"/>
  <c r="N156" i="39"/>
  <c r="P156" i="39" s="1"/>
  <c r="Q156" i="39" s="1"/>
  <c r="N600" i="39"/>
  <c r="P600" i="39" s="1"/>
  <c r="Q600" i="39" s="1"/>
  <c r="N331" i="39"/>
  <c r="P331" i="39" s="1"/>
  <c r="Q331" i="39" s="1"/>
  <c r="N575" i="39"/>
  <c r="P575" i="39" s="1"/>
  <c r="Q575" i="39" s="1"/>
  <c r="N270" i="39"/>
  <c r="P270" i="39" s="1"/>
  <c r="Q270" i="39" s="1"/>
  <c r="N221" i="39"/>
  <c r="P221" i="39" s="1"/>
  <c r="Q221" i="39" s="1"/>
  <c r="N212" i="39"/>
  <c r="P212" i="39" s="1"/>
  <c r="Q212" i="39" s="1"/>
  <c r="N416" i="39"/>
  <c r="P416" i="39" s="1"/>
  <c r="Q416" i="39" s="1"/>
  <c r="N395" i="39"/>
  <c r="P395" i="39" s="1"/>
  <c r="Q395" i="39" s="1"/>
  <c r="N1679" i="39"/>
  <c r="P1679" i="39" s="1"/>
  <c r="Q1679" i="39" s="1"/>
  <c r="N1470" i="39"/>
  <c r="P1470" i="39" s="1"/>
  <c r="Q1470" i="39" s="1"/>
  <c r="N1358" i="39"/>
  <c r="P1358" i="39" s="1"/>
  <c r="Q1358" i="39" s="1"/>
  <c r="N1169" i="39"/>
  <c r="P1169" i="39" s="1"/>
  <c r="Q1169" i="39" s="1"/>
  <c r="N1208" i="39"/>
  <c r="P1208" i="39" s="1"/>
  <c r="Q1208" i="39" s="1"/>
  <c r="N1093" i="39"/>
  <c r="P1093" i="39" s="1"/>
  <c r="Q1093" i="39" s="1"/>
  <c r="N979" i="39"/>
  <c r="P979" i="39" s="1"/>
  <c r="Q979" i="39" s="1"/>
  <c r="N1120" i="39"/>
  <c r="P1120" i="39" s="1"/>
  <c r="Q1120" i="39" s="1"/>
  <c r="N1035" i="39"/>
  <c r="P1035" i="39" s="1"/>
  <c r="Q1035" i="39" s="1"/>
  <c r="N871" i="39"/>
  <c r="P871" i="39" s="1"/>
  <c r="Q871" i="39" s="1"/>
  <c r="N994" i="39"/>
  <c r="P994" i="39" s="1"/>
  <c r="Q994" i="39" s="1"/>
  <c r="N1054" i="39"/>
  <c r="P1054" i="39" s="1"/>
  <c r="Q1054" i="39" s="1"/>
  <c r="N903" i="39"/>
  <c r="P903" i="39" s="1"/>
  <c r="Q903" i="39" s="1"/>
  <c r="N941" i="39"/>
  <c r="P941" i="39" s="1"/>
  <c r="Q941" i="39" s="1"/>
  <c r="N777" i="39"/>
  <c r="P777" i="39" s="1"/>
  <c r="Q777" i="39" s="1"/>
  <c r="R777" i="39" s="1"/>
  <c r="U777" i="39" s="1"/>
  <c r="X777" i="39" s="1"/>
  <c r="N1069" i="39"/>
  <c r="P1069" i="39" s="1"/>
  <c r="Q1069" i="39" s="1"/>
  <c r="N855" i="39"/>
  <c r="P855" i="39" s="1"/>
  <c r="Q855" i="39" s="1"/>
  <c r="N589" i="39"/>
  <c r="P589" i="39" s="1"/>
  <c r="Q589" i="39" s="1"/>
  <c r="N891" i="39"/>
  <c r="P891" i="39" s="1"/>
  <c r="Q891" i="39" s="1"/>
  <c r="R891" i="39" s="1"/>
  <c r="U891" i="39" s="1"/>
  <c r="X891" i="39" s="1"/>
  <c r="N990" i="39"/>
  <c r="P990" i="39" s="1"/>
  <c r="Q990" i="39" s="1"/>
  <c r="R990" i="39" s="1"/>
  <c r="U990" i="39" s="1"/>
  <c r="X990" i="39" s="1"/>
  <c r="N949" i="39"/>
  <c r="P949" i="39" s="1"/>
  <c r="Q949" i="39" s="1"/>
  <c r="N1023" i="39"/>
  <c r="P1023" i="39" s="1"/>
  <c r="Q1023" i="39" s="1"/>
  <c r="R1023" i="39" s="1"/>
  <c r="U1023" i="39" s="1"/>
  <c r="X1023" i="39" s="1"/>
  <c r="N1218" i="39"/>
  <c r="P1218" i="39" s="1"/>
  <c r="Q1218" i="39" s="1"/>
  <c r="N893" i="39"/>
  <c r="P893" i="39" s="1"/>
  <c r="Q893" i="39" s="1"/>
  <c r="N565" i="39"/>
  <c r="P565" i="39" s="1"/>
  <c r="Q565" i="39" s="1"/>
  <c r="N783" i="39"/>
  <c r="P783" i="39" s="1"/>
  <c r="Q783" i="39" s="1"/>
  <c r="N445" i="39"/>
  <c r="P445" i="39" s="1"/>
  <c r="Q445" i="39" s="1"/>
  <c r="N910" i="39"/>
  <c r="P910" i="39" s="1"/>
  <c r="Q910" i="39" s="1"/>
  <c r="N201" i="39"/>
  <c r="P201" i="39" s="1"/>
  <c r="Q201" i="39" s="1"/>
  <c r="N217" i="39"/>
  <c r="P217" i="39" s="1"/>
  <c r="Q217" i="39" s="1"/>
  <c r="N30" i="39"/>
  <c r="P30" i="39" s="1"/>
  <c r="Q30" i="39" s="1"/>
  <c r="N96" i="39"/>
  <c r="P96" i="39" s="1"/>
  <c r="Q96" i="39" s="1"/>
  <c r="N375" i="39"/>
  <c r="P375" i="39" s="1"/>
  <c r="Q375" i="39" s="1"/>
  <c r="R542" i="39"/>
  <c r="U542" i="39" s="1"/>
  <c r="N110" i="39"/>
  <c r="P110" i="39" s="1"/>
  <c r="Q110" i="39" s="1"/>
  <c r="N671" i="39"/>
  <c r="P671" i="39" s="1"/>
  <c r="Q671" i="39" s="1"/>
  <c r="N266" i="39"/>
  <c r="P266" i="39" s="1"/>
  <c r="Q266" i="39" s="1"/>
  <c r="N158" i="39"/>
  <c r="P158" i="39" s="1"/>
  <c r="Q158" i="39" s="1"/>
  <c r="N271" i="39"/>
  <c r="P271" i="39" s="1"/>
  <c r="Q271" i="39" s="1"/>
  <c r="R271" i="39" s="1"/>
  <c r="U271" i="39" s="1"/>
  <c r="N25" i="39"/>
  <c r="P25" i="39" s="1"/>
  <c r="Q25" i="39" s="1"/>
  <c r="N599" i="39"/>
  <c r="P599" i="39" s="1"/>
  <c r="Q599" i="39" s="1"/>
  <c r="N1037" i="39"/>
  <c r="P1037" i="39" s="1"/>
  <c r="Q1037" i="39" s="1"/>
  <c r="N959" i="39"/>
  <c r="P959" i="39" s="1"/>
  <c r="Q959" i="39" s="1"/>
  <c r="R959" i="39" s="1"/>
  <c r="U959" i="39" s="1"/>
  <c r="X959" i="39" s="1"/>
  <c r="N513" i="39"/>
  <c r="P513" i="39" s="1"/>
  <c r="Q513" i="39" s="1"/>
  <c r="N1385" i="39"/>
  <c r="P1385" i="39" s="1"/>
  <c r="Q1385" i="39" s="1"/>
  <c r="N706" i="39"/>
  <c r="P706" i="39" s="1"/>
  <c r="Q706" i="39" s="1"/>
  <c r="N1614" i="39"/>
  <c r="P1614" i="39" s="1"/>
  <c r="Q1614" i="39" s="1"/>
  <c r="N1800" i="39"/>
  <c r="P1800" i="39" s="1"/>
  <c r="Q1800" i="39" s="1"/>
  <c r="N1518" i="39"/>
  <c r="P1518" i="39" s="1"/>
  <c r="Q1518" i="39" s="1"/>
  <c r="N1796" i="39"/>
  <c r="P1796" i="39" s="1"/>
  <c r="Q1796" i="39" s="1"/>
  <c r="N1787" i="39"/>
  <c r="P1787" i="39" s="1"/>
  <c r="Q1787" i="39" s="1"/>
  <c r="N1558" i="39"/>
  <c r="P1558" i="39" s="1"/>
  <c r="Q1558" i="39" s="1"/>
  <c r="N1545" i="39"/>
  <c r="P1545" i="39" s="1"/>
  <c r="Q1545" i="39" s="1"/>
  <c r="N1701" i="39"/>
  <c r="P1701" i="39" s="1"/>
  <c r="Q1701" i="39" s="1"/>
  <c r="N1664" i="39"/>
  <c r="P1664" i="39" s="1"/>
  <c r="Q1664" i="39" s="1"/>
  <c r="N1458" i="39"/>
  <c r="P1458" i="39" s="1"/>
  <c r="Q1458" i="39" s="1"/>
  <c r="N1378" i="39"/>
  <c r="P1378" i="39" s="1"/>
  <c r="Q1378" i="39" s="1"/>
  <c r="N1692" i="39"/>
  <c r="P1692" i="39" s="1"/>
  <c r="Q1692" i="39" s="1"/>
  <c r="N1244" i="39"/>
  <c r="P1244" i="39" s="1"/>
  <c r="Q1244" i="39" s="1"/>
  <c r="N1338" i="39"/>
  <c r="P1338" i="39" s="1"/>
  <c r="Q1338" i="39" s="1"/>
  <c r="R1338" i="39" s="1"/>
  <c r="U1338" i="39" s="1"/>
  <c r="X1338" i="39" s="1"/>
  <c r="N1311" i="39"/>
  <c r="P1311" i="39" s="1"/>
  <c r="Q1311" i="39" s="1"/>
  <c r="N1211" i="39"/>
  <c r="P1211" i="39" s="1"/>
  <c r="Q1211" i="39" s="1"/>
  <c r="N1373" i="39"/>
  <c r="P1373" i="39" s="1"/>
  <c r="Q1373" i="39" s="1"/>
  <c r="R1373" i="39" s="1"/>
  <c r="U1373" i="39" s="1"/>
  <c r="X1373" i="39" s="1"/>
  <c r="N1215" i="39"/>
  <c r="P1215" i="39" s="1"/>
  <c r="Q1215" i="39" s="1"/>
  <c r="R1215" i="39" s="1"/>
  <c r="U1215" i="39" s="1"/>
  <c r="X1215" i="39" s="1"/>
  <c r="N921" i="39"/>
  <c r="P921" i="39" s="1"/>
  <c r="Q921" i="39" s="1"/>
  <c r="N966" i="39"/>
  <c r="P966" i="39" s="1"/>
  <c r="Q966" i="39" s="1"/>
  <c r="N1187" i="39"/>
  <c r="P1187" i="39" s="1"/>
  <c r="Q1187" i="39" s="1"/>
  <c r="N689" i="39"/>
  <c r="P689" i="39" s="1"/>
  <c r="Q689" i="39" s="1"/>
  <c r="N467" i="39"/>
  <c r="P467" i="39" s="1"/>
  <c r="Q467" i="39" s="1"/>
  <c r="N958" i="39"/>
  <c r="P958" i="39" s="1"/>
  <c r="Q958" i="39" s="1"/>
  <c r="R958" i="39" s="1"/>
  <c r="U958" i="39" s="1"/>
  <c r="X958" i="39" s="1"/>
  <c r="N451" i="39"/>
  <c r="P451" i="39" s="1"/>
  <c r="Q451" i="39" s="1"/>
  <c r="N524" i="39"/>
  <c r="P524" i="39" s="1"/>
  <c r="Q524" i="39" s="1"/>
  <c r="N780" i="39"/>
  <c r="P780" i="39" s="1"/>
  <c r="Q780" i="39" s="1"/>
  <c r="N142" i="39"/>
  <c r="P142" i="39" s="1"/>
  <c r="Q142" i="39" s="1"/>
  <c r="N639" i="39"/>
  <c r="P639" i="39" s="1"/>
  <c r="Q639" i="39" s="1"/>
  <c r="N36" i="39"/>
  <c r="P36" i="39" s="1"/>
  <c r="Q36" i="39" s="1"/>
  <c r="N216" i="39"/>
  <c r="P216" i="39" s="1"/>
  <c r="Q216" i="39" s="1"/>
  <c r="N834" i="39"/>
  <c r="P834" i="39" s="1"/>
  <c r="Q834" i="39" s="1"/>
  <c r="N122" i="39"/>
  <c r="P122" i="39" s="1"/>
  <c r="Q122" i="39" s="1"/>
  <c r="N881" i="39"/>
  <c r="P881" i="39" s="1"/>
  <c r="Q881" i="39" s="1"/>
  <c r="N1706" i="39"/>
  <c r="P1706" i="39" s="1"/>
  <c r="Q1706" i="39" s="1"/>
  <c r="N1073" i="39"/>
  <c r="P1073" i="39" s="1"/>
  <c r="Q1073" i="39" s="1"/>
  <c r="N1756" i="39"/>
  <c r="P1756" i="39" s="1"/>
  <c r="Q1756" i="39" s="1"/>
  <c r="N809" i="39"/>
  <c r="P809" i="39" s="1"/>
  <c r="Q809" i="39" s="1"/>
  <c r="N1729" i="39"/>
  <c r="P1729" i="39" s="1"/>
  <c r="Q1729" i="39" s="1"/>
  <c r="N1793" i="39"/>
  <c r="P1793" i="39" s="1"/>
  <c r="Q1793" i="39" s="1"/>
  <c r="N1778" i="39"/>
  <c r="P1778" i="39" s="1"/>
  <c r="Q1778" i="39" s="1"/>
  <c r="R1778" i="39" s="1"/>
  <c r="U1778" i="39" s="1"/>
  <c r="X1778" i="39" s="1"/>
  <c r="N1693" i="39"/>
  <c r="P1693" i="39" s="1"/>
  <c r="Q1693" i="39" s="1"/>
  <c r="N1728" i="39"/>
  <c r="P1728" i="39" s="1"/>
  <c r="Q1728" i="39" s="1"/>
  <c r="N1586" i="39"/>
  <c r="P1586" i="39" s="1"/>
  <c r="Q1586" i="39" s="1"/>
  <c r="N1606" i="39"/>
  <c r="P1606" i="39" s="1"/>
  <c r="Q1606" i="39" s="1"/>
  <c r="R1606" i="39" s="1"/>
  <c r="U1606" i="39" s="1"/>
  <c r="X1606" i="39" s="1"/>
  <c r="N1322" i="39"/>
  <c r="P1322" i="39" s="1"/>
  <c r="Q1322" i="39" s="1"/>
  <c r="R1322" i="39" s="1"/>
  <c r="U1322" i="39" s="1"/>
  <c r="X1322" i="39" s="1"/>
  <c r="N1745" i="39"/>
  <c r="P1745" i="39" s="1"/>
  <c r="Q1745" i="39" s="1"/>
  <c r="N1400" i="39"/>
  <c r="P1400" i="39" s="1"/>
  <c r="Q1400" i="39" s="1"/>
  <c r="R1400" i="39" s="1"/>
  <c r="U1400" i="39" s="1"/>
  <c r="X1400" i="39" s="1"/>
  <c r="N1240" i="39"/>
  <c r="P1240" i="39" s="1"/>
  <c r="Q1240" i="39" s="1"/>
  <c r="N1350" i="39"/>
  <c r="P1350" i="39" s="1"/>
  <c r="Q1350" i="39" s="1"/>
  <c r="N1227" i="39"/>
  <c r="P1227" i="39" s="1"/>
  <c r="Q1227" i="39" s="1"/>
  <c r="N1206" i="39"/>
  <c r="P1206" i="39" s="1"/>
  <c r="Q1206" i="39" s="1"/>
  <c r="N1263" i="39"/>
  <c r="P1263" i="39" s="1"/>
  <c r="Q1263" i="39" s="1"/>
  <c r="N1381" i="39"/>
  <c r="P1381" i="39" s="1"/>
  <c r="Q1381" i="39" s="1"/>
  <c r="N1426" i="39"/>
  <c r="P1426" i="39" s="1"/>
  <c r="Q1426" i="39" s="1"/>
  <c r="N1186" i="39"/>
  <c r="P1186" i="39" s="1"/>
  <c r="Q1186" i="39" s="1"/>
  <c r="N851" i="39"/>
  <c r="P851" i="39" s="1"/>
  <c r="Q851" i="39" s="1"/>
  <c r="N1383" i="39"/>
  <c r="P1383" i="39" s="1"/>
  <c r="Q1383" i="39" s="1"/>
  <c r="N960" i="39"/>
  <c r="P960" i="39" s="1"/>
  <c r="Q960" i="39" s="1"/>
  <c r="N687" i="39"/>
  <c r="P687" i="39" s="1"/>
  <c r="Q687" i="39" s="1"/>
  <c r="N906" i="39"/>
  <c r="P906" i="39" s="1"/>
  <c r="Q906" i="39" s="1"/>
  <c r="N567" i="39"/>
  <c r="P567" i="39" s="1"/>
  <c r="Q567" i="39" s="1"/>
  <c r="N1010" i="39"/>
  <c r="P1010" i="39" s="1"/>
  <c r="Q1010" i="39" s="1"/>
  <c r="N633" i="39"/>
  <c r="P633" i="39" s="1"/>
  <c r="Q633" i="39" s="1"/>
  <c r="N485" i="39"/>
  <c r="P485" i="39" s="1"/>
  <c r="Q485" i="39" s="1"/>
  <c r="N624" i="39"/>
  <c r="P624" i="39" s="1"/>
  <c r="Q624" i="39" s="1"/>
  <c r="N707" i="39"/>
  <c r="P707" i="39" s="1"/>
  <c r="Q707" i="39" s="1"/>
  <c r="N1280" i="39"/>
  <c r="P1280" i="39" s="1"/>
  <c r="Q1280" i="39" s="1"/>
  <c r="R1280" i="39" s="1"/>
  <c r="U1280" i="39" s="1"/>
  <c r="X1280" i="39" s="1"/>
  <c r="N541" i="39"/>
  <c r="P541" i="39" s="1"/>
  <c r="Q541" i="39" s="1"/>
  <c r="N455" i="39"/>
  <c r="P455" i="39" s="1"/>
  <c r="Q455" i="39" s="1"/>
  <c r="N357" i="39"/>
  <c r="P357" i="39" s="1"/>
  <c r="Q357" i="39" s="1"/>
  <c r="R357" i="39" s="1"/>
  <c r="U357" i="39" s="1"/>
  <c r="N585" i="39"/>
  <c r="P585" i="39" s="1"/>
  <c r="Q585" i="39" s="1"/>
  <c r="N147" i="39"/>
  <c r="P147" i="39" s="1"/>
  <c r="Q147" i="39" s="1"/>
  <c r="N767" i="39"/>
  <c r="P767" i="39" s="1"/>
  <c r="Q767" i="39" s="1"/>
  <c r="N492" i="39"/>
  <c r="P492" i="39" s="1"/>
  <c r="Q492" i="39" s="1"/>
  <c r="N751" i="39"/>
  <c r="P751" i="39" s="1"/>
  <c r="Q751" i="39" s="1"/>
  <c r="N1292" i="39"/>
  <c r="P1292" i="39" s="1"/>
  <c r="Q1292" i="39" s="1"/>
  <c r="N94" i="39"/>
  <c r="P94" i="39" s="1"/>
  <c r="Q94" i="39" s="1"/>
  <c r="N753" i="39"/>
  <c r="P753" i="39" s="1"/>
  <c r="Q753" i="39" s="1"/>
  <c r="N948" i="39"/>
  <c r="P948" i="39" s="1"/>
  <c r="Q948" i="39" s="1"/>
  <c r="N198" i="39"/>
  <c r="P198" i="39" s="1"/>
  <c r="Q198" i="39" s="1"/>
  <c r="N538" i="39"/>
  <c r="P538" i="39" s="1"/>
  <c r="Q538" i="39" s="1"/>
  <c r="N93" i="39"/>
  <c r="P93" i="39" s="1"/>
  <c r="Q93" i="39" s="1"/>
  <c r="N215" i="39"/>
  <c r="P215" i="39" s="1"/>
  <c r="Q215" i="39" s="1"/>
  <c r="N1456" i="39"/>
  <c r="P1456" i="39" s="1"/>
  <c r="Q1456" i="39" s="1"/>
  <c r="N1665" i="39"/>
  <c r="P1665" i="39" s="1"/>
  <c r="Q1665" i="39" s="1"/>
  <c r="R1665" i="39" s="1"/>
  <c r="U1665" i="39" s="1"/>
  <c r="X1665" i="39" s="1"/>
  <c r="N1369" i="39"/>
  <c r="P1369" i="39" s="1"/>
  <c r="Q1369" i="39" s="1"/>
  <c r="N1461" i="39"/>
  <c r="P1461" i="39" s="1"/>
  <c r="Q1461" i="39" s="1"/>
  <c r="N1183" i="39"/>
  <c r="P1183" i="39" s="1"/>
  <c r="Q1183" i="39" s="1"/>
  <c r="N1177" i="39"/>
  <c r="P1177" i="39" s="1"/>
  <c r="Q1177" i="39" s="1"/>
  <c r="N1313" i="39"/>
  <c r="P1313" i="39" s="1"/>
  <c r="Q1313" i="39" s="1"/>
  <c r="N1245" i="39"/>
  <c r="P1245" i="39" s="1"/>
  <c r="Q1245" i="39" s="1"/>
  <c r="R1245" i="39" s="1"/>
  <c r="U1245" i="39" s="1"/>
  <c r="X1245" i="39" s="1"/>
  <c r="N1114" i="39"/>
  <c r="P1114" i="39" s="1"/>
  <c r="Q1114" i="39" s="1"/>
  <c r="N1008" i="39"/>
  <c r="P1008" i="39" s="1"/>
  <c r="Q1008" i="39" s="1"/>
  <c r="R1008" i="39" s="1"/>
  <c r="U1008" i="39" s="1"/>
  <c r="X1008" i="39" s="1"/>
  <c r="N838" i="39"/>
  <c r="P838" i="39" s="1"/>
  <c r="Q838" i="39" s="1"/>
  <c r="N1004" i="39"/>
  <c r="P1004" i="39" s="1"/>
  <c r="Q1004" i="39" s="1"/>
  <c r="N335" i="39"/>
  <c r="P335" i="39" s="1"/>
  <c r="Q335" i="39" s="1"/>
  <c r="N907" i="39"/>
  <c r="P907" i="39" s="1"/>
  <c r="Q907" i="39" s="1"/>
  <c r="N591" i="39"/>
  <c r="P591" i="39" s="1"/>
  <c r="Q591" i="39" s="1"/>
  <c r="N712" i="39"/>
  <c r="P712" i="39" s="1"/>
  <c r="Q712" i="39" s="1"/>
  <c r="N76" i="39"/>
  <c r="P76" i="39" s="1"/>
  <c r="Q76" i="39" s="1"/>
  <c r="N115" i="39"/>
  <c r="P115" i="39" s="1"/>
  <c r="Q115" i="39" s="1"/>
  <c r="N1209" i="39"/>
  <c r="P1209" i="39" s="1"/>
  <c r="Q1209" i="39" s="1"/>
  <c r="N167" i="39"/>
  <c r="P167" i="39" s="1"/>
  <c r="Q167" i="39" s="1"/>
  <c r="N169" i="39"/>
  <c r="P169" i="39" s="1"/>
  <c r="Q169" i="39" s="1"/>
  <c r="N1087" i="39"/>
  <c r="P1087" i="39" s="1"/>
  <c r="Q1087" i="39" s="1"/>
  <c r="N936" i="39"/>
  <c r="P936" i="39" s="1"/>
  <c r="Q936" i="39" s="1"/>
  <c r="N174" i="39"/>
  <c r="P174" i="39" s="1"/>
  <c r="Q174" i="39" s="1"/>
  <c r="N121" i="39"/>
  <c r="P121" i="39" s="1"/>
  <c r="Q121" i="39" s="1"/>
  <c r="N739" i="39"/>
  <c r="P739" i="39" s="1"/>
  <c r="Q739" i="39" s="1"/>
  <c r="R739" i="39" s="1"/>
  <c r="U739" i="39" s="1"/>
  <c r="N614" i="39"/>
  <c r="P614" i="39" s="1"/>
  <c r="Q614" i="39" s="1"/>
  <c r="N187" i="39"/>
  <c r="P187" i="39" s="1"/>
  <c r="Q187" i="39" s="1"/>
  <c r="N237" i="39"/>
  <c r="P237" i="39" s="1"/>
  <c r="Q237" i="39" s="1"/>
  <c r="N1716" i="39"/>
  <c r="P1716" i="39" s="1"/>
  <c r="Q1716" i="39" s="1"/>
  <c r="N1291" i="39"/>
  <c r="P1291" i="39" s="1"/>
  <c r="Q1291" i="39" s="1"/>
  <c r="N814" i="39"/>
  <c r="P814" i="39" s="1"/>
  <c r="Q814" i="39" s="1"/>
  <c r="N1197" i="39"/>
  <c r="P1197" i="39" s="1"/>
  <c r="Q1197" i="39" s="1"/>
  <c r="N1229" i="39"/>
  <c r="P1229" i="39" s="1"/>
  <c r="Q1229" i="39" s="1"/>
  <c r="R1229" i="39" s="1"/>
  <c r="U1229" i="39" s="1"/>
  <c r="X1229" i="39" s="1"/>
  <c r="N737" i="39"/>
  <c r="P737" i="39" s="1"/>
  <c r="Q737" i="39" s="1"/>
  <c r="R737" i="39" s="1"/>
  <c r="U737" i="39" s="1"/>
  <c r="N311" i="39"/>
  <c r="P311" i="39" s="1"/>
  <c r="Q311" i="39" s="1"/>
  <c r="N413" i="39"/>
  <c r="P413" i="39" s="1"/>
  <c r="Q413" i="39" s="1"/>
  <c r="N1794" i="39"/>
  <c r="P1794" i="39" s="1"/>
  <c r="Q1794" i="39" s="1"/>
  <c r="N1630" i="39"/>
  <c r="P1630" i="39" s="1"/>
  <c r="Q1630" i="39" s="1"/>
  <c r="N1442" i="39"/>
  <c r="P1442" i="39" s="1"/>
  <c r="Q1442" i="39" s="1"/>
  <c r="N1501" i="39"/>
  <c r="P1501" i="39" s="1"/>
  <c r="Q1501" i="39" s="1"/>
  <c r="N828" i="39"/>
  <c r="P828" i="39" s="1"/>
  <c r="Q828" i="39" s="1"/>
  <c r="N1398" i="39"/>
  <c r="P1398" i="39" s="1"/>
  <c r="Q1398" i="39" s="1"/>
  <c r="N1391" i="39"/>
  <c r="P1391" i="39" s="1"/>
  <c r="Q1391" i="39" s="1"/>
  <c r="N981" i="39"/>
  <c r="P981" i="39" s="1"/>
  <c r="Q981" i="39" s="1"/>
  <c r="N911" i="39"/>
  <c r="P911" i="39" s="1"/>
  <c r="Q911" i="39" s="1"/>
  <c r="N557" i="39"/>
  <c r="P557" i="39" s="1"/>
  <c r="Q557" i="39" s="1"/>
  <c r="N504" i="39"/>
  <c r="P504" i="39" s="1"/>
  <c r="Q504" i="39" s="1"/>
  <c r="N930" i="39"/>
  <c r="P930" i="39" s="1"/>
  <c r="Q930" i="39" s="1"/>
  <c r="N730" i="39"/>
  <c r="P730" i="39" s="1"/>
  <c r="Q730" i="39" s="1"/>
  <c r="R730" i="39" s="1"/>
  <c r="U730" i="39" s="1"/>
  <c r="N447" i="39"/>
  <c r="P447" i="39" s="1"/>
  <c r="Q447" i="39" s="1"/>
  <c r="N474" i="39"/>
  <c r="P474" i="39" s="1"/>
  <c r="Q474" i="39" s="1"/>
  <c r="N534" i="39"/>
  <c r="P534" i="39" s="1"/>
  <c r="Q534" i="39" s="1"/>
  <c r="N478" i="39"/>
  <c r="P478" i="39" s="1"/>
  <c r="Q478" i="39" s="1"/>
  <c r="N272" i="39"/>
  <c r="P272" i="39" s="1"/>
  <c r="Q272" i="39" s="1"/>
  <c r="N444" i="39"/>
  <c r="P444" i="39" s="1"/>
  <c r="Q444" i="39" s="1"/>
  <c r="N702" i="39"/>
  <c r="P702" i="39" s="1"/>
  <c r="Q702" i="39" s="1"/>
  <c r="N398" i="39"/>
  <c r="P398" i="39" s="1"/>
  <c r="Q398" i="39" s="1"/>
  <c r="R170" i="39"/>
  <c r="U170" i="39" s="1"/>
  <c r="X170" i="39" s="1"/>
  <c r="N536" i="39"/>
  <c r="P536" i="39" s="1"/>
  <c r="Q536" i="39" s="1"/>
  <c r="N554" i="39"/>
  <c r="P554" i="39" s="1"/>
  <c r="Q554" i="39" s="1"/>
  <c r="N1124" i="39"/>
  <c r="P1124" i="39" s="1"/>
  <c r="Q1124" i="39" s="1"/>
  <c r="N1134" i="39"/>
  <c r="P1134" i="39" s="1"/>
  <c r="Q1134" i="39" s="1"/>
  <c r="N1655" i="39"/>
  <c r="P1655" i="39" s="1"/>
  <c r="Q1655" i="39" s="1"/>
  <c r="N440" i="39"/>
  <c r="P440" i="39" s="1"/>
  <c r="Q440" i="39" s="1"/>
  <c r="N387" i="39"/>
  <c r="P387" i="39" s="1"/>
  <c r="Q387" i="39" s="1"/>
  <c r="N859" i="39"/>
  <c r="P859" i="39" s="1"/>
  <c r="Q859" i="39" s="1"/>
  <c r="N290" i="39"/>
  <c r="P290" i="39" s="1"/>
  <c r="Q290" i="39" s="1"/>
  <c r="N1539" i="39"/>
  <c r="P1539" i="39" s="1"/>
  <c r="Q1539" i="39" s="1"/>
  <c r="N1591" i="39"/>
  <c r="P1591" i="39" s="1"/>
  <c r="Q1591" i="39" s="1"/>
  <c r="N1407" i="39"/>
  <c r="P1407" i="39" s="1"/>
  <c r="Q1407" i="39" s="1"/>
  <c r="N1568" i="39"/>
  <c r="P1568" i="39" s="1"/>
  <c r="Q1568" i="39" s="1"/>
  <c r="N1281" i="39"/>
  <c r="P1281" i="39" s="1"/>
  <c r="Q1281" i="39" s="1"/>
  <c r="N1666" i="39"/>
  <c r="P1666" i="39" s="1"/>
  <c r="Q1666" i="39" s="1"/>
  <c r="N1184" i="39"/>
  <c r="P1184" i="39" s="1"/>
  <c r="Q1184" i="39" s="1"/>
  <c r="N1106" i="39"/>
  <c r="P1106" i="39" s="1"/>
  <c r="Q1106" i="39" s="1"/>
  <c r="N1361" i="39"/>
  <c r="P1361" i="39" s="1"/>
  <c r="Q1361" i="39" s="1"/>
  <c r="N719" i="39"/>
  <c r="P719" i="39" s="1"/>
  <c r="Q719" i="39" s="1"/>
  <c r="N1293" i="39"/>
  <c r="P1293" i="39" s="1"/>
  <c r="Q1293" i="39" s="1"/>
  <c r="N975" i="39"/>
  <c r="P975" i="39" s="1"/>
  <c r="Q975" i="39" s="1"/>
  <c r="N776" i="39"/>
  <c r="P776" i="39" s="1"/>
  <c r="Q776" i="39" s="1"/>
  <c r="R776" i="39" s="1"/>
  <c r="U776" i="39" s="1"/>
  <c r="N1066" i="39"/>
  <c r="P1066" i="39" s="1"/>
  <c r="Q1066" i="39" s="1"/>
  <c r="N506" i="39"/>
  <c r="P506" i="39" s="1"/>
  <c r="Q506" i="39" s="1"/>
  <c r="R506" i="39" s="1"/>
  <c r="U506" i="39" s="1"/>
  <c r="N1135" i="39"/>
  <c r="P1135" i="39" s="1"/>
  <c r="Q1135" i="39" s="1"/>
  <c r="N1200" i="39"/>
  <c r="P1200" i="39" s="1"/>
  <c r="Q1200" i="39" s="1"/>
  <c r="N945" i="39"/>
  <c r="P945" i="39" s="1"/>
  <c r="Q945" i="39" s="1"/>
  <c r="N355" i="39"/>
  <c r="P355" i="39" s="1"/>
  <c r="Q355" i="39" s="1"/>
  <c r="N402" i="39"/>
  <c r="P402" i="39" s="1"/>
  <c r="Q402" i="39" s="1"/>
  <c r="N1078" i="39"/>
  <c r="P1078" i="39" s="1"/>
  <c r="Q1078" i="39" s="1"/>
  <c r="N189" i="39"/>
  <c r="P189" i="39" s="1"/>
  <c r="Q189" i="39" s="1"/>
  <c r="N468" i="39"/>
  <c r="P468" i="39" s="1"/>
  <c r="Q468" i="39" s="1"/>
  <c r="N150" i="39"/>
  <c r="P150" i="39" s="1"/>
  <c r="Q150" i="39" s="1"/>
  <c r="N154" i="39"/>
  <c r="P154" i="39" s="1"/>
  <c r="Q154" i="39" s="1"/>
  <c r="N61" i="39"/>
  <c r="P61" i="39" s="1"/>
  <c r="Q61" i="39" s="1"/>
  <c r="N1196" i="39"/>
  <c r="P1196" i="39" s="1"/>
  <c r="Q1196" i="39" s="1"/>
  <c r="R1637" i="39"/>
  <c r="U1637" i="39" s="1"/>
  <c r="X1637" i="39" s="1"/>
  <c r="N306" i="39"/>
  <c r="P306" i="39" s="1"/>
  <c r="Q306" i="39" s="1"/>
  <c r="N1761" i="39"/>
  <c r="P1761" i="39" s="1"/>
  <c r="Q1761" i="39" s="1"/>
  <c r="R1761" i="39" s="1"/>
  <c r="U1761" i="39" s="1"/>
  <c r="X1761" i="39" s="1"/>
  <c r="N1375" i="39"/>
  <c r="P1375" i="39" s="1"/>
  <c r="Q1375" i="39" s="1"/>
  <c r="N755" i="39"/>
  <c r="P755" i="39" s="1"/>
  <c r="Q755" i="39" s="1"/>
  <c r="N568" i="39"/>
  <c r="P568" i="39" s="1"/>
  <c r="Q568" i="39" s="1"/>
  <c r="N462" i="39"/>
  <c r="P462" i="39" s="1"/>
  <c r="Q462" i="39" s="1"/>
  <c r="N1798" i="39"/>
  <c r="P1798" i="39" s="1"/>
  <c r="Q1798" i="39" s="1"/>
  <c r="N1498" i="39"/>
  <c r="P1498" i="39" s="1"/>
  <c r="Q1498" i="39" s="1"/>
  <c r="N262" i="39"/>
  <c r="P262" i="39" s="1"/>
  <c r="Q262" i="39" s="1"/>
  <c r="R262" i="39" s="1"/>
  <c r="U262" i="39" s="1"/>
  <c r="X262" i="39" s="1"/>
  <c r="N1764" i="39"/>
  <c r="P1764" i="39" s="1"/>
  <c r="Q1764" i="39" s="1"/>
  <c r="R1764" i="39" s="1"/>
  <c r="U1764" i="39" s="1"/>
  <c r="X1764" i="39" s="1"/>
  <c r="N1748" i="39"/>
  <c r="P1748" i="39" s="1"/>
  <c r="Q1748" i="39" s="1"/>
  <c r="N1533" i="39"/>
  <c r="P1533" i="39" s="1"/>
  <c r="Q1533" i="39" s="1"/>
  <c r="N1593" i="39"/>
  <c r="P1593" i="39" s="1"/>
  <c r="Q1593" i="39" s="1"/>
  <c r="N1784" i="39"/>
  <c r="P1784" i="39" s="1"/>
  <c r="Q1784" i="39" s="1"/>
  <c r="N1765" i="39"/>
  <c r="P1765" i="39" s="1"/>
  <c r="Q1765" i="39" s="1"/>
  <c r="N1686" i="39"/>
  <c r="P1686" i="39" s="1"/>
  <c r="Q1686" i="39" s="1"/>
  <c r="N1503" i="39"/>
  <c r="P1503" i="39" s="1"/>
  <c r="Q1503" i="39" s="1"/>
  <c r="N1360" i="39"/>
  <c r="P1360" i="39" s="1"/>
  <c r="Q1360" i="39" s="1"/>
  <c r="N1176" i="39"/>
  <c r="P1176" i="39" s="1"/>
  <c r="Q1176" i="39" s="1"/>
  <c r="N1257" i="39"/>
  <c r="P1257" i="39" s="1"/>
  <c r="Q1257" i="39" s="1"/>
  <c r="N1359" i="39"/>
  <c r="P1359" i="39" s="1"/>
  <c r="Q1359" i="39" s="1"/>
  <c r="N1097" i="39"/>
  <c r="P1097" i="39" s="1"/>
  <c r="Q1097" i="39" s="1"/>
  <c r="N1635" i="39"/>
  <c r="P1635" i="39" s="1"/>
  <c r="Q1635" i="39" s="1"/>
  <c r="N1232" i="39"/>
  <c r="P1232" i="39" s="1"/>
  <c r="Q1232" i="39" s="1"/>
  <c r="N681" i="39"/>
  <c r="P681" i="39" s="1"/>
  <c r="Q681" i="39" s="1"/>
  <c r="N1150" i="39"/>
  <c r="P1150" i="39" s="1"/>
  <c r="Q1150" i="39" s="1"/>
  <c r="N788" i="39"/>
  <c r="P788" i="39" s="1"/>
  <c r="Q788" i="39" s="1"/>
  <c r="N512" i="39"/>
  <c r="P512" i="39" s="1"/>
  <c r="Q512" i="39" s="1"/>
  <c r="N878" i="39"/>
  <c r="P878" i="39" s="1"/>
  <c r="Q878" i="39" s="1"/>
  <c r="N452" i="39"/>
  <c r="P452" i="39" s="1"/>
  <c r="Q452" i="39" s="1"/>
  <c r="N503" i="39"/>
  <c r="P503" i="39" s="1"/>
  <c r="Q503" i="39" s="1"/>
  <c r="N765" i="39"/>
  <c r="P765" i="39" s="1"/>
  <c r="Q765" i="39" s="1"/>
  <c r="N424" i="39"/>
  <c r="P424" i="39" s="1"/>
  <c r="Q424" i="39" s="1"/>
  <c r="N641" i="39"/>
  <c r="P641" i="39" s="1"/>
  <c r="Q641" i="39" s="1"/>
  <c r="N820" i="39"/>
  <c r="P820" i="39" s="1"/>
  <c r="Q820" i="39" s="1"/>
  <c r="N352" i="39"/>
  <c r="P352" i="39" s="1"/>
  <c r="Q352" i="39" s="1"/>
  <c r="R352" i="39" s="1"/>
  <c r="U352" i="39" s="1"/>
  <c r="X352" i="39" s="1"/>
  <c r="N379" i="39"/>
  <c r="P379" i="39" s="1"/>
  <c r="Q379" i="39" s="1"/>
  <c r="N578" i="39"/>
  <c r="P578" i="39" s="1"/>
  <c r="Q578" i="39" s="1"/>
  <c r="N463" i="39"/>
  <c r="P463" i="39" s="1"/>
  <c r="Q463" i="39" s="1"/>
  <c r="N173" i="39"/>
  <c r="P173" i="39" s="1"/>
  <c r="Q173" i="39" s="1"/>
  <c r="N214" i="39"/>
  <c r="P214" i="39" s="1"/>
  <c r="Q214" i="39" s="1"/>
  <c r="N900" i="39"/>
  <c r="P900" i="39" s="1"/>
  <c r="Q900" i="39" s="1"/>
  <c r="N64" i="39"/>
  <c r="P64" i="39" s="1"/>
  <c r="Q64" i="39" s="1"/>
  <c r="N453" i="39"/>
  <c r="P453" i="39" s="1"/>
  <c r="Q453" i="39" s="1"/>
  <c r="N1713" i="39"/>
  <c r="P1713" i="39" s="1"/>
  <c r="Q1713" i="39" s="1"/>
  <c r="N1590" i="39"/>
  <c r="P1590" i="39" s="1"/>
  <c r="Q1590" i="39" s="1"/>
  <c r="N1782" i="39"/>
  <c r="P1782" i="39" s="1"/>
  <c r="Q1782" i="39" s="1"/>
  <c r="N186" i="39"/>
  <c r="P186" i="39" s="1"/>
  <c r="Q186" i="39" s="1"/>
  <c r="N1737" i="39"/>
  <c r="P1737" i="39" s="1"/>
  <c r="Q1737" i="39" s="1"/>
  <c r="N1572" i="39"/>
  <c r="P1572" i="39" s="1"/>
  <c r="Q1572" i="39" s="1"/>
  <c r="N1780" i="39"/>
  <c r="P1780" i="39" s="1"/>
  <c r="Q1780" i="39" s="1"/>
  <c r="N1423" i="39"/>
  <c r="P1423" i="39" s="1"/>
  <c r="Q1423" i="39" s="1"/>
  <c r="N1380" i="39"/>
  <c r="P1380" i="39" s="1"/>
  <c r="Q1380" i="39" s="1"/>
  <c r="N1062" i="39"/>
  <c r="P1062" i="39" s="1"/>
  <c r="Q1062" i="39" s="1"/>
  <c r="N650" i="39"/>
  <c r="P650" i="39" s="1"/>
  <c r="Q650" i="39" s="1"/>
  <c r="N598" i="39"/>
  <c r="P598" i="39" s="1"/>
  <c r="Q598" i="39" s="1"/>
  <c r="N431" i="39"/>
  <c r="P431" i="39" s="1"/>
  <c r="Q431" i="39" s="1"/>
  <c r="N630" i="39"/>
  <c r="P630" i="39" s="1"/>
  <c r="Q630" i="39" s="1"/>
  <c r="R630" i="39" s="1"/>
  <c r="U630" i="39" s="1"/>
  <c r="N665" i="39"/>
  <c r="P665" i="39" s="1"/>
  <c r="Q665" i="39" s="1"/>
  <c r="N152" i="39"/>
  <c r="P152" i="39" s="1"/>
  <c r="Q152" i="39" s="1"/>
  <c r="N126" i="39"/>
  <c r="P126" i="39" s="1"/>
  <c r="Q126" i="39" s="1"/>
  <c r="N1662" i="39"/>
  <c r="P1662" i="39" s="1"/>
  <c r="Q1662" i="39" s="1"/>
  <c r="N1347" i="39"/>
  <c r="P1347" i="39" s="1"/>
  <c r="Q1347" i="39" s="1"/>
  <c r="N933" i="39"/>
  <c r="P933" i="39" s="1"/>
  <c r="Q933" i="39" s="1"/>
  <c r="N227" i="39"/>
  <c r="P227" i="39" s="1"/>
  <c r="Q227" i="39" s="1"/>
  <c r="N1660" i="39"/>
  <c r="P1660" i="39" s="1"/>
  <c r="Q1660" i="39" s="1"/>
  <c r="N1548" i="39"/>
  <c r="P1548" i="39" s="1"/>
  <c r="Q1548" i="39" s="1"/>
  <c r="N1504" i="39"/>
  <c r="P1504" i="39" s="1"/>
  <c r="Q1504" i="39" s="1"/>
  <c r="N1452" i="39"/>
  <c r="P1452" i="39" s="1"/>
  <c r="Q1452" i="39" s="1"/>
  <c r="N1464" i="39"/>
  <c r="P1464" i="39" s="1"/>
  <c r="Q1464" i="39" s="1"/>
  <c r="N1601" i="39"/>
  <c r="P1601" i="39" s="1"/>
  <c r="Q1601" i="39" s="1"/>
  <c r="N1127" i="39"/>
  <c r="P1127" i="39" s="1"/>
  <c r="Q1127" i="39" s="1"/>
  <c r="N1629" i="39"/>
  <c r="P1629" i="39" s="1"/>
  <c r="Q1629" i="39" s="1"/>
  <c r="N1251" i="39"/>
  <c r="P1251" i="39" s="1"/>
  <c r="Q1251" i="39" s="1"/>
  <c r="N946" i="39"/>
  <c r="P946" i="39" s="1"/>
  <c r="Q946" i="39" s="1"/>
  <c r="N744" i="39"/>
  <c r="P744" i="39" s="1"/>
  <c r="Q744" i="39" s="1"/>
  <c r="N1045" i="39"/>
  <c r="P1045" i="39" s="1"/>
  <c r="Q1045" i="39" s="1"/>
  <c r="N1156" i="39"/>
  <c r="P1156" i="39" s="1"/>
  <c r="Q1156" i="39" s="1"/>
  <c r="N496" i="39"/>
  <c r="P496" i="39" s="1"/>
  <c r="Q496" i="39" s="1"/>
  <c r="N758" i="39"/>
  <c r="P758" i="39" s="1"/>
  <c r="Q758" i="39" s="1"/>
  <c r="N864" i="39"/>
  <c r="P864" i="39" s="1"/>
  <c r="Q864" i="39" s="1"/>
  <c r="N715" i="39"/>
  <c r="P715" i="39" s="1"/>
  <c r="Q715" i="39" s="1"/>
  <c r="N1019" i="39"/>
  <c r="P1019" i="39" s="1"/>
  <c r="Q1019" i="39" s="1"/>
  <c r="R1019" i="39" s="1"/>
  <c r="U1019" i="39" s="1"/>
  <c r="X1019" i="39" s="1"/>
  <c r="N644" i="39"/>
  <c r="P644" i="39" s="1"/>
  <c r="Q644" i="39" s="1"/>
  <c r="N521" i="39"/>
  <c r="P521" i="39" s="1"/>
  <c r="Q521" i="39" s="1"/>
  <c r="N769" i="39"/>
  <c r="P769" i="39" s="1"/>
  <c r="Q769" i="39" s="1"/>
  <c r="N610" i="39"/>
  <c r="P610" i="39" s="1"/>
  <c r="Q610" i="39" s="1"/>
  <c r="N404" i="39"/>
  <c r="P404" i="39" s="1"/>
  <c r="Q404" i="39" s="1"/>
  <c r="N651" i="39"/>
  <c r="P651" i="39" s="1"/>
  <c r="Q651" i="39" s="1"/>
  <c r="N901" i="39"/>
  <c r="P901" i="39" s="1"/>
  <c r="Q901" i="39" s="1"/>
  <c r="N210" i="39"/>
  <c r="P210" i="39" s="1"/>
  <c r="Q210" i="39" s="1"/>
  <c r="N590" i="39"/>
  <c r="P590" i="39" s="1"/>
  <c r="Q590" i="39" s="1"/>
  <c r="N438" i="39"/>
  <c r="P438" i="39" s="1"/>
  <c r="Q438" i="39" s="1"/>
  <c r="N276" i="39"/>
  <c r="P276" i="39" s="1"/>
  <c r="Q276" i="39" s="1"/>
  <c r="N425" i="39"/>
  <c r="P425" i="39" s="1"/>
  <c r="Q425" i="39" s="1"/>
  <c r="N473" i="39"/>
  <c r="P473" i="39" s="1"/>
  <c r="Q473" i="39" s="1"/>
  <c r="N282" i="39"/>
  <c r="P282" i="39" s="1"/>
  <c r="Q282" i="39" s="1"/>
  <c r="N35" i="39"/>
  <c r="P35" i="39" s="1"/>
  <c r="Q35" i="39" s="1"/>
  <c r="N433" i="39"/>
  <c r="P433" i="39" s="1"/>
  <c r="Q433" i="39" s="1"/>
  <c r="N146" i="39"/>
  <c r="P146" i="39" s="1"/>
  <c r="Q146" i="39" s="1"/>
  <c r="N1546" i="39"/>
  <c r="P1546" i="39" s="1"/>
  <c r="Q1546" i="39" s="1"/>
  <c r="N1520" i="39"/>
  <c r="P1520" i="39" s="1"/>
  <c r="Q1520" i="39" s="1"/>
  <c r="N1086" i="39"/>
  <c r="P1086" i="39" s="1"/>
  <c r="Q1086" i="39" s="1"/>
  <c r="N1088" i="39"/>
  <c r="P1088" i="39" s="1"/>
  <c r="Q1088" i="39" s="1"/>
  <c r="N999" i="39"/>
  <c r="P999" i="39" s="1"/>
  <c r="Q999" i="39" s="1"/>
  <c r="R999" i="39" s="1"/>
  <c r="U999" i="39" s="1"/>
  <c r="X999" i="39" s="1"/>
  <c r="N1125" i="39"/>
  <c r="P1125" i="39" s="1"/>
  <c r="Q1125" i="39" s="1"/>
  <c r="N654" i="39"/>
  <c r="P654" i="39" s="1"/>
  <c r="Q654" i="39" s="1"/>
  <c r="N572" i="39"/>
  <c r="P572" i="39" s="1"/>
  <c r="Q572" i="39" s="1"/>
  <c r="N1707" i="39"/>
  <c r="P1707" i="39" s="1"/>
  <c r="Q1707" i="39" s="1"/>
  <c r="N1675" i="39"/>
  <c r="P1675" i="39" s="1"/>
  <c r="Q1675" i="39" s="1"/>
  <c r="N1528" i="39"/>
  <c r="P1528" i="39" s="1"/>
  <c r="Q1528" i="39" s="1"/>
  <c r="N1790" i="39"/>
  <c r="P1790" i="39" s="1"/>
  <c r="Q1790" i="39" s="1"/>
  <c r="N1646" i="39"/>
  <c r="P1646" i="39" s="1"/>
  <c r="Q1646" i="39" s="1"/>
  <c r="N1582" i="39"/>
  <c r="P1582" i="39" s="1"/>
  <c r="Q1582" i="39" s="1"/>
  <c r="N1320" i="39"/>
  <c r="P1320" i="39" s="1"/>
  <c r="Q1320" i="39" s="1"/>
  <c r="N1447" i="39"/>
  <c r="P1447" i="39" s="1"/>
  <c r="Q1447" i="39" s="1"/>
  <c r="N1420" i="39"/>
  <c r="P1420" i="39" s="1"/>
  <c r="Q1420" i="39" s="1"/>
  <c r="N1450" i="39"/>
  <c r="P1450" i="39" s="1"/>
  <c r="Q1450" i="39" s="1"/>
  <c r="N1341" i="39"/>
  <c r="P1341" i="39" s="1"/>
  <c r="Q1341" i="39" s="1"/>
  <c r="N1190" i="39"/>
  <c r="P1190" i="39" s="1"/>
  <c r="Q1190" i="39" s="1"/>
  <c r="N1344" i="39"/>
  <c r="P1344" i="39" s="1"/>
  <c r="Q1344" i="39" s="1"/>
  <c r="N1466" i="39"/>
  <c r="P1466" i="39" s="1"/>
  <c r="Q1466" i="39" s="1"/>
  <c r="N1534" i="39"/>
  <c r="P1534" i="39" s="1"/>
  <c r="Q1534" i="39" s="1"/>
  <c r="N1034" i="39"/>
  <c r="P1034" i="39" s="1"/>
  <c r="Q1034" i="39" s="1"/>
  <c r="N760" i="39"/>
  <c r="P760" i="39" s="1"/>
  <c r="Q760" i="39" s="1"/>
  <c r="N1166" i="39"/>
  <c r="P1166" i="39" s="1"/>
  <c r="Q1166" i="39" s="1"/>
  <c r="N861" i="39"/>
  <c r="P861" i="39" s="1"/>
  <c r="Q861" i="39" s="1"/>
  <c r="N711" i="39"/>
  <c r="P711" i="39" s="1"/>
  <c r="Q711" i="39" s="1"/>
  <c r="N973" i="39"/>
  <c r="P973" i="39" s="1"/>
  <c r="Q973" i="39" s="1"/>
  <c r="N818" i="39"/>
  <c r="P818" i="39" s="1"/>
  <c r="Q818" i="39" s="1"/>
  <c r="N703" i="39"/>
  <c r="P703" i="39" s="1"/>
  <c r="Q703" i="39" s="1"/>
  <c r="N789" i="39"/>
  <c r="P789" i="39" s="1"/>
  <c r="Q789" i="39" s="1"/>
  <c r="N1075" i="39"/>
  <c r="P1075" i="39" s="1"/>
  <c r="Q1075" i="39" s="1"/>
  <c r="N717" i="39"/>
  <c r="P717" i="39" s="1"/>
  <c r="Q717" i="39" s="1"/>
  <c r="N128" i="39"/>
  <c r="P128" i="39" s="1"/>
  <c r="Q128" i="39" s="1"/>
  <c r="N369" i="39"/>
  <c r="P369" i="39" s="1"/>
  <c r="Q369" i="39" s="1"/>
  <c r="N422" i="39"/>
  <c r="P422" i="39" s="1"/>
  <c r="Q422" i="39" s="1"/>
  <c r="N111" i="39"/>
  <c r="P111" i="39" s="1"/>
  <c r="Q111" i="39" s="1"/>
  <c r="N367" i="39"/>
  <c r="P367" i="39" s="1"/>
  <c r="Q367" i="39" s="1"/>
  <c r="N634" i="39"/>
  <c r="P634" i="39" s="1"/>
  <c r="Q634" i="39" s="1"/>
  <c r="N586" i="39"/>
  <c r="P586" i="39" s="1"/>
  <c r="Q586" i="39" s="1"/>
  <c r="N341" i="39"/>
  <c r="P341" i="39" s="1"/>
  <c r="Q341" i="39" s="1"/>
  <c r="N204" i="39"/>
  <c r="P204" i="39" s="1"/>
  <c r="Q204" i="39" s="1"/>
  <c r="N409" i="39"/>
  <c r="P409" i="39" s="1"/>
  <c r="Q409" i="39" s="1"/>
  <c r="N281" i="39"/>
  <c r="P281" i="39" s="1"/>
  <c r="Q281" i="39" s="1"/>
  <c r="N112" i="39"/>
  <c r="P112" i="39" s="1"/>
  <c r="Q112" i="39" s="1"/>
  <c r="N131" i="39"/>
  <c r="P131" i="39" s="1"/>
  <c r="Q131" i="39" s="1"/>
  <c r="N1524" i="39"/>
  <c r="P1524" i="39" s="1"/>
  <c r="Q1524" i="39" s="1"/>
  <c r="N1095" i="39"/>
  <c r="P1095" i="39" s="1"/>
  <c r="Q1095" i="39" s="1"/>
  <c r="N1072" i="39"/>
  <c r="P1072" i="39" s="1"/>
  <c r="Q1072" i="39" s="1"/>
  <c r="N1565" i="39"/>
  <c r="P1565" i="39" s="1"/>
  <c r="Q1565" i="39" s="1"/>
  <c r="N1082" i="39"/>
  <c r="P1082" i="39" s="1"/>
  <c r="Q1082" i="39" s="1"/>
  <c r="N1027" i="39"/>
  <c r="P1027" i="39" s="1"/>
  <c r="Q1027" i="39" s="1"/>
  <c r="N293" i="39"/>
  <c r="P293" i="39" s="1"/>
  <c r="Q293" i="39" s="1"/>
  <c r="N831" i="39"/>
  <c r="P831" i="39" s="1"/>
  <c r="Q831" i="39" s="1"/>
  <c r="N1724" i="39"/>
  <c r="P1724" i="39" s="1"/>
  <c r="Q1724" i="39" s="1"/>
  <c r="N1751" i="39"/>
  <c r="P1751" i="39" s="1"/>
  <c r="Q1751" i="39" s="1"/>
  <c r="N1616" i="39"/>
  <c r="P1616" i="39" s="1"/>
  <c r="Q1616" i="39" s="1"/>
  <c r="N1700" i="39"/>
  <c r="P1700" i="39" s="1"/>
  <c r="Q1700" i="39" s="1"/>
  <c r="N1422" i="39"/>
  <c r="P1422" i="39" s="1"/>
  <c r="Q1422" i="39" s="1"/>
  <c r="N261" i="39"/>
  <c r="P261" i="39" s="1"/>
  <c r="Q261" i="39" s="1"/>
  <c r="N334" i="39"/>
  <c r="P334" i="39" s="1"/>
  <c r="Q334" i="39" s="1"/>
  <c r="N1658" i="39"/>
  <c r="P1658" i="39" s="1"/>
  <c r="Q1658" i="39" s="1"/>
  <c r="N1639" i="39"/>
  <c r="P1639" i="39" s="1"/>
  <c r="Q1639" i="39" s="1"/>
  <c r="N1605" i="39"/>
  <c r="P1605" i="39" s="1"/>
  <c r="Q1605" i="39" s="1"/>
  <c r="N1569" i="39"/>
  <c r="P1569" i="39" s="1"/>
  <c r="Q1569" i="39" s="1"/>
  <c r="N1474" i="39"/>
  <c r="P1474" i="39" s="1"/>
  <c r="Q1474" i="39" s="1"/>
  <c r="N1421" i="39"/>
  <c r="P1421" i="39" s="1"/>
  <c r="Q1421" i="39" s="1"/>
  <c r="N1562" i="39"/>
  <c r="P1562" i="39" s="1"/>
  <c r="Q1562" i="39" s="1"/>
  <c r="N1161" i="39"/>
  <c r="P1161" i="39" s="1"/>
  <c r="Q1161" i="39" s="1"/>
  <c r="N1277" i="39"/>
  <c r="P1277" i="39" s="1"/>
  <c r="Q1277" i="39" s="1"/>
  <c r="N1216" i="39"/>
  <c r="P1216" i="39" s="1"/>
  <c r="Q1216" i="39" s="1"/>
  <c r="N1285" i="39"/>
  <c r="P1285" i="39" s="1"/>
  <c r="Q1285" i="39" s="1"/>
  <c r="N1233" i="39"/>
  <c r="P1233" i="39" s="1"/>
  <c r="Q1233" i="39" s="1"/>
  <c r="N947" i="39"/>
  <c r="P947" i="39" s="1"/>
  <c r="Q947" i="39" s="1"/>
  <c r="N1205" i="39"/>
  <c r="P1205" i="39" s="1"/>
  <c r="Q1205" i="39" s="1"/>
  <c r="N1538" i="39"/>
  <c r="P1538" i="39" s="1"/>
  <c r="Q1538" i="39" s="1"/>
  <c r="N1346" i="39"/>
  <c r="P1346" i="39" s="1"/>
  <c r="Q1346" i="39" s="1"/>
  <c r="N725" i="39"/>
  <c r="P725" i="39" s="1"/>
  <c r="Q725" i="39" s="1"/>
  <c r="N1212" i="39"/>
  <c r="P1212" i="39" s="1"/>
  <c r="Q1212" i="39" s="1"/>
  <c r="N793" i="39"/>
  <c r="P793" i="39" s="1"/>
  <c r="Q793" i="39" s="1"/>
  <c r="N1055" i="39"/>
  <c r="P1055" i="39" s="1"/>
  <c r="Q1055" i="39" s="1"/>
  <c r="N518" i="39"/>
  <c r="P518" i="39" s="1"/>
  <c r="Q518" i="39" s="1"/>
  <c r="N763" i="39"/>
  <c r="P763" i="39" s="1"/>
  <c r="Q763" i="39" s="1"/>
  <c r="N302" i="39"/>
  <c r="P302" i="39" s="1"/>
  <c r="Q302" i="39" s="1"/>
  <c r="N477" i="39"/>
  <c r="P477" i="39" s="1"/>
  <c r="Q477" i="39" s="1"/>
  <c r="N685" i="39"/>
  <c r="P685" i="39" s="1"/>
  <c r="Q685" i="39" s="1"/>
  <c r="N699" i="39"/>
  <c r="P699" i="39" s="1"/>
  <c r="Q699" i="39" s="1"/>
  <c r="N325" i="39"/>
  <c r="P325" i="39" s="1"/>
  <c r="Q325" i="39" s="1"/>
  <c r="N285" i="39"/>
  <c r="P285" i="39" s="1"/>
  <c r="Q285" i="39" s="1"/>
  <c r="N682" i="39"/>
  <c r="P682" i="39" s="1"/>
  <c r="Q682" i="39" s="1"/>
  <c r="R194" i="39"/>
  <c r="U194" i="39" s="1"/>
  <c r="X194" i="39" s="1"/>
  <c r="N256" i="39"/>
  <c r="P256" i="39" s="1"/>
  <c r="Q256" i="39" s="1"/>
  <c r="N184" i="39"/>
  <c r="P184" i="39" s="1"/>
  <c r="Q184" i="39" s="1"/>
  <c r="N924" i="39"/>
  <c r="P924" i="39" s="1"/>
  <c r="Q924" i="39" s="1"/>
  <c r="N1507" i="39"/>
  <c r="P1507" i="39" s="1"/>
  <c r="Q1507" i="39" s="1"/>
  <c r="N1683" i="39"/>
  <c r="P1683" i="39" s="1"/>
  <c r="Q1683" i="39" s="1"/>
  <c r="N1300" i="39"/>
  <c r="P1300" i="39" s="1"/>
  <c r="Q1300" i="39" s="1"/>
  <c r="R1332" i="39"/>
  <c r="U1332" i="39" s="1"/>
  <c r="X1332" i="39" s="1"/>
  <c r="R213" i="39"/>
  <c r="U213" i="39" s="1"/>
  <c r="X213" i="39" s="1"/>
  <c r="R155" i="39"/>
  <c r="U155" i="39" s="1"/>
  <c r="X155" i="39" s="1"/>
  <c r="R268" i="39"/>
  <c r="U268" i="39" s="1"/>
  <c r="X268" i="39" s="1"/>
  <c r="R983" i="39"/>
  <c r="U983" i="39" s="1"/>
  <c r="X983" i="39" s="1"/>
  <c r="R525" i="39"/>
  <c r="U525" i="39" s="1"/>
  <c r="R1002" i="39"/>
  <c r="U1002" i="39" s="1"/>
  <c r="X1002" i="39" s="1"/>
  <c r="R890" i="39"/>
  <c r="U890" i="39" s="1"/>
  <c r="X890" i="39" s="1"/>
  <c r="R1479" i="39"/>
  <c r="U1479" i="39" s="1"/>
  <c r="X1479" i="39" s="1"/>
  <c r="R1424" i="39"/>
  <c r="U1424" i="39" s="1"/>
  <c r="X1424" i="39" s="1"/>
  <c r="R1681" i="39"/>
  <c r="U1681" i="39" s="1"/>
  <c r="X1681" i="39" s="1"/>
  <c r="R1564" i="39"/>
  <c r="U1564" i="39" s="1"/>
  <c r="X1564" i="39" s="1"/>
  <c r="R1492" i="39"/>
  <c r="U1492" i="39" s="1"/>
  <c r="X1492" i="39" s="1"/>
  <c r="R1453" i="39"/>
  <c r="U1453" i="39" s="1"/>
  <c r="X1453" i="39" s="1"/>
  <c r="R1399" i="39"/>
  <c r="U1399" i="39" s="1"/>
  <c r="X1399" i="39" s="1"/>
  <c r="R1672" i="39"/>
  <c r="U1672" i="39" s="1"/>
  <c r="X1672" i="39" s="1"/>
  <c r="R1625" i="39"/>
  <c r="U1625" i="39" s="1"/>
  <c r="X1625" i="39" s="1"/>
  <c r="R1532" i="39"/>
  <c r="U1532" i="39" s="1"/>
  <c r="X1532" i="39" s="1"/>
  <c r="R1264" i="39"/>
  <c r="U1264" i="39" s="1"/>
  <c r="X1264" i="39" s="1"/>
  <c r="R1624" i="39"/>
  <c r="U1624" i="39" s="1"/>
  <c r="X1624" i="39" s="1"/>
  <c r="R1472" i="39"/>
  <c r="U1472" i="39" s="1"/>
  <c r="R1580" i="39"/>
  <c r="U1580" i="39" s="1"/>
  <c r="X1580" i="39" s="1"/>
  <c r="R1521" i="39"/>
  <c r="U1521" i="39" s="1"/>
  <c r="X1521" i="39" s="1"/>
  <c r="R1719" i="39"/>
  <c r="U1719" i="39" s="1"/>
  <c r="X1719" i="39" s="1"/>
  <c r="R1667" i="39"/>
  <c r="U1667" i="39" s="1"/>
  <c r="R1357" i="39"/>
  <c r="U1357" i="39" s="1"/>
  <c r="X1357" i="39" s="1"/>
  <c r="R1179" i="39"/>
  <c r="U1179" i="39" s="1"/>
  <c r="X1179" i="39" s="1"/>
  <c r="R1592" i="39"/>
  <c r="U1592" i="39" s="1"/>
  <c r="X1592" i="39" s="1"/>
  <c r="R273" i="39"/>
  <c r="U273" i="39" s="1"/>
  <c r="X273" i="39" s="1"/>
  <c r="R1804" i="39"/>
  <c r="U1804" i="39" s="1"/>
  <c r="X1804" i="39" s="1"/>
  <c r="R1777" i="39"/>
  <c r="U1777" i="39" s="1"/>
  <c r="X1777" i="39" s="1"/>
  <c r="R1491" i="39"/>
  <c r="U1491" i="39" s="1"/>
  <c r="X1491" i="39" s="1"/>
  <c r="R1620" i="39"/>
  <c r="U1620" i="39" s="1"/>
  <c r="X1620" i="39" s="1"/>
  <c r="R1547" i="39"/>
  <c r="U1547" i="39" s="1"/>
  <c r="X1547" i="39" s="1"/>
  <c r="R1516" i="39"/>
  <c r="U1516" i="39" s="1"/>
  <c r="X1516" i="39" s="1"/>
  <c r="R1726" i="39"/>
  <c r="U1726" i="39" s="1"/>
  <c r="R1718" i="39"/>
  <c r="U1718" i="39" s="1"/>
  <c r="R1048" i="39"/>
  <c r="U1048" i="39" s="1"/>
  <c r="X1048" i="39" s="1"/>
  <c r="R1598" i="39"/>
  <c r="U1598" i="39" s="1"/>
  <c r="X1598" i="39" s="1"/>
  <c r="R1476" i="39"/>
  <c r="U1476" i="39" s="1"/>
  <c r="X1476" i="39" s="1"/>
  <c r="R1262" i="39"/>
  <c r="U1262" i="39" s="1"/>
  <c r="X1262" i="39" s="1"/>
  <c r="R1541" i="39"/>
  <c r="U1541" i="39" s="1"/>
  <c r="R1287" i="39"/>
  <c r="U1287" i="39" s="1"/>
  <c r="X1287" i="39" s="1"/>
  <c r="R1649" i="39"/>
  <c r="U1649" i="39" s="1"/>
  <c r="X1649" i="39" s="1"/>
  <c r="R1397" i="39"/>
  <c r="U1397" i="39" s="1"/>
  <c r="X1397" i="39" s="1"/>
  <c r="R1234" i="39"/>
  <c r="U1234" i="39" s="1"/>
  <c r="X1234" i="39" s="1"/>
  <c r="R1162" i="39"/>
  <c r="U1162" i="39" s="1"/>
  <c r="X1162" i="39" s="1"/>
  <c r="R1475" i="39"/>
  <c r="U1475" i="39" s="1"/>
  <c r="X1475" i="39" s="1"/>
  <c r="R1602" i="39"/>
  <c r="U1602" i="39" s="1"/>
  <c r="X1602" i="39" s="1"/>
  <c r="R1001" i="39"/>
  <c r="U1001" i="39" s="1"/>
  <c r="X1001" i="39" s="1"/>
  <c r="R1807" i="39"/>
  <c r="U1807" i="39" s="1"/>
  <c r="X1807" i="39" s="1"/>
  <c r="R1730" i="39"/>
  <c r="U1730" i="39" s="1"/>
  <c r="X1730" i="39" s="1"/>
  <c r="R1656" i="39"/>
  <c r="U1656" i="39" s="1"/>
  <c r="X1656" i="39" s="1"/>
  <c r="R1799" i="39"/>
  <c r="U1799" i="39" s="1"/>
  <c r="X1799" i="39" s="1"/>
  <c r="R1668" i="39"/>
  <c r="U1668" i="39" s="1"/>
  <c r="R1754" i="39"/>
  <c r="U1754" i="39" s="1"/>
  <c r="X1754" i="39" s="1"/>
  <c r="R1328" i="39"/>
  <c r="U1328" i="39" s="1"/>
  <c r="R1623" i="39"/>
  <c r="U1623" i="39" s="1"/>
  <c r="X1623" i="39" s="1"/>
  <c r="R1641" i="39"/>
  <c r="U1641" i="39" s="1"/>
  <c r="R1299" i="39"/>
  <c r="U1299" i="39" s="1"/>
  <c r="X1299" i="39" s="1"/>
  <c r="R1786" i="39"/>
  <c r="U1786" i="39" s="1"/>
  <c r="X1786" i="39" s="1"/>
  <c r="R1749" i="39"/>
  <c r="U1749" i="39" s="1"/>
  <c r="X1749" i="39" s="1"/>
  <c r="N1697" i="39"/>
  <c r="P1697" i="39" s="1"/>
  <c r="Q1697" i="39" s="1"/>
  <c r="R1657" i="39"/>
  <c r="U1657" i="39" s="1"/>
  <c r="X1657" i="39" s="1"/>
  <c r="R1759" i="39"/>
  <c r="U1759" i="39" s="1"/>
  <c r="X1759" i="39" s="1"/>
  <c r="R1579" i="39"/>
  <c r="U1579" i="39" s="1"/>
  <c r="X1579" i="39" s="1"/>
  <c r="N1435" i="39"/>
  <c r="P1435" i="39" s="1"/>
  <c r="Q1435" i="39" s="1"/>
  <c r="R1410" i="39"/>
  <c r="U1410" i="39" s="1"/>
  <c r="X1410" i="39" s="1"/>
  <c r="N1433" i="39"/>
  <c r="P1433" i="39" s="1"/>
  <c r="Q1433" i="39" s="1"/>
  <c r="N1673" i="39"/>
  <c r="P1673" i="39" s="1"/>
  <c r="Q1673" i="39" s="1"/>
  <c r="N1460" i="39"/>
  <c r="P1460" i="39" s="1"/>
  <c r="Q1460" i="39" s="1"/>
  <c r="N1153" i="39"/>
  <c r="P1153" i="39" s="1"/>
  <c r="Q1153" i="39" s="1"/>
  <c r="R1265" i="39"/>
  <c r="U1265" i="39" s="1"/>
  <c r="X1265" i="39" s="1"/>
  <c r="R1005" i="39"/>
  <c r="U1005" i="39" s="1"/>
  <c r="X1005" i="39" s="1"/>
  <c r="R996" i="39"/>
  <c r="U996" i="39" s="1"/>
  <c r="X996" i="39" s="1"/>
  <c r="R1131" i="39"/>
  <c r="U1131" i="39" s="1"/>
  <c r="X1131" i="39" s="1"/>
  <c r="R830" i="39"/>
  <c r="U830" i="39" s="1"/>
  <c r="X830" i="39" s="1"/>
  <c r="N841" i="39"/>
  <c r="P841" i="39" s="1"/>
  <c r="Q841" i="39" s="1"/>
  <c r="N623" i="39"/>
  <c r="P623" i="39" s="1"/>
  <c r="Q623" i="39" s="1"/>
  <c r="N917" i="39"/>
  <c r="P917" i="39" s="1"/>
  <c r="Q917" i="39" s="1"/>
  <c r="N497" i="39"/>
  <c r="P497" i="39" s="1"/>
  <c r="Q497" i="39" s="1"/>
  <c r="R361" i="39"/>
  <c r="U361" i="39" s="1"/>
  <c r="R72" i="39"/>
  <c r="U72" i="39" s="1"/>
  <c r="X72" i="39" s="1"/>
  <c r="R132" i="39"/>
  <c r="U132" i="39" s="1"/>
  <c r="X132" i="39" s="1"/>
  <c r="R726" i="39"/>
  <c r="U726" i="39" s="1"/>
  <c r="X726" i="39" s="1"/>
  <c r="R1775" i="39"/>
  <c r="U1775" i="39" s="1"/>
  <c r="X1775" i="39" s="1"/>
  <c r="R1636" i="39"/>
  <c r="U1636" i="39" s="1"/>
  <c r="X1636" i="39" s="1"/>
  <c r="R1575" i="39"/>
  <c r="U1575" i="39" s="1"/>
  <c r="X1575" i="39" s="1"/>
  <c r="N1772" i="39"/>
  <c r="P1772" i="39" s="1"/>
  <c r="Q1772" i="39" s="1"/>
  <c r="R1619" i="39"/>
  <c r="U1619" i="39" s="1"/>
  <c r="X1619" i="39" s="1"/>
  <c r="N1654" i="39"/>
  <c r="P1654" i="39" s="1"/>
  <c r="Q1654" i="39" s="1"/>
  <c r="N1434" i="39"/>
  <c r="P1434" i="39" s="1"/>
  <c r="Q1434" i="39" s="1"/>
  <c r="N1551" i="39"/>
  <c r="P1551" i="39" s="1"/>
  <c r="Q1551" i="39" s="1"/>
  <c r="N1695" i="39"/>
  <c r="P1695" i="39" s="1"/>
  <c r="Q1695" i="39" s="1"/>
  <c r="N1727" i="39"/>
  <c r="P1727" i="39" s="1"/>
  <c r="Q1727" i="39" s="1"/>
  <c r="N1419" i="39"/>
  <c r="P1419" i="39" s="1"/>
  <c r="Q1419" i="39" s="1"/>
  <c r="R1307" i="39"/>
  <c r="U1307" i="39" s="1"/>
  <c r="X1307" i="39" s="1"/>
  <c r="R772" i="39"/>
  <c r="U772" i="39" s="1"/>
  <c r="R971" i="39"/>
  <c r="U971" i="39" s="1"/>
  <c r="R1080" i="39"/>
  <c r="U1080" i="39" s="1"/>
  <c r="X1080" i="39" s="1"/>
  <c r="R860" i="39"/>
  <c r="U860" i="39" s="1"/>
  <c r="X860" i="39" s="1"/>
  <c r="R898" i="39"/>
  <c r="U898" i="39" s="1"/>
  <c r="X898" i="39" s="1"/>
  <c r="N773" i="39"/>
  <c r="P773" i="39" s="1"/>
  <c r="Q773" i="39" s="1"/>
  <c r="N65" i="39"/>
  <c r="P65" i="39" s="1"/>
  <c r="Q65" i="39" s="1"/>
  <c r="N244" i="39"/>
  <c r="P244" i="39" s="1"/>
  <c r="Q244" i="39" s="1"/>
  <c r="R149" i="39"/>
  <c r="U149" i="39" s="1"/>
  <c r="X149" i="39" s="1"/>
  <c r="R529" i="39"/>
  <c r="U529" i="39" s="1"/>
  <c r="R116" i="39"/>
  <c r="U116" i="39" s="1"/>
  <c r="X116" i="39" s="1"/>
  <c r="R1779" i="39"/>
  <c r="U1779" i="39" s="1"/>
  <c r="X1779" i="39" s="1"/>
  <c r="R1600" i="39"/>
  <c r="U1600" i="39" s="1"/>
  <c r="X1600" i="39" s="1"/>
  <c r="R1801" i="39"/>
  <c r="U1801" i="39" s="1"/>
  <c r="R1147" i="39"/>
  <c r="U1147" i="39" s="1"/>
  <c r="X1147" i="39" s="1"/>
  <c r="R856" i="39"/>
  <c r="U856" i="39" s="1"/>
  <c r="X856" i="39" s="1"/>
  <c r="R515" i="39"/>
  <c r="U515" i="39" s="1"/>
  <c r="R1059" i="39"/>
  <c r="U1059" i="39" s="1"/>
  <c r="X1059" i="39" s="1"/>
  <c r="R224" i="39"/>
  <c r="U224" i="39" s="1"/>
  <c r="X224" i="39" s="1"/>
  <c r="R646" i="39"/>
  <c r="U646" i="39" s="1"/>
  <c r="X646" i="39" s="1"/>
  <c r="R117" i="39"/>
  <c r="U117" i="39" s="1"/>
  <c r="X117" i="39" s="1"/>
  <c r="R90" i="39"/>
  <c r="U90" i="39" s="1"/>
  <c r="X90" i="39" s="1"/>
  <c r="N1770" i="39"/>
  <c r="P1770" i="39" s="1"/>
  <c r="Q1770" i="39" s="1"/>
  <c r="R1275" i="39"/>
  <c r="U1275" i="39" s="1"/>
  <c r="X1275" i="39" s="1"/>
  <c r="N1172" i="39"/>
  <c r="P1172" i="39" s="1"/>
  <c r="Q1172" i="39" s="1"/>
  <c r="R1107" i="39"/>
  <c r="U1107" i="39" s="1"/>
  <c r="X1107" i="39" s="1"/>
  <c r="R1220" i="39"/>
  <c r="U1220" i="39" s="1"/>
  <c r="X1220" i="39" s="1"/>
  <c r="R1323" i="39"/>
  <c r="U1323" i="39" s="1"/>
  <c r="R1067" i="39"/>
  <c r="U1067" i="39" s="1"/>
  <c r="X1067" i="39" s="1"/>
  <c r="N880" i="39"/>
  <c r="P880" i="39" s="1"/>
  <c r="Q880" i="39" s="1"/>
  <c r="R670" i="39"/>
  <c r="U670" i="39" s="1"/>
  <c r="X670" i="39" s="1"/>
  <c r="R672" i="39"/>
  <c r="U672" i="39" s="1"/>
  <c r="X672" i="39" s="1"/>
  <c r="R617" i="39"/>
  <c r="U617" i="39" s="1"/>
  <c r="N461" i="39"/>
  <c r="P461" i="39" s="1"/>
  <c r="Q461" i="39" s="1"/>
  <c r="R904" i="39"/>
  <c r="U904" i="39" s="1"/>
  <c r="X904" i="39" s="1"/>
  <c r="R435" i="39"/>
  <c r="U435" i="39" s="1"/>
  <c r="X435" i="39" s="1"/>
  <c r="N666" i="39"/>
  <c r="P666" i="39" s="1"/>
  <c r="Q666" i="39" s="1"/>
  <c r="R92" i="39"/>
  <c r="U92" i="39" s="1"/>
  <c r="X92" i="39" s="1"/>
  <c r="N1723" i="39"/>
  <c r="P1723" i="39" s="1"/>
  <c r="Q1723" i="39" s="1"/>
  <c r="R1762" i="39"/>
  <c r="U1762" i="39" s="1"/>
  <c r="X1762" i="39" s="1"/>
  <c r="N1676" i="39"/>
  <c r="P1676" i="39" s="1"/>
  <c r="Q1676" i="39" s="1"/>
  <c r="R1308" i="39"/>
  <c r="U1308" i="39" s="1"/>
  <c r="X1308" i="39" s="1"/>
  <c r="N1720" i="39"/>
  <c r="P1720" i="39" s="1"/>
  <c r="Q1720" i="39" s="1"/>
  <c r="R1416" i="39"/>
  <c r="U1416" i="39" s="1"/>
  <c r="X1416" i="39" s="1"/>
  <c r="N1259" i="39"/>
  <c r="P1259" i="39" s="1"/>
  <c r="Q1259" i="39" s="1"/>
  <c r="R1343" i="39"/>
  <c r="U1343" i="39" s="1"/>
  <c r="X1343" i="39" s="1"/>
  <c r="N1408" i="39"/>
  <c r="P1408" i="39" s="1"/>
  <c r="Q1408" i="39" s="1"/>
  <c r="R1118" i="39"/>
  <c r="U1118" i="39" s="1"/>
  <c r="X1118" i="39" s="1"/>
  <c r="R1049" i="39"/>
  <c r="U1049" i="39" s="1"/>
  <c r="X1049" i="39" s="1"/>
  <c r="N1367" i="39"/>
  <c r="P1367" i="39" s="1"/>
  <c r="Q1367" i="39" s="1"/>
  <c r="N1000" i="39"/>
  <c r="P1000" i="39" s="1"/>
  <c r="Q1000" i="39" s="1"/>
  <c r="N808" i="39"/>
  <c r="P808" i="39" s="1"/>
  <c r="Q808" i="39" s="1"/>
  <c r="N1372" i="39"/>
  <c r="P1372" i="39" s="1"/>
  <c r="Q1372" i="39" s="1"/>
  <c r="R805" i="39"/>
  <c r="U805" i="39" s="1"/>
  <c r="R815" i="39"/>
  <c r="U815" i="39" s="1"/>
  <c r="R790" i="39"/>
  <c r="U790" i="39" s="1"/>
  <c r="N619" i="39"/>
  <c r="P619" i="39" s="1"/>
  <c r="Q619" i="39" s="1"/>
  <c r="R533" i="39"/>
  <c r="U533" i="39" s="1"/>
  <c r="R548" i="39"/>
  <c r="U548" i="39" s="1"/>
  <c r="R239" i="39"/>
  <c r="U239" i="39" s="1"/>
  <c r="X239" i="39" s="1"/>
  <c r="R144" i="39"/>
  <c r="U144" i="39" s="1"/>
  <c r="X144" i="39" s="1"/>
  <c r="R539" i="39"/>
  <c r="U539" i="39" s="1"/>
  <c r="N1689" i="39"/>
  <c r="P1689" i="39" s="1"/>
  <c r="Q1689" i="39" s="1"/>
  <c r="N1611" i="39"/>
  <c r="P1611" i="39" s="1"/>
  <c r="Q1611" i="39" s="1"/>
  <c r="R1690" i="39"/>
  <c r="U1690" i="39" s="1"/>
  <c r="X1690" i="39" s="1"/>
  <c r="N1627" i="39"/>
  <c r="P1627" i="39" s="1"/>
  <c r="Q1627" i="39" s="1"/>
  <c r="R1425" i="39"/>
  <c r="U1425" i="39" s="1"/>
  <c r="X1425" i="39" s="1"/>
  <c r="N1530" i="39"/>
  <c r="P1530" i="39" s="1"/>
  <c r="Q1530" i="39" s="1"/>
  <c r="R1356" i="39"/>
  <c r="U1356" i="39" s="1"/>
  <c r="X1356" i="39" s="1"/>
  <c r="N1411" i="39"/>
  <c r="P1411" i="39" s="1"/>
  <c r="Q1411" i="39" s="1"/>
  <c r="N1371" i="39"/>
  <c r="P1371" i="39" s="1"/>
  <c r="Q1371" i="39" s="1"/>
  <c r="N1555" i="39"/>
  <c r="P1555" i="39" s="1"/>
  <c r="Q1555" i="39" s="1"/>
  <c r="N1567" i="39"/>
  <c r="P1567" i="39" s="1"/>
  <c r="Q1567" i="39" s="1"/>
  <c r="R1510" i="39"/>
  <c r="U1510" i="39" s="1"/>
  <c r="X1510" i="39" s="1"/>
  <c r="N1374" i="39"/>
  <c r="P1374" i="39" s="1"/>
  <c r="Q1374" i="39" s="1"/>
  <c r="R1041" i="39"/>
  <c r="U1041" i="39" s="1"/>
  <c r="X1041" i="39" s="1"/>
  <c r="N886" i="39"/>
  <c r="P886" i="39" s="1"/>
  <c r="Q886" i="39" s="1"/>
  <c r="R532" i="39"/>
  <c r="U532" i="39" s="1"/>
  <c r="N316" i="39"/>
  <c r="P316" i="39" s="1"/>
  <c r="Q316" i="39" s="1"/>
  <c r="R827" i="39"/>
  <c r="U827" i="39" s="1"/>
  <c r="X827" i="39" s="1"/>
  <c r="R397" i="39"/>
  <c r="U397" i="39" s="1"/>
  <c r="X397" i="39" s="1"/>
  <c r="R385" i="39"/>
  <c r="U385" i="39" s="1"/>
  <c r="X385" i="39" s="1"/>
  <c r="R164" i="39"/>
  <c r="U164" i="39" s="1"/>
  <c r="X164" i="39" s="1"/>
  <c r="R338" i="39"/>
  <c r="U338" i="39" s="1"/>
  <c r="X338" i="39" s="1"/>
  <c r="R362" i="39"/>
  <c r="U362" i="39" s="1"/>
  <c r="R1678" i="39"/>
  <c r="U1678" i="39" s="1"/>
  <c r="X1678" i="39" s="1"/>
  <c r="R1714" i="39"/>
  <c r="U1714" i="39" s="1"/>
  <c r="X1714" i="39" s="1"/>
  <c r="N1659" i="39"/>
  <c r="P1659" i="39" s="1"/>
  <c r="Q1659" i="39" s="1"/>
  <c r="N1628" i="39"/>
  <c r="P1628" i="39" s="1"/>
  <c r="Q1628" i="39" s="1"/>
  <c r="N1513" i="39"/>
  <c r="P1513" i="39" s="1"/>
  <c r="Q1513" i="39" s="1"/>
  <c r="R1431" i="39"/>
  <c r="U1431" i="39" s="1"/>
  <c r="X1431" i="39" s="1"/>
  <c r="R1553" i="39"/>
  <c r="U1553" i="39" s="1"/>
  <c r="X1553" i="39" s="1"/>
  <c r="R1317" i="39"/>
  <c r="U1317" i="39" s="1"/>
  <c r="X1317" i="39" s="1"/>
  <c r="R1312" i="39"/>
  <c r="U1312" i="39" s="1"/>
  <c r="X1312" i="39" s="1"/>
  <c r="R1294" i="39"/>
  <c r="U1294" i="39" s="1"/>
  <c r="X1294" i="39" s="1"/>
  <c r="R1199" i="39"/>
  <c r="U1199" i="39" s="1"/>
  <c r="X1199" i="39" s="1"/>
  <c r="N1194" i="39"/>
  <c r="P1194" i="39" s="1"/>
  <c r="Q1194" i="39" s="1"/>
  <c r="R741" i="39"/>
  <c r="U741" i="39" s="1"/>
  <c r="R1013" i="39"/>
  <c r="U1013" i="39" s="1"/>
  <c r="X1013" i="39" s="1"/>
  <c r="R799" i="39"/>
  <c r="U799" i="39" s="1"/>
  <c r="N743" i="39"/>
  <c r="P743" i="39" s="1"/>
  <c r="Q743" i="39" s="1"/>
  <c r="R1039" i="39"/>
  <c r="U1039" i="39" s="1"/>
  <c r="X1039" i="39" s="1"/>
  <c r="R734" i="39"/>
  <c r="U734" i="39" s="1"/>
  <c r="N1157" i="39"/>
  <c r="P1157" i="39" s="1"/>
  <c r="Q1157" i="39" s="1"/>
  <c r="N1143" i="39"/>
  <c r="P1143" i="39" s="1"/>
  <c r="Q1143" i="39" s="1"/>
  <c r="R759" i="39"/>
  <c r="U759" i="39" s="1"/>
  <c r="R245" i="39"/>
  <c r="U245" i="39" s="1"/>
  <c r="X245" i="39" s="1"/>
  <c r="N714" i="39"/>
  <c r="P714" i="39" s="1"/>
  <c r="Q714" i="39" s="1"/>
  <c r="R558" i="39"/>
  <c r="U558" i="39" s="1"/>
  <c r="R295" i="39"/>
  <c r="U295" i="39" s="1"/>
  <c r="X295" i="39" s="1"/>
  <c r="R190" i="39"/>
  <c r="U190" i="39" s="1"/>
  <c r="X190" i="39" s="1"/>
  <c r="R756" i="39"/>
  <c r="U756" i="39" s="1"/>
  <c r="R236" i="39"/>
  <c r="U236" i="39" s="1"/>
  <c r="X236" i="39" s="1"/>
  <c r="N1785" i="39"/>
  <c r="P1785" i="39" s="1"/>
  <c r="Q1785" i="39" s="1"/>
  <c r="N1698" i="39"/>
  <c r="P1698" i="39" s="1"/>
  <c r="Q1698" i="39" s="1"/>
  <c r="R1613" i="39"/>
  <c r="U1613" i="39" s="1"/>
  <c r="X1613" i="39" s="1"/>
  <c r="N1803" i="39"/>
  <c r="P1803" i="39" s="1"/>
  <c r="Q1803" i="39" s="1"/>
  <c r="N1781" i="39"/>
  <c r="P1781" i="39" s="1"/>
  <c r="Q1781" i="39" s="1"/>
  <c r="N1687" i="39"/>
  <c r="P1687" i="39" s="1"/>
  <c r="Q1687" i="39" s="1"/>
  <c r="R1351" i="39"/>
  <c r="U1351" i="39" s="1"/>
  <c r="X1351" i="39" s="1"/>
  <c r="R944" i="39"/>
  <c r="U944" i="39" s="1"/>
  <c r="X944" i="39" s="1"/>
  <c r="N729" i="39"/>
  <c r="P729" i="39" s="1"/>
  <c r="Q729" i="39" s="1"/>
  <c r="N1392" i="39"/>
  <c r="P1392" i="39" s="1"/>
  <c r="Q1392" i="39" s="1"/>
  <c r="R874" i="39"/>
  <c r="U874" i="39" s="1"/>
  <c r="X874" i="39" s="1"/>
  <c r="R873" i="39"/>
  <c r="U873" i="39" s="1"/>
  <c r="X873" i="39" s="1"/>
  <c r="R476" i="39"/>
  <c r="U476" i="39" s="1"/>
  <c r="R300" i="39"/>
  <c r="U300" i="39" s="1"/>
  <c r="X300" i="39" s="1"/>
  <c r="R792" i="39"/>
  <c r="U792" i="39" s="1"/>
  <c r="N612" i="39"/>
  <c r="P612" i="39" s="1"/>
  <c r="Q612" i="39" s="1"/>
  <c r="R297" i="39"/>
  <c r="U297" i="39" s="1"/>
  <c r="X297" i="39" s="1"/>
  <c r="R1327" i="39"/>
  <c r="U1327" i="39" s="1"/>
  <c r="R1457" i="39"/>
  <c r="U1457" i="39" s="1"/>
  <c r="X1457" i="39" s="1"/>
  <c r="R1661" i="39"/>
  <c r="U1661" i="39" s="1"/>
  <c r="X1661" i="39" s="1"/>
  <c r="R263" i="39"/>
  <c r="U263" i="39" s="1"/>
  <c r="X263" i="39" s="1"/>
  <c r="R1469" i="39"/>
  <c r="U1469" i="39" s="1"/>
  <c r="X1469" i="39" s="1"/>
  <c r="R487" i="39"/>
  <c r="U487" i="39" s="1"/>
  <c r="R1056" i="39"/>
  <c r="U1056" i="39" s="1"/>
  <c r="X1056" i="39" s="1"/>
  <c r="R1669" i="39"/>
  <c r="U1669" i="39" s="1"/>
  <c r="X1669" i="39" s="1"/>
  <c r="R1610" i="39"/>
  <c r="U1610" i="39" s="1"/>
  <c r="X1610" i="39" s="1"/>
  <c r="R1560" i="39"/>
  <c r="U1560" i="39" s="1"/>
  <c r="X1560" i="39" s="1"/>
  <c r="R1444" i="39"/>
  <c r="U1444" i="39" s="1"/>
  <c r="X1444" i="39" s="1"/>
  <c r="R1446" i="39"/>
  <c r="U1446" i="39" s="1"/>
  <c r="X1446" i="39" s="1"/>
  <c r="R1736" i="39"/>
  <c r="U1736" i="39" s="1"/>
  <c r="X1736" i="39" s="1"/>
  <c r="R1318" i="39"/>
  <c r="U1318" i="39" s="1"/>
  <c r="X1318" i="39" s="1"/>
  <c r="R974" i="39"/>
  <c r="U974" i="39" s="1"/>
  <c r="X974" i="39" s="1"/>
  <c r="R1283" i="39"/>
  <c r="U1283" i="39" s="1"/>
  <c r="X1283" i="39" s="1"/>
  <c r="N1096" i="39"/>
  <c r="P1096" i="39" s="1"/>
  <c r="Q1096" i="39" s="1"/>
  <c r="R863" i="39"/>
  <c r="U863" i="39" s="1"/>
  <c r="X863" i="39" s="1"/>
  <c r="R1091" i="39"/>
  <c r="U1091" i="39" s="1"/>
  <c r="X1091" i="39" s="1"/>
  <c r="R877" i="39"/>
  <c r="U877" i="39" s="1"/>
  <c r="X877" i="39" s="1"/>
  <c r="N757" i="39"/>
  <c r="P757" i="39" s="1"/>
  <c r="Q757" i="39" s="1"/>
  <c r="R1042" i="39"/>
  <c r="U1042" i="39" s="1"/>
  <c r="X1042" i="39" s="1"/>
  <c r="R1036" i="39"/>
  <c r="U1036" i="39" s="1"/>
  <c r="X1036" i="39" s="1"/>
  <c r="R660" i="39"/>
  <c r="U660" i="39" s="1"/>
  <c r="X660" i="39" s="1"/>
  <c r="R269" i="39"/>
  <c r="U269" i="39" s="1"/>
  <c r="X269" i="39" s="1"/>
  <c r="R668" i="39"/>
  <c r="U668" i="39" s="1"/>
  <c r="X668" i="39" s="1"/>
  <c r="R344" i="39"/>
  <c r="U344" i="39" s="1"/>
  <c r="X344" i="39" s="1"/>
  <c r="R530" i="39"/>
  <c r="U530" i="39" s="1"/>
  <c r="R1776" i="39"/>
  <c r="U1776" i="39" s="1"/>
  <c r="X1776" i="39" s="1"/>
  <c r="R867" i="39"/>
  <c r="U867" i="39" s="1"/>
  <c r="X867" i="39" s="1"/>
  <c r="R761" i="39"/>
  <c r="U761" i="39" s="1"/>
  <c r="R1561" i="39"/>
  <c r="U1561" i="39" s="1"/>
  <c r="X1561" i="39" s="1"/>
  <c r="R1752" i="39"/>
  <c r="U1752" i="39" s="1"/>
  <c r="X1752" i="39" s="1"/>
  <c r="R1253" i="39"/>
  <c r="U1253" i="39" s="1"/>
  <c r="X1253" i="39" s="1"/>
  <c r="R1802" i="39"/>
  <c r="U1802" i="39" s="1"/>
  <c r="X1802" i="39" s="1"/>
  <c r="R1788" i="39"/>
  <c r="U1788" i="39" s="1"/>
  <c r="X1788" i="39" s="1"/>
  <c r="N1648" i="39"/>
  <c r="P1648" i="39" s="1"/>
  <c r="Q1648" i="39" s="1"/>
  <c r="N1715" i="39"/>
  <c r="P1715" i="39" s="1"/>
  <c r="Q1715" i="39" s="1"/>
  <c r="N1301" i="39"/>
  <c r="P1301" i="39" s="1"/>
  <c r="Q1301" i="39" s="1"/>
  <c r="R1705" i="39"/>
  <c r="U1705" i="39" s="1"/>
  <c r="X1705" i="39" s="1"/>
  <c r="N1295" i="39"/>
  <c r="P1295" i="39" s="1"/>
  <c r="Q1295" i="39" s="1"/>
  <c r="R1242" i="39"/>
  <c r="U1242" i="39" s="1"/>
  <c r="X1242" i="39" s="1"/>
  <c r="N1390" i="39"/>
  <c r="P1390" i="39" s="1"/>
  <c r="Q1390" i="39" s="1"/>
  <c r="N1267" i="39"/>
  <c r="P1267" i="39" s="1"/>
  <c r="Q1267" i="39" s="1"/>
  <c r="R962" i="39"/>
  <c r="U962" i="39" s="1"/>
  <c r="X962" i="39" s="1"/>
  <c r="R728" i="39"/>
  <c r="U728" i="39" s="1"/>
  <c r="R749" i="39"/>
  <c r="U749" i="39" s="1"/>
  <c r="R592" i="39"/>
  <c r="U592" i="39" s="1"/>
  <c r="X592" i="39" s="1"/>
  <c r="R766" i="39"/>
  <c r="U766" i="39" s="1"/>
  <c r="R470" i="39"/>
  <c r="U470" i="39" s="1"/>
  <c r="R1680" i="39"/>
  <c r="U1680" i="39" s="1"/>
  <c r="X1680" i="39" s="1"/>
  <c r="R1589" i="39"/>
  <c r="U1589" i="39" s="1"/>
  <c r="X1589" i="39" s="1"/>
  <c r="R326" i="39"/>
  <c r="U326" i="39" s="1"/>
  <c r="X326" i="39" s="1"/>
  <c r="R449" i="39"/>
  <c r="U449" i="39" s="1"/>
  <c r="R1634" i="39"/>
  <c r="U1634" i="39" s="1"/>
  <c r="X1634" i="39" s="1"/>
  <c r="R1495" i="39"/>
  <c r="U1495" i="39" s="1"/>
  <c r="X1495" i="39" s="1"/>
  <c r="R1734" i="39"/>
  <c r="U1734" i="39" s="1"/>
  <c r="X1734" i="39" s="1"/>
  <c r="R1429" i="39"/>
  <c r="U1429" i="39" s="1"/>
  <c r="X1429" i="39" s="1"/>
  <c r="R560" i="39"/>
  <c r="U560" i="39" s="1"/>
  <c r="R1597" i="39"/>
  <c r="U1597" i="39" s="1"/>
  <c r="X1597" i="39" s="1"/>
  <c r="N1467" i="39"/>
  <c r="P1467" i="39" s="1"/>
  <c r="Q1467" i="39" s="1"/>
  <c r="R1552" i="39"/>
  <c r="U1552" i="39" s="1"/>
  <c r="X1552" i="39" s="1"/>
  <c r="N1674" i="39"/>
  <c r="P1674" i="39" s="1"/>
  <c r="Q1674" i="39" s="1"/>
  <c r="N1438" i="39"/>
  <c r="P1438" i="39" s="1"/>
  <c r="Q1438" i="39" s="1"/>
  <c r="R1288" i="39"/>
  <c r="U1288" i="39" s="1"/>
  <c r="X1288" i="39" s="1"/>
  <c r="N1536" i="39"/>
  <c r="P1536" i="39" s="1"/>
  <c r="Q1536" i="39" s="1"/>
  <c r="R1647" i="39"/>
  <c r="U1647" i="39" s="1"/>
  <c r="X1647" i="39" s="1"/>
  <c r="R1032" i="39"/>
  <c r="U1032" i="39" s="1"/>
  <c r="X1032" i="39" s="1"/>
  <c r="R738" i="39"/>
  <c r="U738" i="39" s="1"/>
  <c r="R1393" i="39"/>
  <c r="U1393" i="39" s="1"/>
  <c r="X1393" i="39" s="1"/>
  <c r="R899" i="39"/>
  <c r="U899" i="39" s="1"/>
  <c r="X899" i="39" s="1"/>
  <c r="N791" i="39"/>
  <c r="P791" i="39" s="1"/>
  <c r="Q791" i="39" s="1"/>
  <c r="R526" i="39"/>
  <c r="U526" i="39" s="1"/>
  <c r="R101" i="39"/>
  <c r="U101" i="39" s="1"/>
  <c r="X101" i="39" s="1"/>
  <c r="R315" i="39"/>
  <c r="U315" i="39" s="1"/>
  <c r="X315" i="39" s="1"/>
  <c r="R66" i="39"/>
  <c r="U66" i="39" s="1"/>
  <c r="X66" i="39" s="1"/>
  <c r="R801" i="39"/>
  <c r="U801" i="39" s="1"/>
  <c r="R678" i="39"/>
  <c r="U678" i="39" s="1"/>
  <c r="X678" i="39" s="1"/>
  <c r="R68" i="39"/>
  <c r="U68" i="39" s="1"/>
  <c r="X68" i="39" s="1"/>
  <c r="R1480" i="39"/>
  <c r="U1480" i="39" s="1"/>
  <c r="X1480" i="39" s="1"/>
  <c r="R895" i="39"/>
  <c r="U895" i="39" s="1"/>
  <c r="X895" i="39" s="1"/>
  <c r="R1738" i="39"/>
  <c r="U1738" i="39" s="1"/>
  <c r="X1738" i="39" s="1"/>
  <c r="R995" i="39"/>
  <c r="U995" i="39" s="1"/>
  <c r="X995" i="39" s="1"/>
  <c r="R1018" i="39"/>
  <c r="U1018" i="39" s="1"/>
  <c r="X1018" i="39" s="1"/>
  <c r="R858" i="39"/>
  <c r="U858" i="39" s="1"/>
  <c r="X858" i="39" s="1"/>
  <c r="R1537" i="39"/>
  <c r="U1537" i="39" s="1"/>
  <c r="R1740" i="39"/>
  <c r="U1740" i="39" s="1"/>
  <c r="X1740" i="39" s="1"/>
  <c r="N1757" i="39"/>
  <c r="P1757" i="39" s="1"/>
  <c r="Q1757" i="39" s="1"/>
  <c r="N1699" i="39"/>
  <c r="P1699" i="39" s="1"/>
  <c r="Q1699" i="39" s="1"/>
  <c r="R1386" i="39"/>
  <c r="U1386" i="39" s="1"/>
  <c r="X1386" i="39" s="1"/>
  <c r="N1286" i="39"/>
  <c r="P1286" i="39" s="1"/>
  <c r="Q1286" i="39" s="1"/>
  <c r="R1500" i="39"/>
  <c r="U1500" i="39" s="1"/>
  <c r="X1500" i="39" s="1"/>
  <c r="N1436" i="39"/>
  <c r="P1436" i="39" s="1"/>
  <c r="Q1436" i="39" s="1"/>
  <c r="N775" i="39"/>
  <c r="P775" i="39" s="1"/>
  <c r="Q775" i="39" s="1"/>
  <c r="N1261" i="39"/>
  <c r="P1261" i="39" s="1"/>
  <c r="Q1261" i="39" s="1"/>
  <c r="R466" i="39"/>
  <c r="U466" i="39" s="1"/>
  <c r="R430" i="39"/>
  <c r="U430" i="39" s="1"/>
  <c r="X430" i="39" s="1"/>
  <c r="R161" i="39"/>
  <c r="U161" i="39" s="1"/>
  <c r="X161" i="39" s="1"/>
  <c r="R1353" i="39"/>
  <c r="U1353" i="39" s="1"/>
  <c r="X1353" i="39" s="1"/>
  <c r="R822" i="39"/>
  <c r="U822" i="39" s="1"/>
  <c r="R414" i="39"/>
  <c r="U414" i="39" s="1"/>
  <c r="X414" i="39" s="1"/>
  <c r="R579" i="39"/>
  <c r="U579" i="39" s="1"/>
  <c r="X579" i="39" s="1"/>
  <c r="R382" i="39"/>
  <c r="U382" i="39" s="1"/>
  <c r="X382" i="39" s="1"/>
  <c r="R1725" i="39"/>
  <c r="U1725" i="39" s="1"/>
  <c r="R1767" i="39"/>
  <c r="U1767" i="39" s="1"/>
  <c r="X1767" i="39" s="1"/>
  <c r="R1670" i="39"/>
  <c r="U1670" i="39" s="1"/>
  <c r="X1670" i="39" s="1"/>
  <c r="R1522" i="39"/>
  <c r="U1522" i="39" s="1"/>
  <c r="X1522" i="39" s="1"/>
  <c r="R1753" i="39"/>
  <c r="U1753" i="39" s="1"/>
  <c r="X1753" i="39" s="1"/>
  <c r="R1755" i="39"/>
  <c r="U1755" i="39" s="1"/>
  <c r="X1755" i="39" s="1"/>
  <c r="R1608" i="39"/>
  <c r="U1608" i="39" s="1"/>
  <c r="X1608" i="39" s="1"/>
  <c r="R1688" i="39"/>
  <c r="U1688" i="39" s="1"/>
  <c r="X1688" i="39" s="1"/>
  <c r="R1556" i="39"/>
  <c r="U1556" i="39" s="1"/>
  <c r="X1556" i="39" s="1"/>
  <c r="N1805" i="39"/>
  <c r="P1805" i="39" s="1"/>
  <c r="Q1805" i="39" s="1"/>
  <c r="R1645" i="39"/>
  <c r="U1645" i="39" s="1"/>
  <c r="X1645" i="39" s="1"/>
  <c r="R1222" i="39"/>
  <c r="U1222" i="39" s="1"/>
  <c r="X1222" i="39" s="1"/>
  <c r="R1617" i="39"/>
  <c r="U1617" i="39" s="1"/>
  <c r="X1617" i="39" s="1"/>
  <c r="R1342" i="39"/>
  <c r="U1342" i="39" s="1"/>
  <c r="X1342" i="39" s="1"/>
  <c r="R1336" i="39"/>
  <c r="U1336" i="39" s="1"/>
  <c r="X1336" i="39" s="1"/>
  <c r="R1171" i="39"/>
  <c r="U1171" i="39" s="1"/>
  <c r="X1171" i="39" s="1"/>
  <c r="R1136" i="39"/>
  <c r="U1136" i="39" s="1"/>
  <c r="X1136" i="39" s="1"/>
  <c r="R968" i="39"/>
  <c r="U968" i="39" s="1"/>
  <c r="R850" i="39"/>
  <c r="U850" i="39" s="1"/>
  <c r="X850" i="39" s="1"/>
  <c r="R1065" i="39"/>
  <c r="U1065" i="39" s="1"/>
  <c r="X1065" i="39" s="1"/>
  <c r="R952" i="39"/>
  <c r="U952" i="39" s="1"/>
  <c r="X952" i="39" s="1"/>
  <c r="R376" i="39"/>
  <c r="U376" i="39" s="1"/>
  <c r="X376" i="39" s="1"/>
  <c r="R283" i="39"/>
  <c r="U283" i="39" s="1"/>
  <c r="X283" i="39" s="1"/>
  <c r="N260" i="39"/>
  <c r="P260" i="39" s="1"/>
  <c r="Q260" i="39" s="1"/>
  <c r="R1618" i="39"/>
  <c r="U1618" i="39" s="1"/>
  <c r="X1618" i="39" s="1"/>
  <c r="R1499" i="39"/>
  <c r="U1499" i="39" s="1"/>
  <c r="X1499" i="39" s="1"/>
  <c r="N1774" i="39"/>
  <c r="P1774" i="39" s="1"/>
  <c r="Q1774" i="39" s="1"/>
  <c r="R1694" i="39"/>
  <c r="U1694" i="39" s="1"/>
  <c r="X1694" i="39" s="1"/>
  <c r="N1739" i="39"/>
  <c r="P1739" i="39" s="1"/>
  <c r="Q1739" i="39" s="1"/>
  <c r="R1671" i="39"/>
  <c r="U1671" i="39" s="1"/>
  <c r="X1671" i="39" s="1"/>
  <c r="N1603" i="39"/>
  <c r="P1603" i="39" s="1"/>
  <c r="Q1603" i="39" s="1"/>
  <c r="N1743" i="39"/>
  <c r="P1743" i="39" s="1"/>
  <c r="Q1743" i="39" s="1"/>
  <c r="R1488" i="39"/>
  <c r="U1488" i="39" s="1"/>
  <c r="X1488" i="39" s="1"/>
  <c r="R1401" i="39"/>
  <c r="U1401" i="39" s="1"/>
  <c r="X1401" i="39" s="1"/>
  <c r="R1631" i="39"/>
  <c r="U1631" i="39" s="1"/>
  <c r="X1631" i="39" s="1"/>
  <c r="R1379" i="39"/>
  <c r="U1379" i="39" s="1"/>
  <c r="X1379" i="39" s="1"/>
  <c r="N1326" i="39"/>
  <c r="P1326" i="39" s="1"/>
  <c r="Q1326" i="39" s="1"/>
  <c r="R1170" i="39"/>
  <c r="U1170" i="39" s="1"/>
  <c r="X1170" i="39" s="1"/>
  <c r="R1428" i="39"/>
  <c r="U1428" i="39" s="1"/>
  <c r="X1428" i="39" s="1"/>
  <c r="N1178" i="39"/>
  <c r="P1178" i="39" s="1"/>
  <c r="Q1178" i="39" s="1"/>
  <c r="R1279" i="39"/>
  <c r="U1279" i="39" s="1"/>
  <c r="X1279" i="39" s="1"/>
  <c r="R935" i="39"/>
  <c r="U935" i="39" s="1"/>
  <c r="X935" i="39" s="1"/>
  <c r="N1255" i="39"/>
  <c r="P1255" i="39" s="1"/>
  <c r="Q1255" i="39" s="1"/>
  <c r="R733" i="39"/>
  <c r="U733" i="39" s="1"/>
  <c r="N1250" i="39"/>
  <c r="P1250" i="39" s="1"/>
  <c r="Q1250" i="39" s="1"/>
  <c r="R1121" i="39"/>
  <c r="U1121" i="39" s="1"/>
  <c r="X1121" i="39" s="1"/>
  <c r="R932" i="39"/>
  <c r="U932" i="39" s="1"/>
  <c r="X932" i="39" s="1"/>
  <c r="N1175" i="39"/>
  <c r="P1175" i="39" s="1"/>
  <c r="Q1175" i="39" s="1"/>
  <c r="R869" i="39"/>
  <c r="U869" i="39" s="1"/>
  <c r="X869" i="39" s="1"/>
  <c r="R1070" i="39"/>
  <c r="U1070" i="39" s="1"/>
  <c r="X1070" i="39" s="1"/>
  <c r="R403" i="39"/>
  <c r="U403" i="39" s="1"/>
  <c r="X403" i="39" s="1"/>
  <c r="N514" i="39"/>
  <c r="P514" i="39" s="1"/>
  <c r="Q514" i="39" s="1"/>
  <c r="R551" i="39"/>
  <c r="U551" i="39" s="1"/>
  <c r="R412" i="39"/>
  <c r="U412" i="39" s="1"/>
  <c r="X412" i="39" s="1"/>
  <c r="N543" i="39"/>
  <c r="P543" i="39" s="1"/>
  <c r="Q543" i="39" s="1"/>
  <c r="R55" i="39"/>
  <c r="U55" i="39" s="1"/>
  <c r="R51" i="39"/>
  <c r="U51" i="39" s="1"/>
  <c r="R113" i="39"/>
  <c r="U113" i="39" s="1"/>
  <c r="N49" i="39"/>
  <c r="P49" i="39" s="1"/>
  <c r="Q49" i="39" s="1"/>
  <c r="R602" i="39"/>
  <c r="U602" i="39" s="1"/>
  <c r="X602" i="39" s="1"/>
  <c r="R247" i="39"/>
  <c r="U247" i="39" s="1"/>
  <c r="X247" i="39" s="1"/>
  <c r="R1502" i="39"/>
  <c r="U1502" i="39" s="1"/>
  <c r="X1502" i="39" s="1"/>
  <c r="R1795" i="39"/>
  <c r="U1795" i="39" s="1"/>
  <c r="X1795" i="39" s="1"/>
  <c r="R1733" i="39"/>
  <c r="U1733" i="39" s="1"/>
  <c r="X1733" i="39" s="1"/>
  <c r="R1515" i="39"/>
  <c r="U1515" i="39" s="1"/>
  <c r="X1515" i="39" s="1"/>
  <c r="R1335" i="39"/>
  <c r="U1335" i="39" s="1"/>
  <c r="X1335" i="39" s="1"/>
  <c r="R1063" i="39"/>
  <c r="U1063" i="39" s="1"/>
  <c r="X1063" i="39" s="1"/>
  <c r="R1384" i="39"/>
  <c r="U1384" i="39" s="1"/>
  <c r="X1384" i="39" s="1"/>
  <c r="R1203" i="39"/>
  <c r="U1203" i="39" s="1"/>
  <c r="X1203" i="39" s="1"/>
  <c r="R1463" i="39"/>
  <c r="U1463" i="39" s="1"/>
  <c r="X1463" i="39" s="1"/>
  <c r="N686" i="39"/>
  <c r="P686" i="39" s="1"/>
  <c r="Q686" i="39" s="1"/>
  <c r="R993" i="39"/>
  <c r="U993" i="39" s="1"/>
  <c r="R709" i="39"/>
  <c r="U709" i="39" s="1"/>
  <c r="X709" i="39" s="1"/>
  <c r="R104" i="39"/>
  <c r="U104" i="39" s="1"/>
  <c r="X104" i="39" s="1"/>
  <c r="N908" i="39"/>
  <c r="P908" i="39" s="1"/>
  <c r="Q908" i="39" s="1"/>
  <c r="R550" i="39"/>
  <c r="U550" i="39" s="1"/>
  <c r="R471" i="39"/>
  <c r="U471" i="39" s="1"/>
  <c r="R157" i="39"/>
  <c r="U157" i="39" s="1"/>
  <c r="X157" i="39" s="1"/>
  <c r="R40" i="39"/>
  <c r="U40" i="39" s="1"/>
  <c r="R479" i="39"/>
  <c r="U479" i="39" s="1"/>
  <c r="R320" i="39"/>
  <c r="U320" i="39" s="1"/>
  <c r="X320" i="39" s="1"/>
  <c r="R309" i="39"/>
  <c r="U309" i="39" s="1"/>
  <c r="X309" i="39" s="1"/>
  <c r="N1797" i="39"/>
  <c r="P1797" i="39" s="1"/>
  <c r="Q1797" i="39" s="1"/>
  <c r="N1735" i="39"/>
  <c r="P1735" i="39" s="1"/>
  <c r="Q1735" i="39" s="1"/>
  <c r="R1459" i="39"/>
  <c r="U1459" i="39" s="1"/>
  <c r="X1459" i="39" s="1"/>
  <c r="R1377" i="39"/>
  <c r="U1377" i="39" s="1"/>
  <c r="X1377" i="39" s="1"/>
  <c r="R1110" i="39"/>
  <c r="U1110" i="39" s="1"/>
  <c r="X1110" i="39" s="1"/>
  <c r="R779" i="39"/>
  <c r="U779" i="39" s="1"/>
  <c r="R1174" i="39"/>
  <c r="U1174" i="39" s="1"/>
  <c r="X1174" i="39" s="1"/>
  <c r="N957" i="39"/>
  <c r="P957" i="39" s="1"/>
  <c r="Q957" i="39" s="1"/>
  <c r="N710" i="39"/>
  <c r="P710" i="39" s="1"/>
  <c r="Q710" i="39" s="1"/>
  <c r="N896" i="39"/>
  <c r="P896" i="39" s="1"/>
  <c r="Q896" i="39" s="1"/>
  <c r="R80" i="39"/>
  <c r="U80" i="39" s="1"/>
  <c r="R317" i="39"/>
  <c r="U317" i="39" s="1"/>
  <c r="X317" i="39" s="1"/>
  <c r="R58" i="39"/>
  <c r="U58" i="39" s="1"/>
  <c r="R38" i="39"/>
  <c r="U38" i="39" s="1"/>
  <c r="R267" i="39"/>
  <c r="U267" i="39" s="1"/>
  <c r="X267" i="39" s="1"/>
  <c r="R258" i="39"/>
  <c r="U258" i="39" s="1"/>
  <c r="X258" i="39" s="1"/>
  <c r="R1339" i="39"/>
  <c r="U1339" i="39" s="1"/>
  <c r="X1339" i="39" s="1"/>
  <c r="R1543" i="39"/>
  <c r="U1543" i="39" s="1"/>
  <c r="R1632" i="39"/>
  <c r="U1632" i="39" s="1"/>
  <c r="X1632" i="39" s="1"/>
  <c r="N1394" i="39"/>
  <c r="P1394" i="39" s="1"/>
  <c r="Q1394" i="39" s="1"/>
  <c r="R1578" i="39"/>
  <c r="U1578" i="39" s="1"/>
  <c r="X1578" i="39" s="1"/>
  <c r="N1742" i="39"/>
  <c r="P1742" i="39" s="1"/>
  <c r="Q1742" i="39" s="1"/>
  <c r="R1297" i="39"/>
  <c r="U1297" i="39" s="1"/>
  <c r="X1297" i="39" s="1"/>
  <c r="R1489" i="39"/>
  <c r="U1489" i="39" s="1"/>
  <c r="X1489" i="39" s="1"/>
  <c r="R1278" i="39"/>
  <c r="U1278" i="39" s="1"/>
  <c r="X1278" i="39" s="1"/>
  <c r="N1519" i="39"/>
  <c r="P1519" i="39" s="1"/>
  <c r="Q1519" i="39" s="1"/>
  <c r="R1015" i="39"/>
  <c r="U1015" i="39" s="1"/>
  <c r="X1015" i="39" s="1"/>
  <c r="N1159" i="39"/>
  <c r="P1159" i="39" s="1"/>
  <c r="Q1159" i="39" s="1"/>
  <c r="R1113" i="39"/>
  <c r="U1113" i="39" s="1"/>
  <c r="X1113" i="39" s="1"/>
  <c r="R680" i="39"/>
  <c r="U680" i="39" s="1"/>
  <c r="X680" i="39" s="1"/>
  <c r="R1195" i="39"/>
  <c r="U1195" i="39" s="1"/>
  <c r="X1195" i="39" s="1"/>
  <c r="R625" i="39"/>
  <c r="U625" i="39" s="1"/>
  <c r="N887" i="39"/>
  <c r="P887" i="39" s="1"/>
  <c r="Q887" i="39" s="1"/>
  <c r="R661" i="39"/>
  <c r="U661" i="39" s="1"/>
  <c r="X661" i="39" s="1"/>
  <c r="R372" i="39"/>
  <c r="U372" i="39" s="1"/>
  <c r="X372" i="39" s="1"/>
  <c r="N406" i="39"/>
  <c r="P406" i="39" s="1"/>
  <c r="Q406" i="39" s="1"/>
  <c r="R642" i="39"/>
  <c r="U642" i="39" s="1"/>
  <c r="R495" i="39"/>
  <c r="U495" i="39" s="1"/>
  <c r="R502" i="39"/>
  <c r="U502" i="39" s="1"/>
  <c r="R242" i="39"/>
  <c r="U242" i="39" s="1"/>
  <c r="X242" i="39" s="1"/>
  <c r="R1033" i="39"/>
  <c r="U1033" i="39" s="1"/>
  <c r="X1033" i="39" s="1"/>
  <c r="R609" i="39"/>
  <c r="U609" i="39" s="1"/>
  <c r="R1766" i="39"/>
  <c r="U1766" i="39" s="1"/>
  <c r="X1766" i="39" s="1"/>
  <c r="N1155" i="39"/>
  <c r="P1155" i="39" s="1"/>
  <c r="Q1155" i="39" s="1"/>
  <c r="R441" i="39"/>
  <c r="U441" i="39" s="1"/>
  <c r="X441" i="39" s="1"/>
  <c r="R1395" i="39"/>
  <c r="U1395" i="39" s="1"/>
  <c r="X1395" i="39" s="1"/>
  <c r="R1451" i="39"/>
  <c r="U1451" i="39" s="1"/>
  <c r="X1451" i="39" s="1"/>
  <c r="R1747" i="39"/>
  <c r="U1747" i="39" s="1"/>
  <c r="X1747" i="39" s="1"/>
  <c r="R1640" i="39"/>
  <c r="U1640" i="39" s="1"/>
  <c r="X1640" i="39" s="1"/>
  <c r="N1512" i="39"/>
  <c r="P1512" i="39" s="1"/>
  <c r="Q1512" i="39" s="1"/>
  <c r="N1496" i="39"/>
  <c r="P1496" i="39" s="1"/>
  <c r="Q1496" i="39" s="1"/>
  <c r="R1414" i="39"/>
  <c r="U1414" i="39" s="1"/>
  <c r="X1414" i="39" s="1"/>
  <c r="R1487" i="39"/>
  <c r="U1487" i="39" s="1"/>
  <c r="X1487" i="39" s="1"/>
  <c r="R1126" i="39"/>
  <c r="U1126" i="39" s="1"/>
  <c r="X1126" i="39" s="1"/>
  <c r="R1271" i="39"/>
  <c r="U1271" i="39" s="1"/>
  <c r="X1271" i="39" s="1"/>
  <c r="R1269" i="39"/>
  <c r="U1269" i="39" s="1"/>
  <c r="X1269" i="39" s="1"/>
  <c r="N771" i="39"/>
  <c r="P771" i="39" s="1"/>
  <c r="Q771" i="39" s="1"/>
  <c r="R1298" i="39"/>
  <c r="U1298" i="39" s="1"/>
  <c r="X1298" i="39" s="1"/>
  <c r="R897" i="39"/>
  <c r="U897" i="39" s="1"/>
  <c r="X897" i="39" s="1"/>
  <c r="R690" i="39"/>
  <c r="U690" i="39" s="1"/>
  <c r="X690" i="39" s="1"/>
  <c r="N1112" i="39"/>
  <c r="P1112" i="39" s="1"/>
  <c r="Q1112" i="39" s="1"/>
  <c r="R684" i="39"/>
  <c r="U684" i="39" s="1"/>
  <c r="X684" i="39" s="1"/>
  <c r="N923" i="39"/>
  <c r="P923" i="39" s="1"/>
  <c r="Q923" i="39" s="1"/>
  <c r="R837" i="39"/>
  <c r="U837" i="39" s="1"/>
  <c r="X837" i="39" s="1"/>
  <c r="R1102" i="39"/>
  <c r="U1102" i="39" s="1"/>
  <c r="X1102" i="39" s="1"/>
  <c r="N883" i="39"/>
  <c r="P883" i="39" s="1"/>
  <c r="Q883" i="39" s="1"/>
  <c r="R547" i="39"/>
  <c r="U547" i="39" s="1"/>
  <c r="R636" i="39"/>
  <c r="U636" i="39" s="1"/>
  <c r="R535" i="39"/>
  <c r="U535" i="39" s="1"/>
  <c r="R674" i="39"/>
  <c r="U674" i="39" s="1"/>
  <c r="X674" i="39" s="1"/>
  <c r="R171" i="39"/>
  <c r="U171" i="39" s="1"/>
  <c r="X171" i="39" s="1"/>
  <c r="R444" i="39"/>
  <c r="U444" i="39" s="1"/>
  <c r="X444" i="39" s="1"/>
  <c r="R231" i="39"/>
  <c r="U231" i="39" s="1"/>
  <c r="X231" i="39" s="1"/>
  <c r="R160" i="39"/>
  <c r="U160" i="39" s="1"/>
  <c r="X160" i="39" s="1"/>
  <c r="R1241" i="39"/>
  <c r="U1241" i="39" s="1"/>
  <c r="X1241" i="39" s="1"/>
  <c r="R1638" i="39"/>
  <c r="U1638" i="39" s="1"/>
  <c r="X1638" i="39" s="1"/>
  <c r="R1684" i="39"/>
  <c r="U1684" i="39" s="1"/>
  <c r="X1684" i="39" s="1"/>
  <c r="R1497" i="39"/>
  <c r="U1497" i="39" s="1"/>
  <c r="X1497" i="39" s="1"/>
  <c r="N1703" i="39"/>
  <c r="P1703" i="39" s="1"/>
  <c r="Q1703" i="39" s="1"/>
  <c r="N1596" i="39"/>
  <c r="P1596" i="39" s="1"/>
  <c r="Q1596" i="39" s="1"/>
  <c r="R1563" i="39"/>
  <c r="U1563" i="39" s="1"/>
  <c r="X1563" i="39" s="1"/>
  <c r="R1334" i="39"/>
  <c r="U1334" i="39" s="1"/>
  <c r="X1334" i="39" s="1"/>
  <c r="R1576" i="39"/>
  <c r="U1576" i="39" s="1"/>
  <c r="X1576" i="39" s="1"/>
  <c r="N1443" i="39"/>
  <c r="P1443" i="39" s="1"/>
  <c r="Q1443" i="39" s="1"/>
  <c r="R892" i="39"/>
  <c r="U892" i="39" s="1"/>
  <c r="X892" i="39" s="1"/>
  <c r="R1076" i="39"/>
  <c r="U1076" i="39" s="1"/>
  <c r="X1076" i="39" s="1"/>
  <c r="R1117" i="39"/>
  <c r="U1117" i="39" s="1"/>
  <c r="X1117" i="39" s="1"/>
  <c r="R1092" i="39"/>
  <c r="U1092" i="39" s="1"/>
  <c r="X1092" i="39" s="1"/>
  <c r="R704" i="39"/>
  <c r="U704" i="39" s="1"/>
  <c r="X704" i="39" s="1"/>
  <c r="N615" i="39"/>
  <c r="P615" i="39" s="1"/>
  <c r="Q615" i="39" s="1"/>
  <c r="N992" i="39"/>
  <c r="P992" i="39" s="1"/>
  <c r="Q992" i="39" s="1"/>
  <c r="R747" i="39"/>
  <c r="U747" i="39" s="1"/>
  <c r="R927" i="39"/>
  <c r="U927" i="39" s="1"/>
  <c r="X927" i="39" s="1"/>
  <c r="N817" i="39"/>
  <c r="P817" i="39" s="1"/>
  <c r="Q817" i="39" s="1"/>
  <c r="N978" i="39"/>
  <c r="P978" i="39" s="1"/>
  <c r="Q978" i="39" s="1"/>
  <c r="R509" i="39"/>
  <c r="U509" i="39" s="1"/>
  <c r="R1273" i="39"/>
  <c r="U1273" i="39" s="1"/>
  <c r="X1273" i="39" s="1"/>
  <c r="R915" i="39"/>
  <c r="U915" i="39" s="1"/>
  <c r="X915" i="39" s="1"/>
  <c r="R248" i="39"/>
  <c r="U248" i="39" s="1"/>
  <c r="X248" i="39" s="1"/>
  <c r="R183" i="39"/>
  <c r="U183" i="39" s="1"/>
  <c r="X183" i="39" s="1"/>
  <c r="R1462" i="39"/>
  <c r="U1462" i="39" s="1"/>
  <c r="X1462" i="39" s="1"/>
  <c r="R1103" i="39"/>
  <c r="U1103" i="39" s="1"/>
  <c r="X1103" i="39" s="1"/>
  <c r="R559" i="39"/>
  <c r="U559" i="39" s="1"/>
  <c r="R1768" i="39"/>
  <c r="U1768" i="39" s="1"/>
  <c r="X1768" i="39" s="1"/>
  <c r="R1505" i="39"/>
  <c r="U1505" i="39" s="1"/>
  <c r="X1505" i="39" s="1"/>
  <c r="N1511" i="39"/>
  <c r="P1511" i="39" s="1"/>
  <c r="Q1511" i="39" s="1"/>
  <c r="R1554" i="39"/>
  <c r="U1554" i="39" s="1"/>
  <c r="X1554" i="39" s="1"/>
  <c r="R1445" i="39"/>
  <c r="U1445" i="39" s="1"/>
  <c r="X1445" i="39" s="1"/>
  <c r="R1544" i="39"/>
  <c r="U1544" i="39" s="1"/>
  <c r="R1557" i="39"/>
  <c r="U1557" i="39" s="1"/>
  <c r="X1557" i="39" s="1"/>
  <c r="R1116" i="39"/>
  <c r="U1116" i="39" s="1"/>
  <c r="X1116" i="39" s="1"/>
  <c r="R1081" i="39"/>
  <c r="U1081" i="39" s="1"/>
  <c r="X1081" i="39" s="1"/>
  <c r="R1140" i="39"/>
  <c r="U1140" i="39" s="1"/>
  <c r="X1140" i="39" s="1"/>
  <c r="N1268" i="39"/>
  <c r="P1268" i="39" s="1"/>
  <c r="Q1268" i="39" s="1"/>
  <c r="R1230" i="39"/>
  <c r="U1230" i="39" s="1"/>
  <c r="X1230" i="39" s="1"/>
  <c r="R1115" i="39"/>
  <c r="U1115" i="39" s="1"/>
  <c r="X1115" i="39" s="1"/>
  <c r="R1165" i="39"/>
  <c r="U1165" i="39" s="1"/>
  <c r="X1165" i="39" s="1"/>
  <c r="N967" i="39"/>
  <c r="P967" i="39" s="1"/>
  <c r="Q967" i="39" s="1"/>
  <c r="N913" i="39"/>
  <c r="P913" i="39" s="1"/>
  <c r="Q913" i="39" s="1"/>
  <c r="R507" i="39"/>
  <c r="U507" i="39" s="1"/>
  <c r="R163" i="39"/>
  <c r="U163" i="39" s="1"/>
  <c r="X163" i="39" s="1"/>
  <c r="R540" i="39"/>
  <c r="U540" i="39" s="1"/>
  <c r="N84" i="39"/>
  <c r="P84" i="39" s="1"/>
  <c r="Q84" i="39" s="1"/>
  <c r="R1272" i="39"/>
  <c r="U1272" i="39" s="1"/>
  <c r="X1272" i="39" s="1"/>
  <c r="R1202" i="39"/>
  <c r="U1202" i="39" s="1"/>
  <c r="X1202" i="39" s="1"/>
  <c r="R1615" i="39"/>
  <c r="U1615" i="39" s="1"/>
  <c r="X1615" i="39" s="1"/>
  <c r="R909" i="39"/>
  <c r="U909" i="39" s="1"/>
  <c r="X909" i="39" s="1"/>
  <c r="R645" i="39"/>
  <c r="U645" i="39" s="1"/>
  <c r="X645" i="39" s="1"/>
  <c r="N1682" i="39"/>
  <c r="P1682" i="39" s="1"/>
  <c r="Q1682" i="39" s="1"/>
  <c r="R1485" i="39"/>
  <c r="U1485" i="39" s="1"/>
  <c r="X1485" i="39" s="1"/>
  <c r="N1644" i="39"/>
  <c r="P1644" i="39" s="1"/>
  <c r="Q1644" i="39" s="1"/>
  <c r="N1712" i="39"/>
  <c r="P1712" i="39" s="1"/>
  <c r="Q1712" i="39" s="1"/>
  <c r="N1540" i="39"/>
  <c r="P1540" i="39" s="1"/>
  <c r="Q1540" i="39" s="1"/>
  <c r="N1482" i="39"/>
  <c r="P1482" i="39" s="1"/>
  <c r="Q1482" i="39" s="1"/>
  <c r="N1454" i="39"/>
  <c r="P1454" i="39" s="1"/>
  <c r="Q1454" i="39" s="1"/>
  <c r="N1366" i="39"/>
  <c r="P1366" i="39" s="1"/>
  <c r="Q1366" i="39" s="1"/>
  <c r="R1653" i="39"/>
  <c r="U1653" i="39" s="1"/>
  <c r="X1653" i="39" s="1"/>
  <c r="R1702" i="39"/>
  <c r="U1702" i="39" s="1"/>
  <c r="X1702" i="39" s="1"/>
  <c r="N1484" i="39"/>
  <c r="P1484" i="39" s="1"/>
  <c r="Q1484" i="39" s="1"/>
  <c r="R1704" i="39"/>
  <c r="U1704" i="39" s="1"/>
  <c r="X1704" i="39" s="1"/>
  <c r="R1274" i="39"/>
  <c r="U1274" i="39" s="1"/>
  <c r="X1274" i="39" s="1"/>
  <c r="R1254" i="39"/>
  <c r="U1254" i="39" s="1"/>
  <c r="X1254" i="39" s="1"/>
  <c r="N1151" i="39"/>
  <c r="P1151" i="39" s="1"/>
  <c r="Q1151" i="39" s="1"/>
  <c r="N1009" i="39"/>
  <c r="P1009" i="39" s="1"/>
  <c r="Q1009" i="39" s="1"/>
  <c r="R1223" i="39"/>
  <c r="U1223" i="39" s="1"/>
  <c r="X1223" i="39" s="1"/>
  <c r="N1142" i="39"/>
  <c r="P1142" i="39" s="1"/>
  <c r="Q1142" i="39" s="1"/>
  <c r="N1077" i="39"/>
  <c r="P1077" i="39" s="1"/>
  <c r="Q1077" i="39" s="1"/>
  <c r="R1079" i="39"/>
  <c r="U1079" i="39" s="1"/>
  <c r="X1079" i="39" s="1"/>
  <c r="R938" i="39"/>
  <c r="U938" i="39" s="1"/>
  <c r="X938" i="39" s="1"/>
  <c r="R426" i="39"/>
  <c r="U426" i="39" s="1"/>
  <c r="X426" i="39" s="1"/>
  <c r="N988" i="39"/>
  <c r="P988" i="39" s="1"/>
  <c r="Q988" i="39" s="1"/>
  <c r="N985" i="39"/>
  <c r="P985" i="39" s="1"/>
  <c r="Q985" i="39" s="1"/>
  <c r="N922" i="39"/>
  <c r="P922" i="39" s="1"/>
  <c r="Q922" i="39" s="1"/>
  <c r="R605" i="39"/>
  <c r="U605" i="39" s="1"/>
  <c r="X605" i="39" s="1"/>
  <c r="N226" i="39"/>
  <c r="P226" i="39" s="1"/>
  <c r="Q226" i="39" s="1"/>
  <c r="N724" i="39"/>
  <c r="P724" i="39" s="1"/>
  <c r="Q724" i="39" s="1"/>
  <c r="R1085" i="39"/>
  <c r="U1085" i="39" s="1"/>
  <c r="X1085" i="39" s="1"/>
  <c r="N731" i="39"/>
  <c r="P731" i="39" s="1"/>
  <c r="Q731" i="39" s="1"/>
  <c r="R442" i="39"/>
  <c r="U442" i="39" s="1"/>
  <c r="X442" i="39" s="1"/>
  <c r="N1314" i="39"/>
  <c r="P1314" i="39" s="1"/>
  <c r="Q1314" i="39" s="1"/>
  <c r="R1148" i="39"/>
  <c r="U1148" i="39" s="1"/>
  <c r="X1148" i="39" s="1"/>
  <c r="N1204" i="39"/>
  <c r="P1204" i="39" s="1"/>
  <c r="Q1204" i="39" s="1"/>
  <c r="R1138" i="39"/>
  <c r="U1138" i="39" s="1"/>
  <c r="X1138" i="39" s="1"/>
  <c r="R1217" i="39"/>
  <c r="U1217" i="39" s="1"/>
  <c r="X1217" i="39" s="1"/>
  <c r="N1154" i="39"/>
  <c r="P1154" i="39" s="1"/>
  <c r="Q1154" i="39" s="1"/>
  <c r="N1129" i="39"/>
  <c r="P1129" i="39" s="1"/>
  <c r="Q1129" i="39" s="1"/>
  <c r="N1387" i="39"/>
  <c r="P1387" i="39" s="1"/>
  <c r="Q1387" i="39" s="1"/>
  <c r="N876" i="39"/>
  <c r="P876" i="39" s="1"/>
  <c r="Q876" i="39" s="1"/>
  <c r="R683" i="39"/>
  <c r="U683" i="39" s="1"/>
  <c r="X683" i="39" s="1"/>
  <c r="R1100" i="39"/>
  <c r="U1100" i="39" s="1"/>
  <c r="X1100" i="39" s="1"/>
  <c r="N977" i="39"/>
  <c r="P977" i="39" s="1"/>
  <c r="Q977" i="39" s="1"/>
  <c r="N1025" i="39"/>
  <c r="P1025" i="39" s="1"/>
  <c r="Q1025" i="39" s="1"/>
  <c r="N987" i="39"/>
  <c r="P987" i="39" s="1"/>
  <c r="Q987" i="39" s="1"/>
  <c r="R1181" i="39"/>
  <c r="U1181" i="39" s="1"/>
  <c r="X1181" i="39" s="1"/>
  <c r="N427" i="39"/>
  <c r="P427" i="39" s="1"/>
  <c r="Q427" i="39" s="1"/>
  <c r="N549" i="39"/>
  <c r="P549" i="39" s="1"/>
  <c r="Q549" i="39" s="1"/>
  <c r="N460" i="39"/>
  <c r="P460" i="39" s="1"/>
  <c r="Q460" i="39" s="1"/>
  <c r="R301" i="39"/>
  <c r="U301" i="39" s="1"/>
  <c r="X301" i="39" s="1"/>
  <c r="N394" i="39"/>
  <c r="P394" i="39" s="1"/>
  <c r="Q394" i="39" s="1"/>
  <c r="R1007" i="39"/>
  <c r="U1007" i="39" s="1"/>
  <c r="X1007" i="39" s="1"/>
  <c r="N378" i="39"/>
  <c r="P378" i="39" s="1"/>
  <c r="Q378" i="39" s="1"/>
  <c r="N420" i="39"/>
  <c r="P420" i="39" s="1"/>
  <c r="Q420" i="39" s="1"/>
  <c r="N794" i="39"/>
  <c r="P794" i="39" s="1"/>
  <c r="Q794" i="39" s="1"/>
  <c r="N482" i="39"/>
  <c r="P482" i="39" s="1"/>
  <c r="Q482" i="39" s="1"/>
  <c r="N390" i="39"/>
  <c r="P390" i="39" s="1"/>
  <c r="Q390" i="39" s="1"/>
  <c r="N252" i="39"/>
  <c r="P252" i="39" s="1"/>
  <c r="Q252" i="39" s="1"/>
  <c r="N339" i="39"/>
  <c r="P339" i="39" s="1"/>
  <c r="Q339" i="39" s="1"/>
  <c r="N434" i="39"/>
  <c r="P434" i="39" s="1"/>
  <c r="Q434" i="39" s="1"/>
  <c r="N246" i="39"/>
  <c r="P246" i="39" s="1"/>
  <c r="Q246" i="39" s="1"/>
  <c r="N234" i="39"/>
  <c r="P234" i="39" s="1"/>
  <c r="Q234" i="39" s="1"/>
  <c r="N546" i="39"/>
  <c r="P546" i="39" s="1"/>
  <c r="Q546" i="39" s="1"/>
  <c r="R465" i="39"/>
  <c r="U465" i="39" s="1"/>
  <c r="R1017" i="39"/>
  <c r="U1017" i="39" s="1"/>
  <c r="X1017" i="39" s="1"/>
  <c r="N787" i="39"/>
  <c r="P787" i="39" s="1"/>
  <c r="Q787" i="39" s="1"/>
  <c r="N894" i="39"/>
  <c r="P894" i="39" s="1"/>
  <c r="Q894" i="39" s="1"/>
  <c r="N480" i="39"/>
  <c r="P480" i="39" s="1"/>
  <c r="Q480" i="39" s="1"/>
  <c r="N576" i="39"/>
  <c r="P576" i="39" s="1"/>
  <c r="Q576" i="39" s="1"/>
  <c r="R381" i="39"/>
  <c r="U381" i="39" s="1"/>
  <c r="X381" i="39" s="1"/>
  <c r="R299" i="39"/>
  <c r="U299" i="39" s="1"/>
  <c r="R345" i="39"/>
  <c r="U345" i="39" s="1"/>
  <c r="X345" i="39" s="1"/>
  <c r="P23" i="39"/>
  <c r="Q23" i="39" s="1"/>
  <c r="N78" i="39"/>
  <c r="P78" i="39" s="1"/>
  <c r="Q78" i="39" s="1"/>
  <c r="R356" i="39"/>
  <c r="U356" i="39" s="1"/>
  <c r="N48" i="39"/>
  <c r="P48" i="39" s="1"/>
  <c r="Q48" i="39" s="1"/>
  <c r="N82" i="39"/>
  <c r="P82" i="39" s="1"/>
  <c r="Q82" i="39" s="1"/>
  <c r="N1258" i="39"/>
  <c r="P1258" i="39" s="1"/>
  <c r="Q1258" i="39" s="1"/>
  <c r="R637" i="39"/>
  <c r="U637" i="39" s="1"/>
  <c r="R740" i="39"/>
  <c r="U740" i="39" s="1"/>
  <c r="N450" i="39"/>
  <c r="P450" i="39" s="1"/>
  <c r="Q450" i="39" s="1"/>
  <c r="N701" i="39"/>
  <c r="P701" i="39" s="1"/>
  <c r="Q701" i="39" s="1"/>
  <c r="R584" i="39"/>
  <c r="U584" i="39" s="1"/>
  <c r="X584" i="39" s="1"/>
  <c r="N631" i="39"/>
  <c r="P631" i="39" s="1"/>
  <c r="Q631" i="39" s="1"/>
  <c r="R337" i="39"/>
  <c r="U337" i="39" s="1"/>
  <c r="X337" i="39" s="1"/>
  <c r="R123" i="39"/>
  <c r="U123" i="39" s="1"/>
  <c r="X123" i="39" s="1"/>
  <c r="N847" i="39"/>
  <c r="P847" i="39" s="1"/>
  <c r="Q847" i="39" s="1"/>
  <c r="R727" i="39"/>
  <c r="U727" i="39" s="1"/>
  <c r="X727" i="39" s="1"/>
  <c r="N60" i="39"/>
  <c r="P60" i="39" s="1"/>
  <c r="Q60" i="39" s="1"/>
  <c r="R185" i="39"/>
  <c r="U185" i="39" s="1"/>
  <c r="X185" i="39" s="1"/>
  <c r="N209" i="39"/>
  <c r="P209" i="39" s="1"/>
  <c r="Q209" i="39" s="1"/>
  <c r="R363" i="39"/>
  <c r="U363" i="39" s="1"/>
  <c r="R365" i="39"/>
  <c r="U365" i="39" s="1"/>
  <c r="X365" i="39" s="1"/>
  <c r="N289" i="39"/>
  <c r="P289" i="39" s="1"/>
  <c r="Q289" i="39" s="1"/>
  <c r="R490" i="39"/>
  <c r="U490" i="39" s="1"/>
  <c r="R912" i="39"/>
  <c r="U912" i="39" s="1"/>
  <c r="X912" i="39" s="1"/>
  <c r="N278" i="39"/>
  <c r="P278" i="39" s="1"/>
  <c r="Q278" i="39" s="1"/>
  <c r="N83" i="39"/>
  <c r="P83" i="39" s="1"/>
  <c r="Q83" i="39" s="1"/>
  <c r="R1345" i="39"/>
  <c r="U1345" i="39" s="1"/>
  <c r="X1345" i="39" s="1"/>
  <c r="N1026" i="39"/>
  <c r="P1026" i="39" s="1"/>
  <c r="Q1026" i="39" s="1"/>
  <c r="R833" i="39"/>
  <c r="U833" i="39" s="1"/>
  <c r="X833" i="39" s="1"/>
  <c r="R1052" i="39"/>
  <c r="U1052" i="39" s="1"/>
  <c r="X1052" i="39" s="1"/>
  <c r="N1270" i="39"/>
  <c r="P1270" i="39" s="1"/>
  <c r="Q1270" i="39" s="1"/>
  <c r="R1225" i="39"/>
  <c r="U1225" i="39" s="1"/>
  <c r="X1225" i="39" s="1"/>
  <c r="R1057" i="39"/>
  <c r="U1057" i="39" s="1"/>
  <c r="X1057" i="39" s="1"/>
  <c r="N750" i="39"/>
  <c r="P750" i="39" s="1"/>
  <c r="Q750" i="39" s="1"/>
  <c r="N752" i="39"/>
  <c r="P752" i="39" s="1"/>
  <c r="Q752" i="39" s="1"/>
  <c r="N889" i="39"/>
  <c r="P889" i="39" s="1"/>
  <c r="Q889" i="39" s="1"/>
  <c r="R383" i="39"/>
  <c r="U383" i="39" s="1"/>
  <c r="X383" i="39" s="1"/>
  <c r="R371" i="39"/>
  <c r="U371" i="39" s="1"/>
  <c r="X371" i="39" s="1"/>
  <c r="N81" i="39"/>
  <c r="P81" i="39" s="1"/>
  <c r="Q81" i="39" s="1"/>
  <c r="N52" i="39"/>
  <c r="P52" i="39" s="1"/>
  <c r="Q52" i="39" s="1"/>
  <c r="R853" i="39"/>
  <c r="U853" i="39" s="1"/>
  <c r="X853" i="39" s="1"/>
  <c r="N695" i="39"/>
  <c r="P695" i="39" s="1"/>
  <c r="Q695" i="39" s="1"/>
  <c r="N723" i="39"/>
  <c r="P723" i="39" s="1"/>
  <c r="Q723" i="39" s="1"/>
  <c r="R845" i="39"/>
  <c r="U845" i="39" s="1"/>
  <c r="X845" i="39" s="1"/>
  <c r="N1331" i="39"/>
  <c r="P1331" i="39" s="1"/>
  <c r="Q1331" i="39" s="1"/>
  <c r="N1304" i="39"/>
  <c r="P1304" i="39" s="1"/>
  <c r="Q1304" i="39" s="1"/>
  <c r="R998" i="39"/>
  <c r="U998" i="39" s="1"/>
  <c r="X998" i="39" s="1"/>
  <c r="R1024" i="39"/>
  <c r="U1024" i="39" s="1"/>
  <c r="X1024" i="39" s="1"/>
  <c r="N675" i="39"/>
  <c r="P675" i="39" s="1"/>
  <c r="Q675" i="39" s="1"/>
  <c r="N1439" i="39"/>
  <c r="P1439" i="39" s="1"/>
  <c r="Q1439" i="39" s="1"/>
  <c r="R1104" i="39"/>
  <c r="U1104" i="39" s="1"/>
  <c r="X1104" i="39" s="1"/>
  <c r="R1046" i="39"/>
  <c r="U1046" i="39" s="1"/>
  <c r="X1046" i="39" s="1"/>
  <c r="R1152" i="39"/>
  <c r="U1152" i="39" s="1"/>
  <c r="X1152" i="39" s="1"/>
  <c r="R1089" i="39"/>
  <c r="U1089" i="39" s="1"/>
  <c r="X1089" i="39" s="1"/>
  <c r="N1038" i="39"/>
  <c r="P1038" i="39" s="1"/>
  <c r="Q1038" i="39" s="1"/>
  <c r="N1030" i="39"/>
  <c r="P1030" i="39" s="1"/>
  <c r="Q1030" i="39" s="1"/>
  <c r="R697" i="39"/>
  <c r="U697" i="39" s="1"/>
  <c r="X697" i="39" s="1"/>
  <c r="R1119" i="39"/>
  <c r="U1119" i="39" s="1"/>
  <c r="N694" i="39"/>
  <c r="P694" i="39" s="1"/>
  <c r="Q694" i="39" s="1"/>
  <c r="N673" i="39"/>
  <c r="P673" i="39" s="1"/>
  <c r="Q673" i="39" s="1"/>
  <c r="N364" i="39"/>
  <c r="P364" i="39" s="1"/>
  <c r="Q364" i="39" s="1"/>
  <c r="R99" i="39"/>
  <c r="U99" i="39" s="1"/>
  <c r="X99" i="39" s="1"/>
  <c r="N200" i="39"/>
  <c r="P200" i="39" s="1"/>
  <c r="Q200" i="39" s="1"/>
  <c r="R32" i="39"/>
  <c r="U32" i="39" s="1"/>
  <c r="X32" i="39" s="1"/>
  <c r="N472" i="39"/>
  <c r="P472" i="39" s="1"/>
  <c r="Q472" i="39" s="1"/>
  <c r="N1061" i="39"/>
  <c r="P1061" i="39" s="1"/>
  <c r="Q1061" i="39" s="1"/>
  <c r="N340" i="39"/>
  <c r="P340" i="39" s="1"/>
  <c r="Q340" i="39" s="1"/>
  <c r="N257" i="39"/>
  <c r="P257" i="39" s="1"/>
  <c r="Q257" i="39" s="1"/>
  <c r="R486" i="39"/>
  <c r="U486" i="39" s="1"/>
  <c r="N108" i="39"/>
  <c r="P108" i="39" s="1"/>
  <c r="Q108" i="39" s="1"/>
  <c r="R655" i="39"/>
  <c r="U655" i="39" s="1"/>
  <c r="R233" i="39"/>
  <c r="U233" i="39" s="1"/>
  <c r="X233" i="39" s="1"/>
  <c r="R1478" i="39"/>
  <c r="U1478" i="39" s="1"/>
  <c r="X1478" i="39" s="1"/>
  <c r="R1587" i="39"/>
  <c r="U1587" i="39" s="1"/>
  <c r="X1587" i="39" s="1"/>
  <c r="R1481" i="39"/>
  <c r="U1481" i="39" s="1"/>
  <c r="X1481" i="39" s="1"/>
  <c r="R1237" i="39"/>
  <c r="U1237" i="39" s="1"/>
  <c r="X1237" i="39" s="1"/>
  <c r="N804" i="39"/>
  <c r="P804" i="39" s="1"/>
  <c r="Q804" i="39" s="1"/>
  <c r="R657" i="39"/>
  <c r="U657" i="39" s="1"/>
  <c r="N965" i="39"/>
  <c r="P965" i="39" s="1"/>
  <c r="Q965" i="39" s="1"/>
  <c r="N819" i="39"/>
  <c r="P819" i="39" s="1"/>
  <c r="Q819" i="39" s="1"/>
  <c r="N1111" i="39"/>
  <c r="P1111" i="39" s="1"/>
  <c r="Q1111" i="39" s="1"/>
  <c r="N537" i="39"/>
  <c r="P537" i="39" s="1"/>
  <c r="Q537" i="39" s="1"/>
  <c r="N603" i="39"/>
  <c r="P603" i="39" s="1"/>
  <c r="Q603" i="39" s="1"/>
  <c r="N1284" i="39"/>
  <c r="P1284" i="39" s="1"/>
  <c r="Q1284" i="39" s="1"/>
  <c r="N656" i="39"/>
  <c r="P656" i="39" s="1"/>
  <c r="Q656" i="39" s="1"/>
  <c r="R508" i="39"/>
  <c r="U508" i="39" s="1"/>
  <c r="N836" i="39"/>
  <c r="P836" i="39" s="1"/>
  <c r="Q836" i="39" s="1"/>
  <c r="N31" i="39"/>
  <c r="P31" i="39" s="1"/>
  <c r="Q31" i="39" s="1"/>
  <c r="N545" i="39"/>
  <c r="P545" i="39" s="1"/>
  <c r="Q545" i="39" s="1"/>
  <c r="R439" i="39"/>
  <c r="U439" i="39" s="1"/>
  <c r="X439" i="39" s="1"/>
  <c r="R43" i="39"/>
  <c r="U43" i="39" s="1"/>
  <c r="N253" i="39"/>
  <c r="P253" i="39" s="1"/>
  <c r="Q253" i="39" s="1"/>
  <c r="R124" i="39"/>
  <c r="U124" i="39" s="1"/>
  <c r="X124" i="39" s="1"/>
  <c r="N561" i="39"/>
  <c r="P561" i="39" s="1"/>
  <c r="Q561" i="39" s="1"/>
  <c r="R220" i="39"/>
  <c r="U220" i="39" s="1"/>
  <c r="X220" i="39" s="1"/>
  <c r="N459" i="39"/>
  <c r="P459" i="39" s="1"/>
  <c r="Q459" i="39" s="1"/>
  <c r="R225" i="39"/>
  <c r="U225" i="39" s="1"/>
  <c r="X225" i="39" s="1"/>
  <c r="N323" i="39"/>
  <c r="P323" i="39" s="1"/>
  <c r="Q323" i="39" s="1"/>
  <c r="R205" i="39"/>
  <c r="U205" i="39" s="1"/>
  <c r="X205" i="39" s="1"/>
  <c r="N240" i="39"/>
  <c r="P240" i="39" s="1"/>
  <c r="Q240" i="39" s="1"/>
  <c r="N359" i="39"/>
  <c r="P359" i="39" s="1"/>
  <c r="Q359" i="39" s="1"/>
  <c r="N197" i="39"/>
  <c r="P197" i="39" s="1"/>
  <c r="Q197" i="39" s="1"/>
  <c r="N1514" i="39"/>
  <c r="P1514" i="39" s="1"/>
  <c r="Q1514" i="39" s="1"/>
  <c r="R1167" i="39"/>
  <c r="U1167" i="39" s="1"/>
  <c r="X1167" i="39" s="1"/>
  <c r="R1404" i="39"/>
  <c r="U1404" i="39" s="1"/>
  <c r="X1404" i="39" s="1"/>
  <c r="R1243" i="39"/>
  <c r="U1243" i="39" s="1"/>
  <c r="X1243" i="39" s="1"/>
  <c r="R1349" i="39"/>
  <c r="U1349" i="39" s="1"/>
  <c r="X1349" i="39" s="1"/>
  <c r="R1405" i="39"/>
  <c r="U1405" i="39" s="1"/>
  <c r="X1405" i="39" s="1"/>
  <c r="R1193" i="39"/>
  <c r="U1193" i="39" s="1"/>
  <c r="X1193" i="39" s="1"/>
  <c r="R1164" i="39"/>
  <c r="U1164" i="39" s="1"/>
  <c r="X1164" i="39" s="1"/>
  <c r="N1133" i="39"/>
  <c r="P1133" i="39" s="1"/>
  <c r="Q1133" i="39" s="1"/>
  <c r="R437" i="39"/>
  <c r="U437" i="39" s="1"/>
  <c r="X437" i="39" s="1"/>
  <c r="R366" i="39"/>
  <c r="U366" i="39" s="1"/>
  <c r="X366" i="39" s="1"/>
  <c r="R176" i="39"/>
  <c r="U176" i="39" s="1"/>
  <c r="X176" i="39" s="1"/>
  <c r="R1139" i="39"/>
  <c r="U1139" i="39" s="1"/>
  <c r="X1139" i="39" s="1"/>
  <c r="R41" i="39"/>
  <c r="U41" i="39" s="1"/>
  <c r="R696" i="39"/>
  <c r="U696" i="39" s="1"/>
  <c r="X696" i="39" s="1"/>
  <c r="N516" i="39"/>
  <c r="P516" i="39" s="1"/>
  <c r="Q516" i="39" s="1"/>
  <c r="R421" i="39"/>
  <c r="U421" i="39" s="1"/>
  <c r="X421" i="39" s="1"/>
  <c r="N238" i="39"/>
  <c r="P238" i="39" s="1"/>
  <c r="Q238" i="39" s="1"/>
  <c r="R119" i="39"/>
  <c r="U119" i="39" s="1"/>
  <c r="R720" i="39"/>
  <c r="U720" i="39" s="1"/>
  <c r="X720" i="39" s="1"/>
  <c r="N423" i="39"/>
  <c r="P423" i="39" s="1"/>
  <c r="Q423" i="39" s="1"/>
  <c r="N813" i="39"/>
  <c r="P813" i="39" s="1"/>
  <c r="Q813" i="39" s="1"/>
  <c r="N505" i="39"/>
  <c r="P505" i="39" s="1"/>
  <c r="Q505" i="39" s="1"/>
  <c r="R1588" i="39"/>
  <c r="U1588" i="39" s="1"/>
  <c r="R1650" i="39"/>
  <c r="U1650" i="39" s="1"/>
  <c r="R1305" i="39"/>
  <c r="U1305" i="39" s="1"/>
  <c r="X1305" i="39" s="1"/>
  <c r="R1306" i="39"/>
  <c r="U1306" i="39" s="1"/>
  <c r="X1306" i="39" s="1"/>
  <c r="N1180" i="39"/>
  <c r="P1180" i="39" s="1"/>
  <c r="Q1180" i="39" s="1"/>
  <c r="R676" i="39"/>
  <c r="U676" i="39" s="1"/>
  <c r="X676" i="39" s="1"/>
  <c r="N1109" i="39"/>
  <c r="P1109" i="39" s="1"/>
  <c r="Q1109" i="39" s="1"/>
  <c r="N1448" i="39"/>
  <c r="P1448" i="39" s="1"/>
  <c r="Q1448" i="39" s="1"/>
  <c r="R934" i="39"/>
  <c r="U934" i="39" s="1"/>
  <c r="X934" i="39" s="1"/>
  <c r="N865" i="39"/>
  <c r="P865" i="39" s="1"/>
  <c r="Q865" i="39" s="1"/>
  <c r="R658" i="39"/>
  <c r="U658" i="39" s="1"/>
  <c r="X658" i="39" s="1"/>
  <c r="R832" i="39"/>
  <c r="U832" i="39" s="1"/>
  <c r="X832" i="39" s="1"/>
  <c r="N870" i="39"/>
  <c r="P870" i="39" s="1"/>
  <c r="Q870" i="39" s="1"/>
  <c r="R607" i="39"/>
  <c r="U607" i="39" s="1"/>
  <c r="X607" i="39" s="1"/>
  <c r="R219" i="39"/>
  <c r="U219" i="39" s="1"/>
  <c r="X219" i="39" s="1"/>
  <c r="R75" i="39"/>
  <c r="U75" i="39" s="1"/>
  <c r="R520" i="39"/>
  <c r="U520" i="39" s="1"/>
  <c r="R842" i="39"/>
  <c r="U842" i="39" s="1"/>
  <c r="X842" i="39" s="1"/>
  <c r="R566" i="39"/>
  <c r="U566" i="39" s="1"/>
  <c r="R120" i="39"/>
  <c r="U120" i="39" s="1"/>
  <c r="X120" i="39" s="1"/>
  <c r="R571" i="39"/>
  <c r="U571" i="39" s="1"/>
  <c r="R235" i="39"/>
  <c r="U235" i="39" s="1"/>
  <c r="X235" i="39" s="1"/>
  <c r="R89" i="39"/>
  <c r="U89" i="39" s="1"/>
  <c r="X89" i="39" s="1"/>
  <c r="R785" i="39"/>
  <c r="U785" i="39" s="1"/>
  <c r="R347" i="39"/>
  <c r="U347" i="39" s="1"/>
  <c r="X347" i="39" s="1"/>
  <c r="R153" i="39"/>
  <c r="U153" i="39" s="1"/>
  <c r="X153" i="39" s="1"/>
  <c r="N1677" i="39"/>
  <c r="P1677" i="39" s="1"/>
  <c r="Q1677" i="39" s="1"/>
  <c r="R1570" i="39"/>
  <c r="U1570" i="39" s="1"/>
  <c r="X1570" i="39" s="1"/>
  <c r="R1493" i="39"/>
  <c r="U1493" i="39" s="1"/>
  <c r="X1493" i="39" s="1"/>
  <c r="R1256" i="39"/>
  <c r="U1256" i="39" s="1"/>
  <c r="X1256" i="39" s="1"/>
  <c r="R1207" i="39"/>
  <c r="U1207" i="39" s="1"/>
  <c r="X1207" i="39" s="1"/>
  <c r="R984" i="39"/>
  <c r="U984" i="39" s="1"/>
  <c r="X984" i="39" s="1"/>
  <c r="R1160" i="39"/>
  <c r="U1160" i="39" s="1"/>
  <c r="X1160" i="39" s="1"/>
  <c r="N1053" i="39"/>
  <c r="P1053" i="39" s="1"/>
  <c r="Q1053" i="39" s="1"/>
  <c r="R954" i="39"/>
  <c r="U954" i="39" s="1"/>
  <c r="X954" i="39" s="1"/>
  <c r="R629" i="39"/>
  <c r="U629" i="39" s="1"/>
  <c r="R635" i="39"/>
  <c r="U635" i="39" s="1"/>
  <c r="N849" i="39"/>
  <c r="P849" i="39" s="1"/>
  <c r="Q849" i="39" s="1"/>
  <c r="N1020" i="39"/>
  <c r="P1020" i="39" s="1"/>
  <c r="Q1020" i="39" s="1"/>
  <c r="N722" i="39"/>
  <c r="P722" i="39" s="1"/>
  <c r="Q722" i="39" s="1"/>
  <c r="N632" i="39"/>
  <c r="P632" i="39" s="1"/>
  <c r="Q632" i="39" s="1"/>
  <c r="N768" i="39"/>
  <c r="P768" i="39" s="1"/>
  <c r="Q768" i="39" s="1"/>
  <c r="N679" i="39"/>
  <c r="P679" i="39" s="1"/>
  <c r="Q679" i="39" s="1"/>
  <c r="N811" i="39"/>
  <c r="P811" i="39" s="1"/>
  <c r="Q811" i="39" s="1"/>
  <c r="N284" i="39"/>
  <c r="P284" i="39" s="1"/>
  <c r="Q284" i="39" s="1"/>
  <c r="R1709" i="39"/>
  <c r="U1709" i="39" s="1"/>
  <c r="X1709" i="39" s="1"/>
  <c r="R139" i="39"/>
  <c r="U139" i="39" s="1"/>
  <c r="X139" i="39" s="1"/>
  <c r="R622" i="39"/>
  <c r="U622" i="39" s="1"/>
  <c r="N754" i="39"/>
  <c r="P754" i="39" s="1"/>
  <c r="Q754" i="39" s="1"/>
  <c r="R829" i="39"/>
  <c r="U829" i="39" s="1"/>
  <c r="X829" i="39" s="1"/>
  <c r="N417" i="39"/>
  <c r="P417" i="39" s="1"/>
  <c r="Q417" i="39" s="1"/>
  <c r="N556" i="39"/>
  <c r="P556" i="39" s="1"/>
  <c r="Q556" i="39" s="1"/>
  <c r="R342" i="39"/>
  <c r="U342" i="39" s="1"/>
  <c r="X342" i="39" s="1"/>
  <c r="N1599" i="39"/>
  <c r="P1599" i="39" s="1"/>
  <c r="Q1599" i="39" s="1"/>
  <c r="N1691" i="39"/>
  <c r="P1691" i="39" s="1"/>
  <c r="Q1691" i="39" s="1"/>
  <c r="N1711" i="39"/>
  <c r="P1711" i="39" s="1"/>
  <c r="Q1711" i="39" s="1"/>
  <c r="N1402" i="39"/>
  <c r="P1402" i="39" s="1"/>
  <c r="Q1402" i="39" s="1"/>
  <c r="N1330" i="39"/>
  <c r="P1330" i="39" s="1"/>
  <c r="Q1330" i="39" s="1"/>
  <c r="N1310" i="39"/>
  <c r="P1310" i="39" s="1"/>
  <c r="Q1310" i="39" s="1"/>
  <c r="N1224" i="39"/>
  <c r="P1224" i="39" s="1"/>
  <c r="Q1224" i="39" s="1"/>
  <c r="R1158" i="39"/>
  <c r="U1158" i="39" s="1"/>
  <c r="R1239" i="39"/>
  <c r="U1239" i="39" s="1"/>
  <c r="X1239" i="39" s="1"/>
  <c r="N1710" i="39"/>
  <c r="P1710" i="39" s="1"/>
  <c r="Q1710" i="39" s="1"/>
  <c r="N1282" i="39"/>
  <c r="P1282" i="39" s="1"/>
  <c r="Q1282" i="39" s="1"/>
  <c r="N1123" i="39"/>
  <c r="P1123" i="39" s="1"/>
  <c r="Q1123" i="39" s="1"/>
  <c r="R1016" i="39"/>
  <c r="U1016" i="39" s="1"/>
  <c r="X1016" i="39" s="1"/>
  <c r="N926" i="39"/>
  <c r="P926" i="39" s="1"/>
  <c r="Q926" i="39" s="1"/>
  <c r="N786" i="39"/>
  <c r="P786" i="39" s="1"/>
  <c r="Q786" i="39" s="1"/>
  <c r="N621" i="39"/>
  <c r="P621" i="39" s="1"/>
  <c r="Q621" i="39" s="1"/>
  <c r="N1122" i="39"/>
  <c r="P1122" i="39" s="1"/>
  <c r="Q1122" i="39" s="1"/>
  <c r="N1058" i="39"/>
  <c r="P1058" i="39" s="1"/>
  <c r="Q1058" i="39" s="1"/>
  <c r="N846" i="39"/>
  <c r="P846" i="39" s="1"/>
  <c r="Q846" i="39" s="1"/>
  <c r="N319" i="39"/>
  <c r="P319" i="39" s="1"/>
  <c r="Q319" i="39" s="1"/>
  <c r="R396" i="39"/>
  <c r="U396" i="39" s="1"/>
  <c r="X396" i="39" s="1"/>
  <c r="R195" i="39"/>
  <c r="U195" i="39" s="1"/>
  <c r="X195" i="39" s="1"/>
  <c r="R411" i="39"/>
  <c r="U411" i="39" s="1"/>
  <c r="X411" i="39" s="1"/>
  <c r="R286" i="39"/>
  <c r="U286" i="39" s="1"/>
  <c r="X286" i="39" s="1"/>
  <c r="R436" i="39"/>
  <c r="U436" i="39" s="1"/>
  <c r="X436" i="39" s="1"/>
  <c r="R181" i="39"/>
  <c r="U181" i="39" s="1"/>
  <c r="X181" i="39" s="1"/>
  <c r="N606" i="39"/>
  <c r="P606" i="39" s="1"/>
  <c r="Q606" i="39" s="1"/>
  <c r="N868" i="39"/>
  <c r="P868" i="39" s="1"/>
  <c r="Q868" i="39" s="1"/>
  <c r="R593" i="39"/>
  <c r="U593" i="39" s="1"/>
  <c r="X593" i="39" s="1"/>
  <c r="R1741" i="39"/>
  <c r="U1741" i="39" s="1"/>
  <c r="X1741" i="39" s="1"/>
  <c r="N172" i="39"/>
  <c r="P172" i="39" s="1"/>
  <c r="Q172" i="39" s="1"/>
  <c r="N392" i="39"/>
  <c r="P392" i="39" s="1"/>
  <c r="Q392" i="39" s="1"/>
  <c r="R659" i="39"/>
  <c r="U659" i="39" s="1"/>
  <c r="X659" i="39" s="1"/>
  <c r="R24" i="39"/>
  <c r="U24" i="39" s="1"/>
  <c r="X24" i="39" s="1"/>
  <c r="N1732" i="39"/>
  <c r="P1732" i="39" s="1"/>
  <c r="Q1732" i="39" s="1"/>
  <c r="N1806" i="39"/>
  <c r="P1806" i="39" s="1"/>
  <c r="Q1806" i="39" s="1"/>
  <c r="N1783" i="39"/>
  <c r="P1783" i="39" s="1"/>
  <c r="Q1783" i="39" s="1"/>
  <c r="N1583" i="39"/>
  <c r="P1583" i="39" s="1"/>
  <c r="Q1583" i="39" s="1"/>
  <c r="N1290" i="39"/>
  <c r="P1290" i="39" s="1"/>
  <c r="Q1290" i="39" s="1"/>
  <c r="N1415" i="39"/>
  <c r="P1415" i="39" s="1"/>
  <c r="Q1415" i="39" s="1"/>
  <c r="N1483" i="39"/>
  <c r="P1483" i="39" s="1"/>
  <c r="Q1483" i="39" s="1"/>
  <c r="R1364" i="39"/>
  <c r="U1364" i="39" s="1"/>
  <c r="X1364" i="39" s="1"/>
  <c r="R664" i="39"/>
  <c r="U664" i="39" s="1"/>
  <c r="X664" i="39" s="1"/>
  <c r="R781" i="39"/>
  <c r="U781" i="39" s="1"/>
  <c r="R854" i="39"/>
  <c r="U854" i="39" s="1"/>
  <c r="X854" i="39" s="1"/>
  <c r="N816" i="39"/>
  <c r="P816" i="39" s="1"/>
  <c r="Q816" i="39" s="1"/>
  <c r="N812" i="39"/>
  <c r="P812" i="39" s="1"/>
  <c r="Q812" i="39" s="1"/>
  <c r="N852" i="39"/>
  <c r="P852" i="39" s="1"/>
  <c r="Q852" i="39" s="1"/>
  <c r="N1276" i="39"/>
  <c r="P1276" i="39" s="1"/>
  <c r="Q1276" i="39" s="1"/>
  <c r="N1068" i="39"/>
  <c r="P1068" i="39" s="1"/>
  <c r="Q1068" i="39" s="1"/>
  <c r="N662" i="39"/>
  <c r="P662" i="39" s="1"/>
  <c r="Q662" i="39" s="1"/>
  <c r="R488" i="39"/>
  <c r="U488" i="39" s="1"/>
  <c r="R148" i="39"/>
  <c r="U148" i="39" s="1"/>
  <c r="X148" i="39" s="1"/>
  <c r="N322" i="39"/>
  <c r="P322" i="39" s="1"/>
  <c r="Q322" i="39" s="1"/>
  <c r="N718" i="39"/>
  <c r="P718" i="39" s="1"/>
  <c r="Q718" i="39" s="1"/>
  <c r="R428" i="39"/>
  <c r="U428" i="39" s="1"/>
  <c r="X428" i="39" s="1"/>
  <c r="R608" i="39"/>
  <c r="U608" i="39" s="1"/>
  <c r="X608" i="39" s="1"/>
  <c r="N135" i="39"/>
  <c r="P135" i="39" s="1"/>
  <c r="Q135" i="39" s="1"/>
  <c r="R202" i="39"/>
  <c r="U202" i="39" s="1"/>
  <c r="X202" i="39" s="1"/>
  <c r="R145" i="39"/>
  <c r="U145" i="39" s="1"/>
  <c r="X145" i="39" s="1"/>
  <c r="N1643" i="39"/>
  <c r="P1643" i="39" s="1"/>
  <c r="Q1643" i="39" s="1"/>
  <c r="N1333" i="39"/>
  <c r="P1333" i="39" s="1"/>
  <c r="Q1333" i="39" s="1"/>
  <c r="N1441" i="39"/>
  <c r="P1441" i="39" s="1"/>
  <c r="Q1441" i="39" s="1"/>
  <c r="N1412" i="39"/>
  <c r="P1412" i="39" s="1"/>
  <c r="Q1412" i="39" s="1"/>
  <c r="N1141" i="39"/>
  <c r="P1141" i="39" s="1"/>
  <c r="Q1141" i="39" s="1"/>
  <c r="N1235" i="39"/>
  <c r="P1235" i="39" s="1"/>
  <c r="Q1235" i="39" s="1"/>
  <c r="N1409" i="39"/>
  <c r="P1409" i="39" s="1"/>
  <c r="Q1409" i="39" s="1"/>
  <c r="N1219" i="39"/>
  <c r="P1219" i="39" s="1"/>
  <c r="Q1219" i="39" s="1"/>
  <c r="R1296" i="39"/>
  <c r="U1296" i="39" s="1"/>
  <c r="X1296" i="39" s="1"/>
  <c r="R716" i="39"/>
  <c r="U716" i="39" s="1"/>
  <c r="X716" i="39" s="1"/>
  <c r="N1289" i="39"/>
  <c r="P1289" i="39" s="1"/>
  <c r="Q1289" i="39" s="1"/>
  <c r="R321" i="39"/>
  <c r="U321" i="39" s="1"/>
  <c r="X321" i="39" s="1"/>
  <c r="N663" i="39"/>
  <c r="P663" i="39" s="1"/>
  <c r="Q663" i="39" s="1"/>
  <c r="N182" i="39"/>
  <c r="P182" i="39" s="1"/>
  <c r="Q182" i="39" s="1"/>
  <c r="N1094" i="39"/>
  <c r="P1094" i="39" s="1"/>
  <c r="Q1094" i="39" s="1"/>
  <c r="N114" i="39"/>
  <c r="P114" i="39" s="1"/>
  <c r="Q114" i="39" s="1"/>
  <c r="R405" i="39"/>
  <c r="U405" i="39" s="1"/>
  <c r="X405" i="39" s="1"/>
  <c r="R277" i="39"/>
  <c r="U277" i="39" s="1"/>
  <c r="X277" i="39" s="1"/>
  <c r="N304" i="39"/>
  <c r="P304" i="39" s="1"/>
  <c r="Q304" i="39" s="1"/>
  <c r="R401" i="39"/>
  <c r="U401" i="39" s="1"/>
  <c r="X401" i="39" s="1"/>
  <c r="R203" i="39"/>
  <c r="U203" i="39" s="1"/>
  <c r="X203" i="39" s="1"/>
  <c r="R57" i="39"/>
  <c r="U57" i="39" s="1"/>
  <c r="N85" i="39"/>
  <c r="P85" i="39" s="1"/>
  <c r="Q85" i="39" s="1"/>
  <c r="N1708" i="39"/>
  <c r="P1708" i="39" s="1"/>
  <c r="Q1708" i="39" s="1"/>
  <c r="N1465" i="39"/>
  <c r="P1465" i="39" s="1"/>
  <c r="Q1465" i="39" s="1"/>
  <c r="N1449" i="39"/>
  <c r="P1449" i="39" s="1"/>
  <c r="Q1449" i="39" s="1"/>
  <c r="N1316" i="39"/>
  <c r="P1316" i="39" s="1"/>
  <c r="Q1316" i="39" s="1"/>
  <c r="N872" i="39"/>
  <c r="P872" i="39" s="1"/>
  <c r="Q872" i="39" s="1"/>
  <c r="R647" i="39"/>
  <c r="U647" i="39" s="1"/>
  <c r="X647" i="39" s="1"/>
  <c r="R800" i="39"/>
  <c r="U800" i="39" s="1"/>
  <c r="R866" i="39"/>
  <c r="U866" i="39" s="1"/>
  <c r="X866" i="39" s="1"/>
  <c r="N307" i="39"/>
  <c r="P307" i="39" s="1"/>
  <c r="Q307" i="39" s="1"/>
  <c r="N594" i="39"/>
  <c r="P594" i="39" s="1"/>
  <c r="Q594" i="39" s="1"/>
  <c r="N458" i="39"/>
  <c r="P458" i="39" s="1"/>
  <c r="Q458" i="39" s="1"/>
  <c r="N620" i="39"/>
  <c r="P620" i="39" s="1"/>
  <c r="Q620" i="39" s="1"/>
  <c r="N250" i="39"/>
  <c r="P250" i="39" s="1"/>
  <c r="Q250" i="39" s="1"/>
  <c r="R241" i="39"/>
  <c r="U241" i="39" s="1"/>
  <c r="X241" i="39" s="1"/>
  <c r="R373" i="39"/>
  <c r="U373" i="39" s="1"/>
  <c r="X373" i="39" s="1"/>
  <c r="N243" i="39"/>
  <c r="P243" i="39" s="1"/>
  <c r="Q243" i="39" s="1"/>
  <c r="N523" i="39"/>
  <c r="P523" i="39" s="1"/>
  <c r="Q523" i="39" s="1"/>
  <c r="R133" i="39"/>
  <c r="U133" i="39" s="1"/>
  <c r="X133" i="39" s="1"/>
  <c r="R324" i="39"/>
  <c r="U324" i="39" s="1"/>
  <c r="X324" i="39" s="1"/>
  <c r="R45" i="39"/>
  <c r="U45" i="39" s="1"/>
  <c r="R649" i="39"/>
  <c r="U649" i="39" s="1"/>
  <c r="X649" i="39" s="1"/>
  <c r="R329" i="39"/>
  <c r="U329" i="39" s="1"/>
  <c r="X329" i="39" s="1"/>
  <c r="N73" i="39"/>
  <c r="P73" i="39" s="1"/>
  <c r="Q73" i="39" s="1"/>
  <c r="R1621" i="39"/>
  <c r="U1621" i="39" s="1"/>
  <c r="X1621" i="39" s="1"/>
  <c r="R1471" i="39"/>
  <c r="U1471" i="39" s="1"/>
  <c r="R1362" i="39"/>
  <c r="U1362" i="39" s="1"/>
  <c r="X1362" i="39" s="1"/>
  <c r="R1163" i="39"/>
  <c r="U1163" i="39" s="1"/>
  <c r="X1163" i="39" s="1"/>
  <c r="R1130" i="39"/>
  <c r="U1130" i="39" s="1"/>
  <c r="X1130" i="39" s="1"/>
  <c r="R1321" i="39"/>
  <c r="U1321" i="39" s="1"/>
  <c r="X1321" i="39" s="1"/>
  <c r="R1189" i="39"/>
  <c r="U1189" i="39" s="1"/>
  <c r="X1189" i="39" s="1"/>
  <c r="R1309" i="39"/>
  <c r="U1309" i="39" s="1"/>
  <c r="X1309" i="39" s="1"/>
  <c r="R1221" i="39"/>
  <c r="U1221" i="39" s="1"/>
  <c r="X1221" i="39" s="1"/>
  <c r="R705" i="39"/>
  <c r="U705" i="39" s="1"/>
  <c r="X705" i="39" s="1"/>
  <c r="N1168" i="39"/>
  <c r="P1168" i="39" s="1"/>
  <c r="Q1168" i="39" s="1"/>
  <c r="R1028" i="39"/>
  <c r="U1028" i="39" s="1"/>
  <c r="X1028" i="39" s="1"/>
  <c r="R1188" i="39"/>
  <c r="U1188" i="39" s="1"/>
  <c r="X1188" i="39" s="1"/>
  <c r="R669" i="39"/>
  <c r="U669" i="39" s="1"/>
  <c r="X669" i="39" s="1"/>
  <c r="R964" i="39"/>
  <c r="U964" i="39" s="1"/>
  <c r="X964" i="39" s="1"/>
  <c r="N918" i="39"/>
  <c r="P918" i="39" s="1"/>
  <c r="Q918" i="39" s="1"/>
  <c r="N611" i="39"/>
  <c r="P611" i="39" s="1"/>
  <c r="Q611" i="39" s="1"/>
  <c r="R698" i="39"/>
  <c r="U698" i="39" s="1"/>
  <c r="X698" i="39" s="1"/>
  <c r="R692" i="39"/>
  <c r="U692" i="39" s="1"/>
  <c r="X692" i="39" s="1"/>
  <c r="R192" i="39"/>
  <c r="U192" i="39" s="1"/>
  <c r="X192" i="39" s="1"/>
  <c r="R95" i="39"/>
  <c r="U95" i="39" s="1"/>
  <c r="X95" i="39" s="1"/>
  <c r="R961" i="39"/>
  <c r="U961" i="39" s="1"/>
  <c r="R230" i="39"/>
  <c r="U230" i="39" s="1"/>
  <c r="X230" i="39" s="1"/>
  <c r="R544" i="39"/>
  <c r="U544" i="39" s="1"/>
  <c r="R264" i="39"/>
  <c r="U264" i="39" s="1"/>
  <c r="X264" i="39" s="1"/>
  <c r="R350" i="39"/>
  <c r="U350" i="39" s="1"/>
  <c r="X350" i="39" s="1"/>
  <c r="R735" i="39"/>
  <c r="U735" i="39" s="1"/>
  <c r="R42" i="39"/>
  <c r="U42" i="39" s="1"/>
  <c r="N1566" i="39"/>
  <c r="P1566" i="39" s="1"/>
  <c r="Q1566" i="39" s="1"/>
  <c r="R1517" i="39"/>
  <c r="U1517" i="39" s="1"/>
  <c r="X1517" i="39" s="1"/>
  <c r="N1717" i="39"/>
  <c r="P1717" i="39" s="1"/>
  <c r="Q1717" i="39" s="1"/>
  <c r="R1413" i="39"/>
  <c r="U1413" i="39" s="1"/>
  <c r="X1413" i="39" s="1"/>
  <c r="N1612" i="39"/>
  <c r="P1612" i="39" s="1"/>
  <c r="Q1612" i="39" s="1"/>
  <c r="N1473" i="39"/>
  <c r="P1473" i="39" s="1"/>
  <c r="Q1473" i="39" s="1"/>
  <c r="N1201" i="39"/>
  <c r="P1201" i="39" s="1"/>
  <c r="Q1201" i="39" s="1"/>
  <c r="R1050" i="39"/>
  <c r="U1050" i="39" s="1"/>
  <c r="X1050" i="39" s="1"/>
  <c r="N1403" i="39"/>
  <c r="P1403" i="39" s="1"/>
  <c r="Q1403" i="39" s="1"/>
  <c r="R1012" i="39"/>
  <c r="U1012" i="39" s="1"/>
  <c r="X1012" i="39" s="1"/>
  <c r="N483" i="39"/>
  <c r="P483" i="39" s="1"/>
  <c r="Q483" i="39" s="1"/>
  <c r="R688" i="39"/>
  <c r="U688" i="39" s="1"/>
  <c r="X688" i="39" s="1"/>
  <c r="R330" i="39"/>
  <c r="U330" i="39" s="1"/>
  <c r="X330" i="39" s="1"/>
  <c r="N798" i="39"/>
  <c r="P798" i="39" s="1"/>
  <c r="Q798" i="39" s="1"/>
  <c r="N491" i="39"/>
  <c r="P491" i="39" s="1"/>
  <c r="Q491" i="39" s="1"/>
  <c r="R1060" i="39"/>
  <c r="U1060" i="39" s="1"/>
  <c r="X1060" i="39" s="1"/>
  <c r="N27" i="39"/>
  <c r="P27" i="39" s="1"/>
  <c r="Q27" i="39" s="1"/>
  <c r="R626" i="39"/>
  <c r="U626" i="39" s="1"/>
  <c r="N553" i="39"/>
  <c r="P553" i="39" s="1"/>
  <c r="Q553" i="39" s="1"/>
  <c r="N970" i="39"/>
  <c r="P970" i="39" s="1"/>
  <c r="Q970" i="39" s="1"/>
  <c r="N292" i="39"/>
  <c r="P292" i="39" s="1"/>
  <c r="Q292" i="39" s="1"/>
  <c r="R448" i="39"/>
  <c r="U448" i="39" s="1"/>
  <c r="X448" i="39" s="1"/>
  <c r="R207" i="39"/>
  <c r="U207" i="39" s="1"/>
  <c r="X207" i="39" s="1"/>
  <c r="N222" i="39"/>
  <c r="P222" i="39" s="1"/>
  <c r="Q222" i="39" s="1"/>
  <c r="R510" i="39"/>
  <c r="U510" i="39" s="1"/>
  <c r="R87" i="39"/>
  <c r="U87" i="39" s="1"/>
  <c r="R351" i="39"/>
  <c r="U351" i="39" s="1"/>
  <c r="X351" i="39" s="1"/>
  <c r="R188" i="39"/>
  <c r="U188" i="39" s="1"/>
  <c r="X188" i="39" s="1"/>
  <c r="R1376" i="39"/>
  <c r="U1376" i="39" s="1"/>
  <c r="X1376" i="39" s="1"/>
  <c r="N1355" i="39"/>
  <c r="P1355" i="39" s="1"/>
  <c r="Q1355" i="39" s="1"/>
  <c r="N1651" i="39"/>
  <c r="P1651" i="39" s="1"/>
  <c r="Q1651" i="39" s="1"/>
  <c r="N848" i="39"/>
  <c r="P848" i="39" s="1"/>
  <c r="Q848" i="39" s="1"/>
  <c r="N956" i="39"/>
  <c r="P956" i="39" s="1"/>
  <c r="Q956" i="39" s="1"/>
  <c r="N905" i="39"/>
  <c r="P905" i="39" s="1"/>
  <c r="Q905" i="39" s="1"/>
  <c r="N942" i="39"/>
  <c r="P942" i="39" s="1"/>
  <c r="Q942" i="39" s="1"/>
  <c r="N419" i="39"/>
  <c r="P419" i="39" s="1"/>
  <c r="Q419" i="39" s="1"/>
  <c r="R254" i="39"/>
  <c r="U254" i="39" s="1"/>
  <c r="X254" i="39" s="1"/>
  <c r="N574" i="39"/>
  <c r="P574" i="39" s="1"/>
  <c r="Q574" i="39" s="1"/>
  <c r="N643" i="39"/>
  <c r="P643" i="39" s="1"/>
  <c r="Q643" i="39" s="1"/>
  <c r="N708" i="39"/>
  <c r="P708" i="39" s="1"/>
  <c r="Q708" i="39" s="1"/>
  <c r="R429" i="39"/>
  <c r="U429" i="39" s="1"/>
  <c r="X429" i="39" s="1"/>
  <c r="R191" i="39"/>
  <c r="U191" i="39" s="1"/>
  <c r="X191" i="39" s="1"/>
  <c r="N604" i="39"/>
  <c r="P604" i="39" s="1"/>
  <c r="Q604" i="39" s="1"/>
  <c r="N138" i="39"/>
  <c r="P138" i="39" s="1"/>
  <c r="Q138" i="39" s="1"/>
  <c r="N500" i="39"/>
  <c r="P500" i="39" s="1"/>
  <c r="Q500" i="39" s="1"/>
  <c r="R136" i="39"/>
  <c r="U136" i="39" s="1"/>
  <c r="X136" i="39" s="1"/>
  <c r="R67" i="39"/>
  <c r="U67" i="39" s="1"/>
  <c r="X67" i="39" s="1"/>
  <c r="R312" i="39"/>
  <c r="U312" i="39" s="1"/>
  <c r="X312" i="39" s="1"/>
  <c r="R1685" i="39"/>
  <c r="U1685" i="39" s="1"/>
  <c r="X1685" i="39" s="1"/>
  <c r="R1527" i="39"/>
  <c r="U1527" i="39" s="1"/>
  <c r="X1527" i="39" s="1"/>
  <c r="N1792" i="39"/>
  <c r="P1792" i="39" s="1"/>
  <c r="Q1792" i="39" s="1"/>
  <c r="R1529" i="39"/>
  <c r="U1529" i="39" s="1"/>
  <c r="X1529" i="39" s="1"/>
  <c r="R1337" i="39"/>
  <c r="U1337" i="39" s="1"/>
  <c r="X1337" i="39" s="1"/>
  <c r="N1044" i="39"/>
  <c r="P1044" i="39" s="1"/>
  <c r="Q1044" i="39" s="1"/>
  <c r="R1083" i="39"/>
  <c r="U1083" i="39" s="1"/>
  <c r="X1083" i="39" s="1"/>
  <c r="R736" i="39"/>
  <c r="U736" i="39" s="1"/>
  <c r="R501" i="39"/>
  <c r="U501" i="39" s="1"/>
  <c r="R980" i="39"/>
  <c r="U980" i="39" s="1"/>
  <c r="X980" i="39" s="1"/>
  <c r="R581" i="39"/>
  <c r="U581" i="39" s="1"/>
  <c r="X581" i="39" s="1"/>
  <c r="N989" i="39"/>
  <c r="P989" i="39" s="1"/>
  <c r="Q989" i="39" s="1"/>
  <c r="N782" i="39"/>
  <c r="P782" i="39" s="1"/>
  <c r="Q782" i="39" s="1"/>
  <c r="R601" i="39"/>
  <c r="U601" i="39" s="1"/>
  <c r="X601" i="39" s="1"/>
  <c r="R844" i="39"/>
  <c r="U844" i="39" s="1"/>
  <c r="X844" i="39" s="1"/>
  <c r="R279" i="39"/>
  <c r="U279" i="39" s="1"/>
  <c r="X279" i="39" s="1"/>
  <c r="R336" i="39"/>
  <c r="U336" i="39" s="1"/>
  <c r="X336" i="39" s="1"/>
  <c r="N613" i="39"/>
  <c r="P613" i="39" s="1"/>
  <c r="Q613" i="39" s="1"/>
  <c r="R824" i="39"/>
  <c r="U824" i="39" s="1"/>
  <c r="X824" i="39" s="1"/>
  <c r="N166" i="39"/>
  <c r="P166" i="39" s="1"/>
  <c r="Q166" i="39" s="1"/>
  <c r="R517" i="39"/>
  <c r="U517" i="39" s="1"/>
  <c r="N196" i="39"/>
  <c r="P196" i="39" s="1"/>
  <c r="Q196" i="39" s="1"/>
  <c r="N91" i="39"/>
  <c r="P91" i="39" s="1"/>
  <c r="Q91" i="39" s="1"/>
  <c r="N251" i="39"/>
  <c r="P251" i="39" s="1"/>
  <c r="Q251" i="39" s="1"/>
  <c r="R652" i="39"/>
  <c r="U652" i="39" s="1"/>
  <c r="X652" i="39" s="1"/>
  <c r="R588" i="39"/>
  <c r="U588" i="39" s="1"/>
  <c r="X588" i="39" s="1"/>
  <c r="N1047" i="39"/>
  <c r="P1047" i="39" s="1"/>
  <c r="Q1047" i="39" s="1"/>
  <c r="R377" i="39"/>
  <c r="U377" i="39" s="1"/>
  <c r="X377" i="39" s="1"/>
  <c r="N86" i="39"/>
  <c r="P86" i="39" s="1"/>
  <c r="Q86" i="39" s="1"/>
  <c r="R1432" i="39"/>
  <c r="U1432" i="39" s="1"/>
  <c r="X1432" i="39" s="1"/>
  <c r="N1789" i="39"/>
  <c r="P1789" i="39" s="1"/>
  <c r="Q1789" i="39" s="1"/>
  <c r="N1437" i="39"/>
  <c r="P1437" i="39" s="1"/>
  <c r="Q1437" i="39" s="1"/>
  <c r="R1609" i="39"/>
  <c r="U1609" i="39" s="1"/>
  <c r="X1609" i="39" s="1"/>
  <c r="N1731" i="39"/>
  <c r="P1731" i="39" s="1"/>
  <c r="Q1731" i="39" s="1"/>
  <c r="R1396" i="39"/>
  <c r="U1396" i="39" s="1"/>
  <c r="X1396" i="39" s="1"/>
  <c r="N1099" i="39"/>
  <c r="P1099" i="39" s="1"/>
  <c r="Q1099" i="39" s="1"/>
  <c r="N1149" i="39"/>
  <c r="P1149" i="39" s="1"/>
  <c r="Q1149" i="39" s="1"/>
  <c r="R1185" i="39"/>
  <c r="U1185" i="39" s="1"/>
  <c r="X1185" i="39" s="1"/>
  <c r="N1132" i="39"/>
  <c r="P1132" i="39" s="1"/>
  <c r="Q1132" i="39" s="1"/>
  <c r="R1303" i="39"/>
  <c r="U1303" i="39" s="1"/>
  <c r="X1303" i="39" s="1"/>
  <c r="R1105" i="39"/>
  <c r="U1105" i="39" s="1"/>
  <c r="X1105" i="39" s="1"/>
  <c r="N943" i="39"/>
  <c r="P943" i="39" s="1"/>
  <c r="Q943" i="39" s="1"/>
  <c r="N835" i="39"/>
  <c r="P835" i="39" s="1"/>
  <c r="Q835" i="39" s="1"/>
  <c r="R997" i="39"/>
  <c r="U997" i="39" s="1"/>
  <c r="X997" i="39" s="1"/>
  <c r="N795" i="39"/>
  <c r="P795" i="39" s="1"/>
  <c r="Q795" i="39" s="1"/>
  <c r="N797" i="39"/>
  <c r="P797" i="39" s="1"/>
  <c r="Q797" i="39" s="1"/>
  <c r="R802" i="39"/>
  <c r="U802" i="39" s="1"/>
  <c r="N310" i="39"/>
  <c r="P310" i="39" s="1"/>
  <c r="Q310" i="39" s="1"/>
  <c r="N963" i="39"/>
  <c r="P963" i="39" s="1"/>
  <c r="Q963" i="39" s="1"/>
  <c r="N499" i="39"/>
  <c r="P499" i="39" s="1"/>
  <c r="Q499" i="39" s="1"/>
  <c r="N885" i="39"/>
  <c r="P885" i="39" s="1"/>
  <c r="Q885" i="39" s="1"/>
  <c r="N1108" i="39"/>
  <c r="P1108" i="39" s="1"/>
  <c r="Q1108" i="39" s="1"/>
  <c r="N343" i="39"/>
  <c r="P343" i="39" s="1"/>
  <c r="Q343" i="39" s="1"/>
  <c r="N308" i="39"/>
  <c r="P308" i="39" s="1"/>
  <c r="Q308" i="39" s="1"/>
  <c r="N159" i="39"/>
  <c r="P159" i="39" s="1"/>
  <c r="Q159" i="39" s="1"/>
  <c r="R432" i="39"/>
  <c r="U432" i="39" s="1"/>
  <c r="X432" i="39" s="1"/>
  <c r="R648" i="39"/>
  <c r="U648" i="39" s="1"/>
  <c r="X648" i="39" s="1"/>
  <c r="N314" i="39"/>
  <c r="P314" i="39" s="1"/>
  <c r="Q314" i="39" s="1"/>
  <c r="R489" i="39"/>
  <c r="U489" i="39" s="1"/>
  <c r="N255" i="39"/>
  <c r="P255" i="39" s="1"/>
  <c r="Q255" i="39" s="1"/>
  <c r="R97" i="39"/>
  <c r="U97" i="39" s="1"/>
  <c r="X97" i="39" s="1"/>
  <c r="R400" i="39"/>
  <c r="U400" i="39" s="1"/>
  <c r="X400" i="39" s="1"/>
  <c r="R29" i="39"/>
  <c r="U29" i="39" s="1"/>
  <c r="X29" i="39" s="1"/>
  <c r="N456" i="39"/>
  <c r="P456" i="39" s="1"/>
  <c r="Q456" i="39" s="1"/>
  <c r="R178" i="39"/>
  <c r="U178" i="39" s="1"/>
  <c r="X178" i="39" s="1"/>
  <c r="N327" i="39"/>
  <c r="P327" i="39" s="1"/>
  <c r="Q327" i="39" s="1"/>
  <c r="R109" i="39"/>
  <c r="U109" i="39" s="1"/>
  <c r="N107" i="39"/>
  <c r="P107" i="39" s="1"/>
  <c r="Q107" i="39" s="1"/>
  <c r="R291" i="39"/>
  <c r="U291" i="39" s="1"/>
  <c r="X291" i="39" s="1"/>
  <c r="N70" i="39"/>
  <c r="P70" i="39" s="1"/>
  <c r="Q70" i="39" s="1"/>
  <c r="M16" i="39"/>
  <c r="R69" i="39"/>
  <c r="U69" i="39" s="1"/>
  <c r="X69" i="39" s="1"/>
  <c r="R165" i="39"/>
  <c r="U165" i="39" s="1"/>
  <c r="X165" i="39" s="1"/>
  <c r="N88" i="39"/>
  <c r="P88" i="39" s="1"/>
  <c r="Q88" i="39" s="1"/>
  <c r="N46" i="39"/>
  <c r="P46" i="39" s="1"/>
  <c r="Q46" i="39" s="1"/>
  <c r="N211" i="39"/>
  <c r="P211" i="39" s="1"/>
  <c r="Q211" i="39" s="1"/>
  <c r="N628" i="39"/>
  <c r="P628" i="39" s="1"/>
  <c r="Q628" i="39" s="1"/>
  <c r="N481" i="39"/>
  <c r="P481" i="39" s="1"/>
  <c r="Q481" i="39" s="1"/>
  <c r="N580" i="39"/>
  <c r="P580" i="39" s="1"/>
  <c r="Q580" i="39" s="1"/>
  <c r="R294" i="39"/>
  <c r="U294" i="39" s="1"/>
  <c r="X294" i="39" s="1"/>
  <c r="N407" i="39"/>
  <c r="P407" i="39" s="1"/>
  <c r="Q407" i="39" s="1"/>
  <c r="R28" i="39"/>
  <c r="U28" i="39" s="1"/>
  <c r="X28" i="39" s="1"/>
  <c r="R47" i="39"/>
  <c r="U47" i="39" s="1"/>
  <c r="N389" i="39"/>
  <c r="P389" i="39" s="1"/>
  <c r="Q389" i="39" s="1"/>
  <c r="N223" i="39"/>
  <c r="P223" i="39" s="1"/>
  <c r="Q223" i="39" s="1"/>
  <c r="R778" i="39"/>
  <c r="U778" i="39" s="1"/>
  <c r="R528" i="39"/>
  <c r="U528" i="39" s="1"/>
  <c r="R303" i="39"/>
  <c r="U303" i="39" s="1"/>
  <c r="X303" i="39" s="1"/>
  <c r="R180" i="39"/>
  <c r="U180" i="39" s="1"/>
  <c r="X180" i="39" s="1"/>
  <c r="R408" i="39"/>
  <c r="U408" i="39" s="1"/>
  <c r="X408" i="39" s="1"/>
  <c r="N587" i="39"/>
  <c r="P587" i="39" s="1"/>
  <c r="Q587" i="39" s="1"/>
  <c r="R105" i="39"/>
  <c r="U105" i="39" s="1"/>
  <c r="X105" i="39" s="1"/>
  <c r="R179" i="39"/>
  <c r="U179" i="39" s="1"/>
  <c r="X179" i="39" s="1"/>
  <c r="R228" i="39"/>
  <c r="U228" i="39" s="1"/>
  <c r="X228" i="39" s="1"/>
  <c r="N577" i="39"/>
  <c r="P577" i="39" s="1"/>
  <c r="Q577" i="39" s="1"/>
  <c r="N418" i="39"/>
  <c r="P418" i="39" s="1"/>
  <c r="Q418" i="39" s="1"/>
  <c r="R446" i="39"/>
  <c r="U446" i="39" s="1"/>
  <c r="X446" i="39" s="1"/>
  <c r="R208" i="39"/>
  <c r="U208" i="39" s="1"/>
  <c r="X208" i="39" s="1"/>
  <c r="N1146" i="39"/>
  <c r="P1146" i="39" s="1"/>
  <c r="Q1146" i="39" s="1"/>
  <c r="N796" i="39"/>
  <c r="P796" i="39" s="1"/>
  <c r="Q796" i="39" s="1"/>
  <c r="N840" i="39"/>
  <c r="P840" i="39" s="1"/>
  <c r="Q840" i="39" s="1"/>
  <c r="R713" i="39"/>
  <c r="U713" i="39" s="1"/>
  <c r="X713" i="39" s="1"/>
  <c r="N746" i="39"/>
  <c r="P746" i="39" s="1"/>
  <c r="Q746" i="39" s="1"/>
  <c r="N563" i="39"/>
  <c r="P563" i="39" s="1"/>
  <c r="Q563" i="39" s="1"/>
  <c r="N199" i="39"/>
  <c r="P199" i="39" s="1"/>
  <c r="Q199" i="39" s="1"/>
  <c r="N129" i="39"/>
  <c r="P129" i="39" s="1"/>
  <c r="Q129" i="39" s="1"/>
  <c r="N1011" i="39"/>
  <c r="P1011" i="39" s="1"/>
  <c r="Q1011" i="39" s="1"/>
  <c r="N1084" i="39"/>
  <c r="P1084" i="39" s="1"/>
  <c r="Q1084" i="39" s="1"/>
  <c r="N823" i="39"/>
  <c r="P823" i="39" s="1"/>
  <c r="Q823" i="39" s="1"/>
  <c r="N573" i="39"/>
  <c r="P573" i="39" s="1"/>
  <c r="Q573" i="39" s="1"/>
  <c r="N328" i="39"/>
  <c r="P328" i="39" s="1"/>
  <c r="Q328" i="39" s="1"/>
  <c r="N175" i="39"/>
  <c r="P175" i="39" s="1"/>
  <c r="Q175" i="39" s="1"/>
  <c r="N493" i="39"/>
  <c r="P493" i="39" s="1"/>
  <c r="Q493" i="39" s="1"/>
  <c r="N667" i="39"/>
  <c r="P667" i="39" s="1"/>
  <c r="Q667" i="39" s="1"/>
  <c r="N1006" i="39"/>
  <c r="P1006" i="39" s="1"/>
  <c r="Q1006" i="39" s="1"/>
  <c r="N1029" i="39"/>
  <c r="P1029" i="39" s="1"/>
  <c r="Q1029" i="39" s="1"/>
  <c r="R982" i="39"/>
  <c r="U982" i="39" s="1"/>
  <c r="X982" i="39" s="1"/>
  <c r="N298" i="39"/>
  <c r="P298" i="39" s="1"/>
  <c r="Q298" i="39" s="1"/>
  <c r="N151" i="39"/>
  <c r="P151" i="39" s="1"/>
  <c r="Q151" i="39" s="1"/>
  <c r="N388" i="39"/>
  <c r="P388" i="39" s="1"/>
  <c r="Q388" i="39" s="1"/>
  <c r="N511" i="39"/>
  <c r="P511" i="39" s="1"/>
  <c r="Q511" i="39" s="1"/>
  <c r="N118" i="39"/>
  <c r="P118" i="39" s="1"/>
  <c r="Q118" i="39" s="1"/>
  <c r="R1090" i="39"/>
  <c r="U1090" i="39" s="1"/>
  <c r="X1090" i="39" s="1"/>
  <c r="R562" i="39"/>
  <c r="U562" i="39" s="1"/>
  <c r="R691" i="39"/>
  <c r="U691" i="39" s="1"/>
  <c r="X691" i="39" s="1"/>
  <c r="R384" i="39"/>
  <c r="U384" i="39" s="1"/>
  <c r="X384" i="39" s="1"/>
  <c r="R374" i="39"/>
  <c r="U374" i="39" s="1"/>
  <c r="X374" i="39" s="1"/>
  <c r="R803" i="39"/>
  <c r="U803" i="39" s="1"/>
  <c r="R102" i="39"/>
  <c r="U102" i="39" s="1"/>
  <c r="N1573" i="39"/>
  <c r="P1573" i="39" s="1"/>
  <c r="Q1573" i="39" s="1"/>
  <c r="N1192" i="39"/>
  <c r="P1192" i="39" s="1"/>
  <c r="Q1192" i="39" s="1"/>
  <c r="R1214" i="39"/>
  <c r="U1214" i="39" s="1"/>
  <c r="X1214" i="39" s="1"/>
  <c r="N700" i="39"/>
  <c r="P700" i="39" s="1"/>
  <c r="Q700" i="39" s="1"/>
  <c r="N522" i="39"/>
  <c r="P522" i="39" s="1"/>
  <c r="Q522" i="39" s="1"/>
  <c r="N762" i="39"/>
  <c r="P762" i="39" s="1"/>
  <c r="Q762" i="39" s="1"/>
  <c r="N380" i="39"/>
  <c r="P380" i="39" s="1"/>
  <c r="Q380" i="39" s="1"/>
  <c r="N127" i="39"/>
  <c r="P127" i="39" s="1"/>
  <c r="Q127" i="39" s="1"/>
  <c r="R765" i="39"/>
  <c r="U765" i="39" s="1"/>
  <c r="N1173" i="39"/>
  <c r="P1173" i="39" s="1"/>
  <c r="Q1173" i="39" s="1"/>
  <c r="N969" i="39"/>
  <c r="P969" i="39" s="1"/>
  <c r="Q969" i="39" s="1"/>
  <c r="N774" i="39"/>
  <c r="P774" i="39" s="1"/>
  <c r="Q774" i="39" s="1"/>
  <c r="R358" i="39"/>
  <c r="U358" i="39" s="1"/>
  <c r="N393" i="39"/>
  <c r="P393" i="39" s="1"/>
  <c r="Q393" i="39" s="1"/>
  <c r="J16" i="39"/>
  <c r="N1144" i="39"/>
  <c r="P1144" i="39" s="1"/>
  <c r="Q1144" i="39" s="1"/>
  <c r="N1182" i="39"/>
  <c r="P1182" i="39" s="1"/>
  <c r="Q1182" i="39" s="1"/>
  <c r="N919" i="39"/>
  <c r="P919" i="39" s="1"/>
  <c r="Q919" i="39" s="1"/>
  <c r="R596" i="39"/>
  <c r="U596" i="39" s="1"/>
  <c r="X596" i="39" s="1"/>
  <c r="N494" i="39"/>
  <c r="P494" i="39" s="1"/>
  <c r="Q494" i="39" s="1"/>
  <c r="N953" i="39"/>
  <c r="P953" i="39" s="1"/>
  <c r="Q953" i="39" s="1"/>
  <c r="N770" i="39"/>
  <c r="P770" i="39" s="1"/>
  <c r="Q770" i="39" s="1"/>
  <c r="N410" i="39"/>
  <c r="P410" i="39" s="1"/>
  <c r="Q410" i="39" s="1"/>
  <c r="R638" i="39"/>
  <c r="U638" i="39" s="1"/>
  <c r="R640" i="39"/>
  <c r="U640" i="39" s="1"/>
  <c r="X640" i="39" s="1"/>
  <c r="N103" i="39"/>
  <c r="P103" i="39" s="1"/>
  <c r="Q103" i="39" s="1"/>
  <c r="N259" i="39"/>
  <c r="P259" i="39" s="1"/>
  <c r="Q259" i="39" s="1"/>
  <c r="N143" i="39"/>
  <c r="P143" i="39" s="1"/>
  <c r="Q143" i="39" s="1"/>
  <c r="R74" i="39"/>
  <c r="U74" i="39" s="1"/>
  <c r="X74" i="39" s="1"/>
  <c r="L16" i="39"/>
  <c r="N71" i="39"/>
  <c r="P71" i="39" s="1"/>
  <c r="Q71" i="39" s="1"/>
  <c r="R972" i="39"/>
  <c r="U972" i="39" s="1"/>
  <c r="X972" i="39" s="1"/>
  <c r="R928" i="39"/>
  <c r="U928" i="39" s="1"/>
  <c r="X928" i="39" s="1"/>
  <c r="N353" i="39"/>
  <c r="P353" i="39" s="1"/>
  <c r="Q353" i="39" s="1"/>
  <c r="N391" i="39"/>
  <c r="P391" i="39" s="1"/>
  <c r="Q391" i="39" s="1"/>
  <c r="R570" i="39"/>
  <c r="U570" i="39" s="1"/>
  <c r="N597" i="39"/>
  <c r="P597" i="39" s="1"/>
  <c r="Q597" i="39" s="1"/>
  <c r="R1071" i="39"/>
  <c r="U1071" i="39" s="1"/>
  <c r="X1071" i="39" s="1"/>
  <c r="K16" i="39"/>
  <c r="R1232" i="39" l="1"/>
  <c r="U1232" i="39" s="1"/>
  <c r="X1232" i="39" s="1"/>
  <c r="R1095" i="39"/>
  <c r="U1095" i="39" s="1"/>
  <c r="X1095" i="39" s="1"/>
  <c r="R568" i="39"/>
  <c r="U568" i="39" s="1"/>
  <c r="R534" i="39"/>
  <c r="U534" i="39" s="1"/>
  <c r="R485" i="39"/>
  <c r="U485" i="39" s="1"/>
  <c r="R1584" i="39"/>
  <c r="U1584" i="39" s="1"/>
  <c r="R554" i="39"/>
  <c r="U554" i="39" s="1"/>
  <c r="R1216" i="39"/>
  <c r="U1216" i="39" s="1"/>
  <c r="X1216" i="39" s="1"/>
  <c r="R1034" i="39"/>
  <c r="U1034" i="39" s="1"/>
  <c r="X1034" i="39" s="1"/>
  <c r="R744" i="39"/>
  <c r="U744" i="39" s="1"/>
  <c r="R1423" i="39"/>
  <c r="U1423" i="39" s="1"/>
  <c r="X1423" i="39" s="1"/>
  <c r="R512" i="39"/>
  <c r="U512" i="39" s="1"/>
  <c r="R755" i="39"/>
  <c r="U755" i="39" s="1"/>
  <c r="R1106" i="39"/>
  <c r="U1106" i="39" s="1"/>
  <c r="X1106" i="39" s="1"/>
  <c r="R474" i="39"/>
  <c r="U474" i="39" s="1"/>
  <c r="R187" i="39"/>
  <c r="U187" i="39" s="1"/>
  <c r="X187" i="39" s="1"/>
  <c r="R633" i="39"/>
  <c r="U633" i="39" s="1"/>
  <c r="R1793" i="39"/>
  <c r="U1793" i="39" s="1"/>
  <c r="X1793" i="39" s="1"/>
  <c r="R1211" i="39"/>
  <c r="U1211" i="39" s="1"/>
  <c r="X1211" i="39" s="1"/>
  <c r="R158" i="39"/>
  <c r="U158" i="39" s="1"/>
  <c r="X158" i="39" s="1"/>
  <c r="R941" i="39"/>
  <c r="U941" i="39" s="1"/>
  <c r="X941" i="39" s="1"/>
  <c r="R582" i="39"/>
  <c r="U582" i="39" s="1"/>
  <c r="X582" i="39" s="1"/>
  <c r="R1549" i="39"/>
  <c r="U1549" i="39" s="1"/>
  <c r="X1549" i="39" s="1"/>
  <c r="R1559" i="39"/>
  <c r="U1559" i="39" s="1"/>
  <c r="X1559" i="39" s="1"/>
  <c r="R1368" i="39"/>
  <c r="U1368" i="39" s="1"/>
  <c r="X1368" i="39" s="1"/>
  <c r="R106" i="39"/>
  <c r="U106" i="39" s="1"/>
  <c r="R1571" i="39"/>
  <c r="U1571" i="39" s="1"/>
  <c r="X1571" i="39" s="1"/>
  <c r="R1455" i="39"/>
  <c r="U1455" i="39" s="1"/>
  <c r="X1455" i="39" s="1"/>
  <c r="R265" i="39"/>
  <c r="U265" i="39" s="1"/>
  <c r="X265" i="39" s="1"/>
  <c r="R473" i="39"/>
  <c r="U473" i="39" s="1"/>
  <c r="R131" i="39"/>
  <c r="U131" i="39" s="1"/>
  <c r="X131" i="39" s="1"/>
  <c r="R433" i="39"/>
  <c r="U433" i="39" s="1"/>
  <c r="X433" i="39" s="1"/>
  <c r="R1780" i="39"/>
  <c r="U1780" i="39" s="1"/>
  <c r="X1780" i="39" s="1"/>
  <c r="R1375" i="39"/>
  <c r="U1375" i="39" s="1"/>
  <c r="X1375" i="39" s="1"/>
  <c r="R447" i="39"/>
  <c r="U447" i="39" s="1"/>
  <c r="X447" i="39" s="1"/>
  <c r="R1369" i="39"/>
  <c r="U1369" i="39" s="1"/>
  <c r="X1369" i="39" s="1"/>
  <c r="R1729" i="39"/>
  <c r="U1729" i="39" s="1"/>
  <c r="X1729" i="39" s="1"/>
  <c r="R1311" i="39"/>
  <c r="U1311" i="39" s="1"/>
  <c r="X1311" i="39" s="1"/>
  <c r="R266" i="39"/>
  <c r="U266" i="39" s="1"/>
  <c r="X266" i="39" s="1"/>
  <c r="R903" i="39"/>
  <c r="U903" i="39" s="1"/>
  <c r="X903" i="39" s="1"/>
  <c r="R862" i="39"/>
  <c r="U862" i="39" s="1"/>
  <c r="X862" i="39" s="1"/>
  <c r="R1315" i="39"/>
  <c r="U1315" i="39" s="1"/>
  <c r="X1315" i="39" s="1"/>
  <c r="R360" i="39"/>
  <c r="U360" i="39" s="1"/>
  <c r="X360" i="39" s="1"/>
  <c r="R1746" i="39"/>
  <c r="U1746" i="39" s="1"/>
  <c r="X1746" i="39" s="1"/>
  <c r="R1506" i="39"/>
  <c r="U1506" i="39" s="1"/>
  <c r="X1506" i="39" s="1"/>
  <c r="R348" i="39"/>
  <c r="U348" i="39" s="1"/>
  <c r="X348" i="39" s="1"/>
  <c r="R1490" i="39"/>
  <c r="U1490" i="39" s="1"/>
  <c r="X1490" i="39" s="1"/>
  <c r="R184" i="39"/>
  <c r="U184" i="39" s="1"/>
  <c r="X184" i="39" s="1"/>
  <c r="R1466" i="39"/>
  <c r="U1466" i="39" s="1"/>
  <c r="X1466" i="39" s="1"/>
  <c r="R1572" i="39"/>
  <c r="U1572" i="39" s="1"/>
  <c r="X1572" i="39" s="1"/>
  <c r="R1150" i="39"/>
  <c r="U1150" i="39" s="1"/>
  <c r="X1150" i="39" s="1"/>
  <c r="R1666" i="39"/>
  <c r="U1666" i="39" s="1"/>
  <c r="X1666" i="39" s="1"/>
  <c r="R567" i="39"/>
  <c r="U567" i="39" s="1"/>
  <c r="R809" i="39"/>
  <c r="U809" i="39" s="1"/>
  <c r="R671" i="39"/>
  <c r="U671" i="39" s="1"/>
  <c r="X671" i="39" s="1"/>
  <c r="R1054" i="39"/>
  <c r="U1054" i="39" s="1"/>
  <c r="X1054" i="39" s="1"/>
  <c r="R939" i="39"/>
  <c r="U939" i="39" s="1"/>
  <c r="X939" i="39" s="1"/>
  <c r="R1721" i="39"/>
  <c r="U1721" i="39" s="1"/>
  <c r="X1721" i="39" s="1"/>
  <c r="R37" i="39"/>
  <c r="U37" i="39" s="1"/>
  <c r="R1213" i="39"/>
  <c r="U1213" i="39" s="1"/>
  <c r="X1213" i="39" s="1"/>
  <c r="R677" i="39"/>
  <c r="U677" i="39" s="1"/>
  <c r="X677" i="39" s="1"/>
  <c r="R1340" i="39"/>
  <c r="U1340" i="39" s="1"/>
  <c r="X1340" i="39" s="1"/>
  <c r="R287" i="39"/>
  <c r="U287" i="39" s="1"/>
  <c r="X287" i="39" s="1"/>
  <c r="R924" i="39"/>
  <c r="U924" i="39" s="1"/>
  <c r="X924" i="39" s="1"/>
  <c r="R788" i="39"/>
  <c r="U788" i="39" s="1"/>
  <c r="R1184" i="39"/>
  <c r="U1184" i="39" s="1"/>
  <c r="X1184" i="39" s="1"/>
  <c r="R1010" i="39"/>
  <c r="U1010" i="39" s="1"/>
  <c r="X1010" i="39" s="1"/>
  <c r="R1562" i="39"/>
  <c r="U1562" i="39" s="1"/>
  <c r="X1562" i="39" s="1"/>
  <c r="R281" i="39"/>
  <c r="U281" i="39" s="1"/>
  <c r="X281" i="39" s="1"/>
  <c r="R1344" i="39"/>
  <c r="U1344" i="39" s="1"/>
  <c r="X1344" i="39" s="1"/>
  <c r="R282" i="39"/>
  <c r="U282" i="39" s="1"/>
  <c r="X282" i="39" s="1"/>
  <c r="R1629" i="39"/>
  <c r="U1629" i="39" s="1"/>
  <c r="R1737" i="39"/>
  <c r="U1737" i="39" s="1"/>
  <c r="X1737" i="39" s="1"/>
  <c r="R681" i="39"/>
  <c r="U681" i="39" s="1"/>
  <c r="X681" i="39" s="1"/>
  <c r="R1281" i="39"/>
  <c r="U1281" i="39" s="1"/>
  <c r="X1281" i="39" s="1"/>
  <c r="R930" i="39"/>
  <c r="U930" i="39" s="1"/>
  <c r="X930" i="39" s="1"/>
  <c r="R121" i="39"/>
  <c r="U121" i="39" s="1"/>
  <c r="X121" i="39" s="1"/>
  <c r="R1456" i="39"/>
  <c r="U1456" i="39" s="1"/>
  <c r="X1456" i="39" s="1"/>
  <c r="R906" i="39"/>
  <c r="U906" i="39" s="1"/>
  <c r="X906" i="39" s="1"/>
  <c r="R1756" i="39"/>
  <c r="U1756" i="39" s="1"/>
  <c r="X1756" i="39" s="1"/>
  <c r="R1244" i="39"/>
  <c r="U1244" i="39" s="1"/>
  <c r="X1244" i="39" s="1"/>
  <c r="R110" i="39"/>
  <c r="U110" i="39" s="1"/>
  <c r="X110" i="39" s="1"/>
  <c r="R994" i="39"/>
  <c r="U994" i="39" s="1"/>
  <c r="X994" i="39" s="1"/>
  <c r="R616" i="39"/>
  <c r="U616" i="39" s="1"/>
  <c r="R229" i="39"/>
  <c r="U229" i="39" s="1"/>
  <c r="X229" i="39" s="1"/>
  <c r="R1440" i="39"/>
  <c r="U1440" i="39" s="1"/>
  <c r="X1440" i="39" s="1"/>
  <c r="R454" i="39"/>
  <c r="U454" i="39" s="1"/>
  <c r="X454" i="39" s="1"/>
  <c r="R682" i="39"/>
  <c r="U682" i="39" s="1"/>
  <c r="X682" i="39" s="1"/>
  <c r="R1474" i="39"/>
  <c r="U1474" i="39" s="1"/>
  <c r="R204" i="39"/>
  <c r="U204" i="39" s="1"/>
  <c r="X204" i="39" s="1"/>
  <c r="R425" i="39"/>
  <c r="U425" i="39" s="1"/>
  <c r="X425" i="39" s="1"/>
  <c r="R1601" i="39"/>
  <c r="U1601" i="39" s="1"/>
  <c r="X1601" i="39" s="1"/>
  <c r="R1782" i="39"/>
  <c r="U1782" i="39" s="1"/>
  <c r="X1782" i="39" s="1"/>
  <c r="R1635" i="39"/>
  <c r="U1635" i="39" s="1"/>
  <c r="X1635" i="39" s="1"/>
  <c r="R1407" i="39"/>
  <c r="U1407" i="39" s="1"/>
  <c r="X1407" i="39" s="1"/>
  <c r="R878" i="39"/>
  <c r="U878" i="39" s="1"/>
  <c r="X878" i="39" s="1"/>
  <c r="R137" i="39"/>
  <c r="U137" i="39" s="1"/>
  <c r="X137" i="39" s="1"/>
  <c r="R1285" i="39"/>
  <c r="U1285" i="39" s="1"/>
  <c r="X1285" i="39" s="1"/>
  <c r="R285" i="39"/>
  <c r="U285" i="39" s="1"/>
  <c r="X285" i="39" s="1"/>
  <c r="R1569" i="39"/>
  <c r="U1569" i="39" s="1"/>
  <c r="X1569" i="39" s="1"/>
  <c r="R341" i="39"/>
  <c r="U341" i="39" s="1"/>
  <c r="X341" i="39" s="1"/>
  <c r="R1450" i="39"/>
  <c r="U1450" i="39" s="1"/>
  <c r="X1450" i="39" s="1"/>
  <c r="R1464" i="39"/>
  <c r="U1464" i="39" s="1"/>
  <c r="X1464" i="39" s="1"/>
  <c r="R504" i="39"/>
  <c r="U504" i="39" s="1"/>
  <c r="R1420" i="39"/>
  <c r="U1420" i="39" s="1"/>
  <c r="X1420" i="39" s="1"/>
  <c r="R586" i="39"/>
  <c r="U586" i="39" s="1"/>
  <c r="X586" i="39" s="1"/>
  <c r="R1675" i="39"/>
  <c r="U1675" i="39" s="1"/>
  <c r="X1675" i="39" s="1"/>
  <c r="R1582" i="39"/>
  <c r="U1582" i="39" s="1"/>
  <c r="X1582" i="39" s="1"/>
  <c r="R1639" i="39"/>
  <c r="U1639" i="39" s="1"/>
  <c r="X1639" i="39" s="1"/>
  <c r="R1380" i="39"/>
  <c r="U1380" i="39" s="1"/>
  <c r="X1380" i="39" s="1"/>
  <c r="R186" i="39"/>
  <c r="U186" i="39" s="1"/>
  <c r="X186" i="39" s="1"/>
  <c r="R325" i="39"/>
  <c r="U325" i="39" s="1"/>
  <c r="X325" i="39" s="1"/>
  <c r="R1183" i="39"/>
  <c r="U1183" i="39" s="1"/>
  <c r="X1183" i="39" s="1"/>
  <c r="R1528" i="39"/>
  <c r="U1528" i="39" s="1"/>
  <c r="X1528" i="39" s="1"/>
  <c r="R1605" i="39"/>
  <c r="U1605" i="39" s="1"/>
  <c r="X1605" i="39" s="1"/>
  <c r="R154" i="39"/>
  <c r="U154" i="39" s="1"/>
  <c r="X154" i="39" s="1"/>
  <c r="R370" i="39"/>
  <c r="U370" i="39" s="1"/>
  <c r="X370" i="39" s="1"/>
  <c r="R634" i="39"/>
  <c r="U634" i="39" s="1"/>
  <c r="R1341" i="39"/>
  <c r="U1341" i="39" s="1"/>
  <c r="X1341" i="39" s="1"/>
  <c r="R1744" i="39"/>
  <c r="U1744" i="39" s="1"/>
  <c r="X1744" i="39" s="1"/>
  <c r="R1190" i="39"/>
  <c r="U1190" i="39" s="1"/>
  <c r="X1190" i="39" s="1"/>
  <c r="R62" i="39"/>
  <c r="U62" i="39" s="1"/>
  <c r="X62" i="39" s="1"/>
  <c r="R1533" i="39"/>
  <c r="U1533" i="39" s="1"/>
  <c r="X1533" i="39" s="1"/>
  <c r="R946" i="39"/>
  <c r="U946" i="39" s="1"/>
  <c r="X946" i="39" s="1"/>
  <c r="R575" i="39"/>
  <c r="U575" i="39" s="1"/>
  <c r="R409" i="39"/>
  <c r="U409" i="39" s="1"/>
  <c r="X409" i="39" s="1"/>
  <c r="R1568" i="39"/>
  <c r="U1568" i="39" s="1"/>
  <c r="X1568" i="39" s="1"/>
  <c r="R1247" i="39"/>
  <c r="U1247" i="39" s="1"/>
  <c r="X1247" i="39" s="1"/>
  <c r="R44" i="39"/>
  <c r="U44" i="39" s="1"/>
  <c r="R212" i="39"/>
  <c r="U212" i="39" s="1"/>
  <c r="X212" i="39" s="1"/>
  <c r="R174" i="39"/>
  <c r="U174" i="39" s="1"/>
  <c r="X174" i="39" s="1"/>
  <c r="R168" i="39"/>
  <c r="U168" i="39" s="1"/>
  <c r="X168" i="39" s="1"/>
  <c r="R1086" i="39"/>
  <c r="U1086" i="39" s="1"/>
  <c r="X1086" i="39" s="1"/>
  <c r="R650" i="39"/>
  <c r="U650" i="39" s="1"/>
  <c r="X650" i="39" s="1"/>
  <c r="R707" i="39"/>
  <c r="U707" i="39" s="1"/>
  <c r="X707" i="39" s="1"/>
  <c r="R1542" i="39"/>
  <c r="U1542" i="39" s="1"/>
  <c r="R1236" i="39"/>
  <c r="U1236" i="39" s="1"/>
  <c r="X1236" i="39" s="1"/>
  <c r="R976" i="39"/>
  <c r="U976" i="39" s="1"/>
  <c r="X976" i="39" s="1"/>
  <c r="R1760" i="39"/>
  <c r="U1760" i="39" s="1"/>
  <c r="X1760" i="39" s="1"/>
  <c r="R1127" i="39"/>
  <c r="U1127" i="39" s="1"/>
  <c r="X1127" i="39" s="1"/>
  <c r="R687" i="39"/>
  <c r="U687" i="39" s="1"/>
  <c r="X687" i="39" s="1"/>
  <c r="R125" i="39"/>
  <c r="U125" i="39" s="1"/>
  <c r="X125" i="39" s="1"/>
  <c r="R699" i="39"/>
  <c r="U699" i="39" s="1"/>
  <c r="X699" i="39" s="1"/>
  <c r="R431" i="39"/>
  <c r="U431" i="39" s="1"/>
  <c r="X431" i="39" s="1"/>
  <c r="R1520" i="39"/>
  <c r="U1520" i="39" s="1"/>
  <c r="X1520" i="39" s="1"/>
  <c r="R478" i="39"/>
  <c r="U478" i="39" s="1"/>
  <c r="R1693" i="39"/>
  <c r="U1693" i="39" s="1"/>
  <c r="X1693" i="39" s="1"/>
  <c r="R25" i="39"/>
  <c r="U25" i="39" s="1"/>
  <c r="X25" i="39" s="1"/>
  <c r="R618" i="39"/>
  <c r="U618" i="39" s="1"/>
  <c r="R445" i="39"/>
  <c r="U445" i="39" s="1"/>
  <c r="X445" i="39" s="1"/>
  <c r="R1422" i="39"/>
  <c r="U1422" i="39" s="1"/>
  <c r="X1422" i="39" s="1"/>
  <c r="R210" i="39"/>
  <c r="U210" i="39" s="1"/>
  <c r="X210" i="39" s="1"/>
  <c r="R1257" i="39"/>
  <c r="U1257" i="39" s="1"/>
  <c r="X1257" i="39" s="1"/>
  <c r="R1663" i="39"/>
  <c r="U1663" i="39" s="1"/>
  <c r="X1663" i="39" s="1"/>
  <c r="R1700" i="39"/>
  <c r="U1700" i="39" s="1"/>
  <c r="X1700" i="39" s="1"/>
  <c r="R901" i="39"/>
  <c r="U901" i="39" s="1"/>
  <c r="X901" i="39" s="1"/>
  <c r="R468" i="39"/>
  <c r="U468" i="39" s="1"/>
  <c r="R1701" i="39"/>
  <c r="U1701" i="39" s="1"/>
  <c r="X1701" i="39" s="1"/>
  <c r="R1093" i="39"/>
  <c r="U1093" i="39" s="1"/>
  <c r="X1093" i="39" s="1"/>
  <c r="R162" i="39"/>
  <c r="U162" i="39" s="1"/>
  <c r="X162" i="39" s="1"/>
  <c r="R1064" i="39"/>
  <c r="U1064" i="39" s="1"/>
  <c r="X1064" i="39" s="1"/>
  <c r="R639" i="39"/>
  <c r="U639" i="39" s="1"/>
  <c r="X639" i="39" s="1"/>
  <c r="R1646" i="39"/>
  <c r="U1646" i="39" s="1"/>
  <c r="R948" i="39"/>
  <c r="U948" i="39" s="1"/>
  <c r="X948" i="39" s="1"/>
  <c r="R1664" i="39"/>
  <c r="U1664" i="39" s="1"/>
  <c r="X1664" i="39" s="1"/>
  <c r="R1758" i="39"/>
  <c r="U1758" i="39" s="1"/>
  <c r="X1758" i="39" s="1"/>
  <c r="R333" i="39"/>
  <c r="U333" i="39" s="1"/>
  <c r="X333" i="39" s="1"/>
  <c r="R1197" i="39"/>
  <c r="U1197" i="39" s="1"/>
  <c r="X1197" i="39" s="1"/>
  <c r="R1616" i="39"/>
  <c r="U1616" i="39" s="1"/>
  <c r="X1616" i="39" s="1"/>
  <c r="R227" i="39"/>
  <c r="U227" i="39" s="1"/>
  <c r="X227" i="39" s="1"/>
  <c r="R189" i="39"/>
  <c r="U189" i="39" s="1"/>
  <c r="X189" i="39" s="1"/>
  <c r="R1426" i="39"/>
  <c r="U1426" i="39" s="1"/>
  <c r="X1426" i="39" s="1"/>
  <c r="R1208" i="39"/>
  <c r="U1208" i="39" s="1"/>
  <c r="X1208" i="39" s="1"/>
  <c r="R807" i="39"/>
  <c r="U807" i="39" s="1"/>
  <c r="R56" i="39"/>
  <c r="U56" i="39" s="1"/>
  <c r="R305" i="39"/>
  <c r="U305" i="39" s="1"/>
  <c r="X305" i="39" s="1"/>
  <c r="R764" i="39"/>
  <c r="U764" i="39" s="1"/>
  <c r="R879" i="39"/>
  <c r="U879" i="39" s="1"/>
  <c r="X879" i="39" s="1"/>
  <c r="R1548" i="39"/>
  <c r="U1548" i="39" s="1"/>
  <c r="X1548" i="39" s="1"/>
  <c r="R422" i="39"/>
  <c r="U422" i="39" s="1"/>
  <c r="X422" i="39" s="1"/>
  <c r="R59" i="39"/>
  <c r="U59" i="39" s="1"/>
  <c r="R112" i="39"/>
  <c r="U112" i="39" s="1"/>
  <c r="X112" i="39" s="1"/>
  <c r="R902" i="39"/>
  <c r="U902" i="39" s="1"/>
  <c r="X902" i="39" s="1"/>
  <c r="R717" i="39"/>
  <c r="U717" i="39" s="1"/>
  <c r="X717" i="39" s="1"/>
  <c r="R404" i="39"/>
  <c r="U404" i="39" s="1"/>
  <c r="X404" i="39" s="1"/>
  <c r="R1503" i="39"/>
  <c r="U1503" i="39" s="1"/>
  <c r="X1503" i="39" s="1"/>
  <c r="R1078" i="39"/>
  <c r="U1078" i="39" s="1"/>
  <c r="X1078" i="39" s="1"/>
  <c r="R440" i="39"/>
  <c r="U440" i="39" s="1"/>
  <c r="X440" i="39" s="1"/>
  <c r="R76" i="39"/>
  <c r="U76" i="39" s="1"/>
  <c r="X76" i="39" s="1"/>
  <c r="R1292" i="39"/>
  <c r="U1292" i="39" s="1"/>
  <c r="X1292" i="39" s="1"/>
  <c r="R1558" i="39"/>
  <c r="U1558" i="39" s="1"/>
  <c r="X1558" i="39" s="1"/>
  <c r="R910" i="39"/>
  <c r="U910" i="39" s="1"/>
  <c r="X910" i="39" s="1"/>
  <c r="R1169" i="39"/>
  <c r="U1169" i="39" s="1"/>
  <c r="X1169" i="39" s="1"/>
  <c r="R882" i="39"/>
  <c r="U882" i="39" s="1"/>
  <c r="X882" i="39" s="1"/>
  <c r="R140" i="39"/>
  <c r="U140" i="39" s="1"/>
  <c r="X140" i="39" s="1"/>
  <c r="R1231" i="39"/>
  <c r="U1231" i="39" s="1"/>
  <c r="X1231" i="39" s="1"/>
  <c r="R134" i="39"/>
  <c r="U134" i="39" s="1"/>
  <c r="R519" i="39"/>
  <c r="U519" i="39" s="1"/>
  <c r="R1468" i="39"/>
  <c r="U1468" i="39" s="1"/>
  <c r="X1468" i="39" s="1"/>
  <c r="R721" i="39"/>
  <c r="U721" i="39" s="1"/>
  <c r="X721" i="39" s="1"/>
  <c r="R725" i="39"/>
  <c r="U725" i="39" s="1"/>
  <c r="X725" i="39" s="1"/>
  <c r="R789" i="39"/>
  <c r="U789" i="39" s="1"/>
  <c r="R769" i="39"/>
  <c r="U769" i="39" s="1"/>
  <c r="R355" i="39"/>
  <c r="U355" i="39" s="1"/>
  <c r="R1134" i="39"/>
  <c r="U1134" i="39" s="1"/>
  <c r="X1134" i="39" s="1"/>
  <c r="R591" i="39"/>
  <c r="U591" i="39" s="1"/>
  <c r="X591" i="39" s="1"/>
  <c r="R1206" i="39"/>
  <c r="U1206" i="39" s="1"/>
  <c r="X1206" i="39" s="1"/>
  <c r="R1470" i="39"/>
  <c r="U1470" i="39" s="1"/>
  <c r="R1430" i="39"/>
  <c r="U1430" i="39" s="1"/>
  <c r="X1430" i="39" s="1"/>
  <c r="R564" i="39"/>
  <c r="U564" i="39" s="1"/>
  <c r="R1098" i="39"/>
  <c r="U1098" i="39" s="1"/>
  <c r="X1098" i="39" s="1"/>
  <c r="R318" i="39"/>
  <c r="U318" i="39" s="1"/>
  <c r="X318" i="39" s="1"/>
  <c r="R1771" i="39"/>
  <c r="U1771" i="39" s="1"/>
  <c r="X1771" i="39" s="1"/>
  <c r="R451" i="39"/>
  <c r="U451" i="39" s="1"/>
  <c r="X451" i="39" s="1"/>
  <c r="R702" i="39"/>
  <c r="U702" i="39" s="1"/>
  <c r="X702" i="39" s="1"/>
  <c r="R1004" i="39"/>
  <c r="U1004" i="39" s="1"/>
  <c r="X1004" i="39" s="1"/>
  <c r="R177" i="39"/>
  <c r="U177" i="39" s="1"/>
  <c r="X177" i="39" s="1"/>
  <c r="R1022" i="39"/>
  <c r="U1022" i="39" s="1"/>
  <c r="X1022" i="39" s="1"/>
  <c r="R703" i="39"/>
  <c r="U703" i="39" s="1"/>
  <c r="X703" i="39" s="1"/>
  <c r="R521" i="39"/>
  <c r="U521" i="39" s="1"/>
  <c r="R945" i="39"/>
  <c r="U945" i="39" s="1"/>
  <c r="X945" i="39" s="1"/>
  <c r="R767" i="39"/>
  <c r="U767" i="39" s="1"/>
  <c r="R780" i="39"/>
  <c r="U780" i="39" s="1"/>
  <c r="R1679" i="39"/>
  <c r="U1679" i="39" s="1"/>
  <c r="X1679" i="39" s="1"/>
  <c r="R920" i="39"/>
  <c r="U920" i="39" s="1"/>
  <c r="X920" i="39" s="1"/>
  <c r="R39" i="39"/>
  <c r="U39" i="39" s="1"/>
  <c r="R552" i="39"/>
  <c r="U552" i="39" s="1"/>
  <c r="R929" i="39"/>
  <c r="U929" i="39" s="1"/>
  <c r="X929" i="39" s="1"/>
  <c r="R585" i="39"/>
  <c r="U585" i="39" s="1"/>
  <c r="X585" i="39" s="1"/>
  <c r="R1240" i="39"/>
  <c r="U1240" i="39" s="1"/>
  <c r="X1240" i="39" s="1"/>
  <c r="R1082" i="39"/>
  <c r="U1082" i="39" s="1"/>
  <c r="X1082" i="39" s="1"/>
  <c r="R1728" i="39"/>
  <c r="U1728" i="39" s="1"/>
  <c r="X1728" i="39" s="1"/>
  <c r="R453" i="39"/>
  <c r="U453" i="39" s="1"/>
  <c r="X453" i="39" s="1"/>
  <c r="R1114" i="39"/>
  <c r="U1114" i="39" s="1"/>
  <c r="X1114" i="39" s="1"/>
  <c r="R311" i="39"/>
  <c r="U311" i="39" s="1"/>
  <c r="X311" i="39" s="1"/>
  <c r="R1696" i="39"/>
  <c r="U1696" i="39" s="1"/>
  <c r="X1696" i="39" s="1"/>
  <c r="R947" i="39"/>
  <c r="U947" i="39" s="1"/>
  <c r="X947" i="39" s="1"/>
  <c r="R1565" i="39"/>
  <c r="U1565" i="39" s="1"/>
  <c r="X1565" i="39" s="1"/>
  <c r="R820" i="39"/>
  <c r="U820" i="39" s="1"/>
  <c r="R1748" i="39"/>
  <c r="U1748" i="39" s="1"/>
  <c r="X1748" i="39" s="1"/>
  <c r="R838" i="39"/>
  <c r="U838" i="39" s="1"/>
  <c r="X838" i="39" s="1"/>
  <c r="R706" i="39"/>
  <c r="U706" i="39" s="1"/>
  <c r="X706" i="39" s="1"/>
  <c r="R1249" i="39"/>
  <c r="U1249" i="39" s="1"/>
  <c r="X1249" i="39" s="1"/>
  <c r="R1787" i="39"/>
  <c r="U1787" i="39" s="1"/>
  <c r="X1787" i="39" s="1"/>
  <c r="R742" i="39"/>
  <c r="U742" i="39" s="1"/>
  <c r="R1218" i="39"/>
  <c r="U1218" i="39" s="1"/>
  <c r="X1218" i="39" s="1"/>
  <c r="R34" i="39"/>
  <c r="U34" i="39" s="1"/>
  <c r="X34" i="39" s="1"/>
  <c r="R354" i="39"/>
  <c r="U354" i="39" s="1"/>
  <c r="X354" i="39" s="1"/>
  <c r="R30" i="39"/>
  <c r="U30" i="39" s="1"/>
  <c r="X30" i="39" s="1"/>
  <c r="R274" i="39"/>
  <c r="U274" i="39" s="1"/>
  <c r="X274" i="39" s="1"/>
  <c r="R536" i="39"/>
  <c r="U536" i="39" s="1"/>
  <c r="R1363" i="39"/>
  <c r="U1363" i="39" s="1"/>
  <c r="X1363" i="39" s="1"/>
  <c r="R1300" i="39"/>
  <c r="U1300" i="39" s="1"/>
  <c r="X1300" i="39" s="1"/>
  <c r="R1233" i="39"/>
  <c r="U1233" i="39" s="1"/>
  <c r="X1233" i="39" s="1"/>
  <c r="R864" i="39"/>
  <c r="U864" i="39" s="1"/>
  <c r="X864" i="39" s="1"/>
  <c r="R1066" i="39"/>
  <c r="U1066" i="39" s="1"/>
  <c r="X1066" i="39" s="1"/>
  <c r="R398" i="39"/>
  <c r="U398" i="39" s="1"/>
  <c r="X398" i="39" s="1"/>
  <c r="R455" i="39"/>
  <c r="U455" i="39" s="1"/>
  <c r="X455" i="39" s="1"/>
  <c r="R1745" i="39"/>
  <c r="U1745" i="39" s="1"/>
  <c r="X1745" i="39" s="1"/>
  <c r="R467" i="39"/>
  <c r="U467" i="39" s="1"/>
  <c r="R1385" i="39"/>
  <c r="U1385" i="39" s="1"/>
  <c r="X1385" i="39" s="1"/>
  <c r="R949" i="39"/>
  <c r="U949" i="39" s="1"/>
  <c r="X949" i="39" s="1"/>
  <c r="R221" i="39"/>
  <c r="U221" i="39" s="1"/>
  <c r="X221" i="39" s="1"/>
  <c r="R1417" i="39"/>
  <c r="U1417" i="39" s="1"/>
  <c r="X1417" i="39" s="1"/>
  <c r="R1266" i="39"/>
  <c r="U1266" i="39" s="1"/>
  <c r="X1266" i="39" s="1"/>
  <c r="R1325" i="39"/>
  <c r="U1325" i="39" s="1"/>
  <c r="R63" i="39"/>
  <c r="U63" i="39" s="1"/>
  <c r="X63" i="39" s="1"/>
  <c r="R1686" i="39"/>
  <c r="U1686" i="39" s="1"/>
  <c r="X1686" i="39" s="1"/>
  <c r="R644" i="39"/>
  <c r="U644" i="39" s="1"/>
  <c r="X644" i="39" s="1"/>
  <c r="R335" i="39"/>
  <c r="U335" i="39" s="1"/>
  <c r="X335" i="39" s="1"/>
  <c r="R1329" i="39"/>
  <c r="U1329" i="39" s="1"/>
  <c r="X1329" i="39" s="1"/>
  <c r="R167" i="39"/>
  <c r="U167" i="39" s="1"/>
  <c r="X167" i="39" s="1"/>
  <c r="R1177" i="39"/>
  <c r="U1177" i="39" s="1"/>
  <c r="X1177" i="39" s="1"/>
  <c r="R665" i="39"/>
  <c r="U665" i="39" s="1"/>
  <c r="X665" i="39" s="1"/>
  <c r="R689" i="39"/>
  <c r="U689" i="39" s="1"/>
  <c r="X689" i="39" s="1"/>
  <c r="R513" i="39"/>
  <c r="U513" i="39" s="1"/>
  <c r="R1509" i="39"/>
  <c r="U1509" i="39" s="1"/>
  <c r="X1509" i="39" s="1"/>
  <c r="R1494" i="39"/>
  <c r="U1494" i="39" s="1"/>
  <c r="X1494" i="39" s="1"/>
  <c r="R979" i="39"/>
  <c r="U979" i="39" s="1"/>
  <c r="X979" i="39" s="1"/>
  <c r="R624" i="39"/>
  <c r="U624" i="39" s="1"/>
  <c r="R1524" i="39"/>
  <c r="U1524" i="39" s="1"/>
  <c r="X1524" i="39" s="1"/>
  <c r="R760" i="39"/>
  <c r="U760" i="39" s="1"/>
  <c r="R1498" i="39"/>
  <c r="U1498" i="39" s="1"/>
  <c r="X1498" i="39" s="1"/>
  <c r="R814" i="39"/>
  <c r="U814" i="39" s="1"/>
  <c r="R1187" i="39"/>
  <c r="U1187" i="39" s="1"/>
  <c r="X1187" i="39" s="1"/>
  <c r="R1246" i="39"/>
  <c r="U1246" i="39" s="1"/>
  <c r="X1246" i="39" s="1"/>
  <c r="R1263" i="39"/>
  <c r="U1263" i="39" s="1"/>
  <c r="X1263" i="39" s="1"/>
  <c r="R1391" i="39"/>
  <c r="U1391" i="39" s="1"/>
  <c r="X1391" i="39" s="1"/>
  <c r="R748" i="39"/>
  <c r="U748" i="39" s="1"/>
  <c r="R1156" i="39"/>
  <c r="U1156" i="39" s="1"/>
  <c r="X1156" i="39" s="1"/>
  <c r="R1062" i="39"/>
  <c r="U1062" i="39" s="1"/>
  <c r="X1062" i="39" s="1"/>
  <c r="R503" i="39"/>
  <c r="U503" i="39" s="1"/>
  <c r="R272" i="39"/>
  <c r="U272" i="39" s="1"/>
  <c r="R966" i="39"/>
  <c r="U966" i="39" s="1"/>
  <c r="X966" i="39" s="1"/>
  <c r="R589" i="39"/>
  <c r="U589" i="39" s="1"/>
  <c r="X589" i="39" s="1"/>
  <c r="R331" i="39"/>
  <c r="U331" i="39" s="1"/>
  <c r="X331" i="39" s="1"/>
  <c r="R1406" i="39"/>
  <c r="U1406" i="39" s="1"/>
  <c r="X1406" i="39" s="1"/>
  <c r="R1348" i="39"/>
  <c r="U1348" i="39" s="1"/>
  <c r="X1348" i="39" s="1"/>
  <c r="R1128" i="39"/>
  <c r="U1128" i="39" s="1"/>
  <c r="X1128" i="39" s="1"/>
  <c r="R100" i="39"/>
  <c r="U100" i="39" s="1"/>
  <c r="X100" i="39" s="1"/>
  <c r="R1228" i="39"/>
  <c r="U1228" i="39" s="1"/>
  <c r="X1228" i="39" s="1"/>
  <c r="R1069" i="39"/>
  <c r="U1069" i="39" s="1"/>
  <c r="X1069" i="39" s="1"/>
  <c r="R610" i="39"/>
  <c r="U610" i="39" s="1"/>
  <c r="R712" i="39"/>
  <c r="U712" i="39" s="1"/>
  <c r="X712" i="39" s="1"/>
  <c r="R1722" i="39"/>
  <c r="U1722" i="39" s="1"/>
  <c r="X1722" i="39" s="1"/>
  <c r="R1508" i="39"/>
  <c r="U1508" i="39" s="1"/>
  <c r="X1508" i="39" s="1"/>
  <c r="R270" i="39"/>
  <c r="U270" i="39" s="1"/>
  <c r="R763" i="39"/>
  <c r="U763" i="39" s="1"/>
  <c r="R826" i="39"/>
  <c r="U826" i="39" s="1"/>
  <c r="X826" i="39" s="1"/>
  <c r="R1137" i="39"/>
  <c r="U1137" i="39" s="1"/>
  <c r="X1137" i="39" s="1"/>
  <c r="R1251" i="39"/>
  <c r="U1251" i="39" s="1"/>
  <c r="X1251" i="39" s="1"/>
  <c r="R1319" i="39"/>
  <c r="U1319" i="39" s="1"/>
  <c r="X1319" i="39" s="1"/>
  <c r="R1027" i="39"/>
  <c r="U1027" i="39" s="1"/>
  <c r="X1027" i="39" s="1"/>
  <c r="R1045" i="39"/>
  <c r="U1045" i="39" s="1"/>
  <c r="X1045" i="39" s="1"/>
  <c r="R1716" i="39"/>
  <c r="U1716" i="39" s="1"/>
  <c r="X1716" i="39" s="1"/>
  <c r="R280" i="39"/>
  <c r="U280" i="39" s="1"/>
  <c r="X280" i="39" s="1"/>
  <c r="R150" i="39"/>
  <c r="U150" i="39" s="1"/>
  <c r="X150" i="39" s="1"/>
  <c r="R237" i="39"/>
  <c r="U237" i="39" s="1"/>
  <c r="X237" i="39" s="1"/>
  <c r="R715" i="39"/>
  <c r="U715" i="39" s="1"/>
  <c r="X715" i="39" s="1"/>
  <c r="R524" i="39"/>
  <c r="U524" i="39" s="1"/>
  <c r="R955" i="39"/>
  <c r="U955" i="39" s="1"/>
  <c r="X955" i="39" s="1"/>
  <c r="R1252" i="39"/>
  <c r="U1252" i="39" s="1"/>
  <c r="X1252" i="39" s="1"/>
  <c r="R1791" i="39"/>
  <c r="U1791" i="39" s="1"/>
  <c r="X1791" i="39" s="1"/>
  <c r="R1724" i="39"/>
  <c r="U1724" i="39" s="1"/>
  <c r="R751" i="39"/>
  <c r="U751" i="39" s="1"/>
  <c r="R818" i="39"/>
  <c r="U818" i="39" s="1"/>
  <c r="R1800" i="39"/>
  <c r="U1800" i="39" s="1"/>
  <c r="R452" i="39"/>
  <c r="U452" i="39" s="1"/>
  <c r="X452" i="39" s="1"/>
  <c r="R1161" i="39"/>
  <c r="U1161" i="39" s="1"/>
  <c r="X1161" i="39" s="1"/>
  <c r="R475" i="39"/>
  <c r="U475" i="39" s="1"/>
  <c r="R861" i="39"/>
  <c r="U861" i="39" s="1"/>
  <c r="X861" i="39" s="1"/>
  <c r="R1125" i="39"/>
  <c r="U1125" i="39" s="1"/>
  <c r="X1125" i="39" s="1"/>
  <c r="R386" i="39"/>
  <c r="U386" i="39" s="1"/>
  <c r="X386" i="39" s="1"/>
  <c r="R1200" i="39"/>
  <c r="U1200" i="39" s="1"/>
  <c r="X1200" i="39" s="1"/>
  <c r="R54" i="39"/>
  <c r="U54" i="39" s="1"/>
  <c r="R719" i="39"/>
  <c r="U719" i="39" s="1"/>
  <c r="X719" i="39" s="1"/>
  <c r="R991" i="39"/>
  <c r="U991" i="39" s="1"/>
  <c r="X991" i="39" s="1"/>
  <c r="R973" i="39"/>
  <c r="U973" i="39" s="1"/>
  <c r="X973" i="39" s="1"/>
  <c r="R130" i="39"/>
  <c r="U130" i="39" s="1"/>
  <c r="X130" i="39" s="1"/>
  <c r="R599" i="39"/>
  <c r="U599" i="39" s="1"/>
  <c r="X599" i="39" s="1"/>
  <c r="R600" i="39"/>
  <c r="U600" i="39" s="1"/>
  <c r="X600" i="39" s="1"/>
  <c r="R1260" i="39"/>
  <c r="U1260" i="39" s="1"/>
  <c r="X1260" i="39" s="1"/>
  <c r="R1248" i="39"/>
  <c r="U1248" i="39" s="1"/>
  <c r="X1248" i="39" s="1"/>
  <c r="R1421" i="39"/>
  <c r="U1421" i="39" s="1"/>
  <c r="X1421" i="39" s="1"/>
  <c r="R1198" i="39"/>
  <c r="U1198" i="39" s="1"/>
  <c r="X1198" i="39" s="1"/>
  <c r="R256" i="39"/>
  <c r="U256" i="39" s="1"/>
  <c r="X256" i="39" s="1"/>
  <c r="R1074" i="39"/>
  <c r="U1074" i="39" s="1"/>
  <c r="X1074" i="39" s="1"/>
  <c r="R35" i="39"/>
  <c r="U35" i="39" s="1"/>
  <c r="R346" i="39"/>
  <c r="U346" i="39" s="1"/>
  <c r="X346" i="39" s="1"/>
  <c r="R496" i="39"/>
  <c r="U496" i="39" s="1"/>
  <c r="R1461" i="39"/>
  <c r="U1461" i="39" s="1"/>
  <c r="X1461" i="39" s="1"/>
  <c r="R1658" i="39"/>
  <c r="U1658" i="39" s="1"/>
  <c r="X1658" i="39" s="1"/>
  <c r="R367" i="39"/>
  <c r="U367" i="39" s="1"/>
  <c r="X367" i="39" s="1"/>
  <c r="R1447" i="39"/>
  <c r="U1447" i="39" s="1"/>
  <c r="X1447" i="39" s="1"/>
  <c r="R936" i="39"/>
  <c r="U936" i="39" s="1"/>
  <c r="R1073" i="39"/>
  <c r="U1073" i="39" s="1"/>
  <c r="X1073" i="39" s="1"/>
  <c r="R1581" i="39"/>
  <c r="U1581" i="39" s="1"/>
  <c r="X1581" i="39" s="1"/>
  <c r="R1652" i="39"/>
  <c r="U1652" i="39" s="1"/>
  <c r="X1652" i="39" s="1"/>
  <c r="R1418" i="39"/>
  <c r="U1418" i="39" s="1"/>
  <c r="X1418" i="39" s="1"/>
  <c r="R821" i="39"/>
  <c r="U821" i="39" s="1"/>
  <c r="R1538" i="39"/>
  <c r="U1538" i="39" s="1"/>
  <c r="R654" i="39"/>
  <c r="U654" i="39" s="1"/>
  <c r="R1593" i="39"/>
  <c r="U1593" i="39" s="1"/>
  <c r="X1593" i="39" s="1"/>
  <c r="R413" i="39"/>
  <c r="U413" i="39" s="1"/>
  <c r="X413" i="39" s="1"/>
  <c r="R893" i="39"/>
  <c r="U893" i="39" s="1"/>
  <c r="X893" i="39" s="1"/>
  <c r="R484" i="39"/>
  <c r="U484" i="39" s="1"/>
  <c r="R921" i="39"/>
  <c r="U921" i="39" s="1"/>
  <c r="X921" i="39" s="1"/>
  <c r="R1614" i="39"/>
  <c r="U1614" i="39" s="1"/>
  <c r="X1614" i="39" s="1"/>
  <c r="R598" i="39"/>
  <c r="U598" i="39" s="1"/>
  <c r="X598" i="39" s="1"/>
  <c r="R424" i="39"/>
  <c r="U424" i="39" s="1"/>
  <c r="X424" i="39" s="1"/>
  <c r="R156" i="39"/>
  <c r="U156" i="39" s="1"/>
  <c r="X156" i="39" s="1"/>
  <c r="R1166" i="39"/>
  <c r="U1166" i="39" s="1"/>
  <c r="X1166" i="39" s="1"/>
  <c r="R1361" i="39"/>
  <c r="U1361" i="39" s="1"/>
  <c r="X1361" i="39" s="1"/>
  <c r="R1534" i="39"/>
  <c r="U1534" i="39" s="1"/>
  <c r="R477" i="39"/>
  <c r="U477" i="39" s="1"/>
  <c r="R1320" i="39"/>
  <c r="U1320" i="39" s="1"/>
  <c r="X1320" i="39" s="1"/>
  <c r="R438" i="39"/>
  <c r="U438" i="39" s="1"/>
  <c r="X438" i="39" s="1"/>
  <c r="R1590" i="39"/>
  <c r="U1590" i="39" s="1"/>
  <c r="X1590" i="39" s="1"/>
  <c r="R1097" i="39"/>
  <c r="U1097" i="39" s="1"/>
  <c r="X1097" i="39" s="1"/>
  <c r="R1591" i="39"/>
  <c r="U1591" i="39" s="1"/>
  <c r="X1591" i="39" s="1"/>
  <c r="R911" i="39"/>
  <c r="U911" i="39" s="1"/>
  <c r="X911" i="39" s="1"/>
  <c r="R1383" i="39"/>
  <c r="U1383" i="39" s="1"/>
  <c r="X1383" i="39" s="1"/>
  <c r="R1378" i="39"/>
  <c r="U1378" i="39" s="1"/>
  <c r="X1378" i="39" s="1"/>
  <c r="R1035" i="39"/>
  <c r="U1035" i="39" s="1"/>
  <c r="X1035" i="39" s="1"/>
  <c r="R595" i="39"/>
  <c r="U595" i="39" s="1"/>
  <c r="X595" i="39" s="1"/>
  <c r="R884" i="39"/>
  <c r="U884" i="39" s="1"/>
  <c r="X884" i="39" s="1"/>
  <c r="R1365" i="39"/>
  <c r="U1365" i="39" s="1"/>
  <c r="X1365" i="39" s="1"/>
  <c r="R1350" i="39"/>
  <c r="U1350" i="39" s="1"/>
  <c r="X1350" i="39" s="1"/>
  <c r="R462" i="39"/>
  <c r="U462" i="39" s="1"/>
  <c r="X462" i="39" s="1"/>
  <c r="R1135" i="39"/>
  <c r="U1135" i="39" s="1"/>
  <c r="X1135" i="39" s="1"/>
  <c r="R825" i="39"/>
  <c r="U825" i="39" s="1"/>
  <c r="X825" i="39" s="1"/>
  <c r="R855" i="39"/>
  <c r="U855" i="39" s="1"/>
  <c r="X855" i="39" s="1"/>
  <c r="R541" i="39"/>
  <c r="U541" i="39" s="1"/>
  <c r="R261" i="39"/>
  <c r="U261" i="39" s="1"/>
  <c r="X261" i="39" s="1"/>
  <c r="R590" i="39"/>
  <c r="U590" i="39" s="1"/>
  <c r="X590" i="39" s="1"/>
  <c r="R1359" i="39"/>
  <c r="U1359" i="39" s="1"/>
  <c r="X1359" i="39" s="1"/>
  <c r="R1539" i="39"/>
  <c r="U1539" i="39" s="1"/>
  <c r="R169" i="39"/>
  <c r="U169" i="39" s="1"/>
  <c r="X169" i="39" s="1"/>
  <c r="R1120" i="39"/>
  <c r="U1120" i="39" s="1"/>
  <c r="X1120" i="39" s="1"/>
  <c r="R806" i="39"/>
  <c r="U806" i="39" s="1"/>
  <c r="R1750" i="39"/>
  <c r="U1750" i="39" s="1"/>
  <c r="X1750" i="39" s="1"/>
  <c r="R1594" i="39"/>
  <c r="U1594" i="39" s="1"/>
  <c r="X1594" i="39" s="1"/>
  <c r="R1794" i="39"/>
  <c r="U1794" i="39" s="1"/>
  <c r="X1794" i="39" s="1"/>
  <c r="R641" i="39"/>
  <c r="U641" i="39" s="1"/>
  <c r="X641" i="39" s="1"/>
  <c r="R693" i="39"/>
  <c r="U693" i="39" s="1"/>
  <c r="X693" i="39" s="1"/>
  <c r="R916" i="39"/>
  <c r="U916" i="39" s="1"/>
  <c r="X916" i="39" s="1"/>
  <c r="R1769" i="39"/>
  <c r="U1769" i="39" s="1"/>
  <c r="X1769" i="39" s="1"/>
  <c r="R810" i="39"/>
  <c r="U810" i="39" s="1"/>
  <c r="R940" i="39"/>
  <c r="U940" i="39" s="1"/>
  <c r="R128" i="39"/>
  <c r="U128" i="39" s="1"/>
  <c r="X128" i="39" s="1"/>
  <c r="R925" i="39"/>
  <c r="U925" i="39" s="1"/>
  <c r="X925" i="39" s="1"/>
  <c r="R834" i="39"/>
  <c r="U834" i="39" s="1"/>
  <c r="X834" i="39" s="1"/>
  <c r="R111" i="39"/>
  <c r="U111" i="39" s="1"/>
  <c r="X111" i="39" s="1"/>
  <c r="R147" i="39"/>
  <c r="U147" i="39" s="1"/>
  <c r="X147" i="39" s="1"/>
  <c r="R1347" i="39"/>
  <c r="U1347" i="39" s="1"/>
  <c r="X1347" i="39" s="1"/>
  <c r="R198" i="39"/>
  <c r="U198" i="39" s="1"/>
  <c r="X198" i="39" s="1"/>
  <c r="R1585" i="39"/>
  <c r="U1585" i="39" s="1"/>
  <c r="R1655" i="39"/>
  <c r="U1655" i="39" s="1"/>
  <c r="X1655" i="39" s="1"/>
  <c r="R173" i="39"/>
  <c r="U173" i="39" s="1"/>
  <c r="R1518" i="39"/>
  <c r="U1518" i="39" s="1"/>
  <c r="X1518" i="39" s="1"/>
  <c r="R1706" i="39"/>
  <c r="U1706" i="39" s="1"/>
  <c r="X1706" i="39" s="1"/>
  <c r="R1346" i="39"/>
  <c r="U1346" i="39" s="1"/>
  <c r="X1346" i="39" s="1"/>
  <c r="R1622" i="39"/>
  <c r="U1622" i="39" s="1"/>
  <c r="X1622" i="39" s="1"/>
  <c r="R1442" i="39"/>
  <c r="U1442" i="39" s="1"/>
  <c r="X1442" i="39" s="1"/>
  <c r="R1124" i="39"/>
  <c r="U1124" i="39" s="1"/>
  <c r="X1124" i="39" s="1"/>
  <c r="R61" i="39"/>
  <c r="U61" i="39" s="1"/>
  <c r="R1003" i="39"/>
  <c r="U1003" i="39" s="1"/>
  <c r="X1003" i="39" s="1"/>
  <c r="R375" i="39"/>
  <c r="U375" i="39" s="1"/>
  <c r="X375" i="39" s="1"/>
  <c r="R402" i="39"/>
  <c r="U402" i="39" s="1"/>
  <c r="X402" i="39" s="1"/>
  <c r="R1075" i="39"/>
  <c r="U1075" i="39" s="1"/>
  <c r="X1075" i="39" s="1"/>
  <c r="R1212" i="39"/>
  <c r="U1212" i="39" s="1"/>
  <c r="X1212" i="39" s="1"/>
  <c r="R96" i="39"/>
  <c r="U96" i="39" s="1"/>
  <c r="X96" i="39" s="1"/>
  <c r="R457" i="39"/>
  <c r="U457" i="39" s="1"/>
  <c r="X457" i="39" s="1"/>
  <c r="R302" i="39"/>
  <c r="U302" i="39" s="1"/>
  <c r="X302" i="39" s="1"/>
  <c r="R334" i="39"/>
  <c r="U334" i="39" s="1"/>
  <c r="X334" i="39" s="1"/>
  <c r="R793" i="39"/>
  <c r="U793" i="39" s="1"/>
  <c r="R492" i="39"/>
  <c r="U492" i="39" s="1"/>
  <c r="R851" i="39"/>
  <c r="U851" i="39" s="1"/>
  <c r="X851" i="39" s="1"/>
  <c r="R1210" i="39"/>
  <c r="U1210" i="39" s="1"/>
  <c r="X1210" i="39" s="1"/>
  <c r="R399" i="39"/>
  <c r="U399" i="39" s="1"/>
  <c r="X399" i="39" s="1"/>
  <c r="R1088" i="39"/>
  <c r="U1088" i="39" s="1"/>
  <c r="X1088" i="39" s="1"/>
  <c r="R1072" i="39"/>
  <c r="U1072" i="39" s="1"/>
  <c r="X1072" i="39" s="1"/>
  <c r="R538" i="39"/>
  <c r="U538" i="39" s="1"/>
  <c r="R296" i="39"/>
  <c r="U296" i="39" s="1"/>
  <c r="X296" i="39" s="1"/>
  <c r="R1358" i="39"/>
  <c r="U1358" i="39" s="1"/>
  <c r="X1358" i="39" s="1"/>
  <c r="R77" i="39"/>
  <c r="U77" i="39" s="1"/>
  <c r="X77" i="39" s="1"/>
  <c r="R1633" i="39"/>
  <c r="U1633" i="39" s="1"/>
  <c r="X1633" i="39" s="1"/>
  <c r="R1087" i="39"/>
  <c r="U1087" i="39" s="1"/>
  <c r="X1087" i="39" s="1"/>
  <c r="R711" i="39"/>
  <c r="U711" i="39" s="1"/>
  <c r="X711" i="39" s="1"/>
  <c r="R1630" i="39"/>
  <c r="U1630" i="39" s="1"/>
  <c r="R387" i="39"/>
  <c r="U387" i="39" s="1"/>
  <c r="X387" i="39" s="1"/>
  <c r="R518" i="39"/>
  <c r="U518" i="39" s="1"/>
  <c r="R201" i="39"/>
  <c r="U201" i="39" s="1"/>
  <c r="X201" i="39" s="1"/>
  <c r="R783" i="39"/>
  <c r="U783" i="39" s="1"/>
  <c r="R1713" i="39"/>
  <c r="U1713" i="39" s="1"/>
  <c r="X1713" i="39" s="1"/>
  <c r="R881" i="39"/>
  <c r="U881" i="39" s="1"/>
  <c r="X881" i="39" s="1"/>
  <c r="R651" i="39"/>
  <c r="U651" i="39" s="1"/>
  <c r="X651" i="39" s="1"/>
  <c r="R1196" i="39"/>
  <c r="U1196" i="39" s="1"/>
  <c r="X1196" i="39" s="1"/>
  <c r="R290" i="39"/>
  <c r="U290" i="39" s="1"/>
  <c r="X290" i="39" s="1"/>
  <c r="R122" i="39"/>
  <c r="U122" i="39" s="1"/>
  <c r="X122" i="39" s="1"/>
  <c r="R839" i="39"/>
  <c r="U839" i="39" s="1"/>
  <c r="X839" i="39" s="1"/>
  <c r="R875" i="39"/>
  <c r="U875" i="39" s="1"/>
  <c r="X875" i="39" s="1"/>
  <c r="R900" i="39"/>
  <c r="U900" i="39" s="1"/>
  <c r="X900" i="39" s="1"/>
  <c r="R1209" i="39"/>
  <c r="U1209" i="39" s="1"/>
  <c r="X1209" i="39" s="1"/>
  <c r="R1577" i="39"/>
  <c r="U1577" i="39" s="1"/>
  <c r="X1577" i="39" s="1"/>
  <c r="R214" i="39"/>
  <c r="U214" i="39" s="1"/>
  <c r="X214" i="39" s="1"/>
  <c r="R1014" i="39"/>
  <c r="U1014" i="39" s="1"/>
  <c r="X1014" i="39" s="1"/>
  <c r="R395" i="39"/>
  <c r="U395" i="39" s="1"/>
  <c r="R94" i="39"/>
  <c r="U94" i="39" s="1"/>
  <c r="X94" i="39" s="1"/>
  <c r="R1040" i="39"/>
  <c r="U1040" i="39" s="1"/>
  <c r="X1040" i="39" s="1"/>
  <c r="R1226" i="39"/>
  <c r="U1226" i="39" s="1"/>
  <c r="X1226" i="39" s="1"/>
  <c r="R1291" i="39"/>
  <c r="U1291" i="39" s="1"/>
  <c r="X1291" i="39" s="1"/>
  <c r="R933" i="39"/>
  <c r="U933" i="39" s="1"/>
  <c r="X933" i="39" s="1"/>
  <c r="R1531" i="39"/>
  <c r="U1531" i="39" s="1"/>
  <c r="X1531" i="39" s="1"/>
  <c r="R469" i="39"/>
  <c r="U469" i="39" s="1"/>
  <c r="R960" i="39"/>
  <c r="U960" i="39" s="1"/>
  <c r="X960" i="39" s="1"/>
  <c r="R1277" i="39"/>
  <c r="U1277" i="39" s="1"/>
  <c r="X1277" i="39" s="1"/>
  <c r="R1398" i="39"/>
  <c r="U1398" i="39" s="1"/>
  <c r="X1398" i="39" s="1"/>
  <c r="R36" i="39"/>
  <c r="U36" i="39" s="1"/>
  <c r="R950" i="39"/>
  <c r="U950" i="39" s="1"/>
  <c r="X950" i="39" s="1"/>
  <c r="R1796" i="39"/>
  <c r="U1796" i="39" s="1"/>
  <c r="X1796" i="39" s="1"/>
  <c r="R1626" i="39"/>
  <c r="U1626" i="39" s="1"/>
  <c r="X1626" i="39" s="1"/>
  <c r="R1660" i="39"/>
  <c r="U1660" i="39" s="1"/>
  <c r="X1660" i="39" s="1"/>
  <c r="R275" i="39"/>
  <c r="U275" i="39" s="1"/>
  <c r="X275" i="39" s="1"/>
  <c r="R828" i="39"/>
  <c r="U828" i="39" s="1"/>
  <c r="X828" i="39" s="1"/>
  <c r="R753" i="39"/>
  <c r="U753" i="39" s="1"/>
  <c r="R1186" i="39"/>
  <c r="U1186" i="39" s="1"/>
  <c r="X1186" i="39" s="1"/>
  <c r="R33" i="39"/>
  <c r="U33" i="39" s="1"/>
  <c r="X33" i="39" s="1"/>
  <c r="R1683" i="39"/>
  <c r="U1683" i="39" s="1"/>
  <c r="X1683" i="39" s="1"/>
  <c r="R1662" i="39"/>
  <c r="U1662" i="39" s="1"/>
  <c r="X1662" i="39" s="1"/>
  <c r="R565" i="39"/>
  <c r="U565" i="39" s="1"/>
  <c r="R831" i="39"/>
  <c r="U831" i="39" s="1"/>
  <c r="X831" i="39" s="1"/>
  <c r="R1773" i="39"/>
  <c r="U1773" i="39" s="1"/>
  <c r="X1773" i="39" s="1"/>
  <c r="R1031" i="39"/>
  <c r="U1031" i="39" s="1"/>
  <c r="X1031" i="39" s="1"/>
  <c r="R369" i="39"/>
  <c r="U369" i="39" s="1"/>
  <c r="X369" i="39" s="1"/>
  <c r="R216" i="39"/>
  <c r="U216" i="39" s="1"/>
  <c r="X216" i="39" s="1"/>
  <c r="R115" i="39"/>
  <c r="U115" i="39" s="1"/>
  <c r="X115" i="39" s="1"/>
  <c r="R1751" i="39"/>
  <c r="U1751" i="39" s="1"/>
  <c r="X1751" i="39" s="1"/>
  <c r="R1507" i="39"/>
  <c r="U1507" i="39" s="1"/>
  <c r="X1507" i="39" s="1"/>
  <c r="R859" i="39"/>
  <c r="U859" i="39" s="1"/>
  <c r="X859" i="39" s="1"/>
  <c r="R1037" i="39"/>
  <c r="U1037" i="39" s="1"/>
  <c r="X1037" i="39" s="1"/>
  <c r="R871" i="39"/>
  <c r="U871" i="39" s="1"/>
  <c r="X871" i="39" s="1"/>
  <c r="R152" i="39"/>
  <c r="U152" i="39" s="1"/>
  <c r="X152" i="39" s="1"/>
  <c r="R527" i="39"/>
  <c r="U527" i="39" s="1"/>
  <c r="R1191" i="39"/>
  <c r="U1191" i="39" s="1"/>
  <c r="X1191" i="39" s="1"/>
  <c r="R1798" i="39"/>
  <c r="U1798" i="39" s="1"/>
  <c r="X1798" i="39" s="1"/>
  <c r="R1501" i="39"/>
  <c r="U1501" i="39" s="1"/>
  <c r="X1501" i="39" s="1"/>
  <c r="R578" i="39"/>
  <c r="U578" i="39" s="1"/>
  <c r="R146" i="39"/>
  <c r="U146" i="39" s="1"/>
  <c r="X146" i="39" s="1"/>
  <c r="R332" i="39"/>
  <c r="U332" i="39" s="1"/>
  <c r="X332" i="39" s="1"/>
  <c r="R276" i="39"/>
  <c r="U276" i="39" s="1"/>
  <c r="X276" i="39" s="1"/>
  <c r="R217" i="39"/>
  <c r="U217" i="39" s="1"/>
  <c r="X217" i="39" s="1"/>
  <c r="R572" i="39"/>
  <c r="U572" i="39" s="1"/>
  <c r="R206" i="39"/>
  <c r="U206" i="39" s="1"/>
  <c r="X206" i="39" s="1"/>
  <c r="R1458" i="39"/>
  <c r="U1458" i="39" s="1"/>
  <c r="X1458" i="39" s="1"/>
  <c r="R1313" i="39"/>
  <c r="U1313" i="39" s="1"/>
  <c r="X1313" i="39" s="1"/>
  <c r="R758" i="39"/>
  <c r="U758" i="39" s="1"/>
  <c r="R142" i="39"/>
  <c r="U142" i="39" s="1"/>
  <c r="X142" i="39" s="1"/>
  <c r="R1381" i="39"/>
  <c r="U1381" i="39" s="1"/>
  <c r="X1381" i="39" s="1"/>
  <c r="R1790" i="39"/>
  <c r="U1790" i="39" s="1"/>
  <c r="X1790" i="39" s="1"/>
  <c r="R981" i="39"/>
  <c r="U981" i="39" s="1"/>
  <c r="X981" i="39" s="1"/>
  <c r="R1176" i="39"/>
  <c r="U1176" i="39" s="1"/>
  <c r="X1176" i="39" s="1"/>
  <c r="R464" i="39"/>
  <c r="U464" i="39" s="1"/>
  <c r="R1586" i="39"/>
  <c r="U1586" i="39" s="1"/>
  <c r="X1586" i="39" s="1"/>
  <c r="R1765" i="39"/>
  <c r="U1765" i="39" s="1"/>
  <c r="X1765" i="39" s="1"/>
  <c r="R888" i="39"/>
  <c r="U888" i="39" s="1"/>
  <c r="X888" i="39" s="1"/>
  <c r="R1227" i="39"/>
  <c r="U1227" i="39" s="1"/>
  <c r="X1227" i="39" s="1"/>
  <c r="R931" i="39"/>
  <c r="U931" i="39" s="1"/>
  <c r="X931" i="39" s="1"/>
  <c r="R193" i="39"/>
  <c r="U193" i="39" s="1"/>
  <c r="X193" i="39" s="1"/>
  <c r="R79" i="39"/>
  <c r="U79" i="39" s="1"/>
  <c r="X79" i="39" s="1"/>
  <c r="R126" i="39"/>
  <c r="U126" i="39" s="1"/>
  <c r="X126" i="39" s="1"/>
  <c r="R907" i="39"/>
  <c r="U907" i="39" s="1"/>
  <c r="X907" i="39" s="1"/>
  <c r="R1550" i="39"/>
  <c r="U1550" i="39" s="1"/>
  <c r="X1550" i="39" s="1"/>
  <c r="R975" i="39"/>
  <c r="U975" i="39" s="1"/>
  <c r="X975" i="39" s="1"/>
  <c r="R614" i="39"/>
  <c r="U614" i="39" s="1"/>
  <c r="R1545" i="39"/>
  <c r="U1545" i="39" s="1"/>
  <c r="X1545" i="39" s="1"/>
  <c r="R1504" i="39"/>
  <c r="U1504" i="39" s="1"/>
  <c r="X1504" i="39" s="1"/>
  <c r="R1784" i="39"/>
  <c r="U1784" i="39" s="1"/>
  <c r="X1784" i="39" s="1"/>
  <c r="R1360" i="39"/>
  <c r="U1360" i="39" s="1"/>
  <c r="X1360" i="39" s="1"/>
  <c r="R1692" i="39"/>
  <c r="U1692" i="39" s="1"/>
  <c r="X1692" i="39" s="1"/>
  <c r="R1293" i="39"/>
  <c r="U1293" i="39" s="1"/>
  <c r="X1293" i="39" s="1"/>
  <c r="R685" i="39"/>
  <c r="U685" i="39" s="1"/>
  <c r="X685" i="39" s="1"/>
  <c r="R1055" i="39"/>
  <c r="U1055" i="39" s="1"/>
  <c r="X1055" i="39" s="1"/>
  <c r="R293" i="39"/>
  <c r="U293" i="39" s="1"/>
  <c r="X293" i="39" s="1"/>
  <c r="R1205" i="39"/>
  <c r="U1205" i="39" s="1"/>
  <c r="R1525" i="39"/>
  <c r="U1525" i="39" s="1"/>
  <c r="X1525" i="39" s="1"/>
  <c r="R93" i="39"/>
  <c r="U93" i="39" s="1"/>
  <c r="X93" i="39" s="1"/>
  <c r="R1324" i="39"/>
  <c r="U1324" i="39" s="1"/>
  <c r="R557" i="39"/>
  <c r="U557" i="39" s="1"/>
  <c r="R64" i="39"/>
  <c r="U64" i="39" s="1"/>
  <c r="X64" i="39" s="1"/>
  <c r="R463" i="39"/>
  <c r="U463" i="39" s="1"/>
  <c r="R416" i="39"/>
  <c r="U416" i="39" s="1"/>
  <c r="X416" i="39" s="1"/>
  <c r="R379" i="39"/>
  <c r="U379" i="39" s="1"/>
  <c r="X379" i="39" s="1"/>
  <c r="R1021" i="39"/>
  <c r="U1021" i="39" s="1"/>
  <c r="X1021" i="39" s="1"/>
  <c r="R1707" i="39"/>
  <c r="U1707" i="39" s="1"/>
  <c r="X1707" i="39" s="1"/>
  <c r="R1452" i="39"/>
  <c r="U1452" i="39" s="1"/>
  <c r="X1452" i="39" s="1"/>
  <c r="R306" i="39"/>
  <c r="U306" i="39" s="1"/>
  <c r="X306" i="39" s="1"/>
  <c r="R1546" i="39"/>
  <c r="U1546" i="39" s="1"/>
  <c r="X1546" i="39" s="1"/>
  <c r="R215" i="39"/>
  <c r="U215" i="39" s="1"/>
  <c r="X215" i="39" s="1"/>
  <c r="R218" i="39"/>
  <c r="U218" i="39" s="1"/>
  <c r="X218" i="39" s="1"/>
  <c r="R563" i="39"/>
  <c r="U563" i="39" s="1"/>
  <c r="R1355" i="39"/>
  <c r="U1355" i="39" s="1"/>
  <c r="X1355" i="39" s="1"/>
  <c r="R1717" i="39"/>
  <c r="U1717" i="39" s="1"/>
  <c r="R114" i="39"/>
  <c r="U114" i="39" s="1"/>
  <c r="X114" i="39" s="1"/>
  <c r="R1710" i="39"/>
  <c r="U1710" i="39" s="1"/>
  <c r="X1710" i="39" s="1"/>
  <c r="R819" i="39"/>
  <c r="U819" i="39" s="1"/>
  <c r="R209" i="39"/>
  <c r="U209" i="39" s="1"/>
  <c r="X209" i="39" s="1"/>
  <c r="R978" i="39"/>
  <c r="U978" i="39" s="1"/>
  <c r="X978" i="39" s="1"/>
  <c r="R597" i="39"/>
  <c r="U597" i="39" s="1"/>
  <c r="X597" i="39" s="1"/>
  <c r="R587" i="39"/>
  <c r="U587" i="39" s="1"/>
  <c r="X587" i="39" s="1"/>
  <c r="R835" i="39"/>
  <c r="U835" i="39" s="1"/>
  <c r="X835" i="39" s="1"/>
  <c r="R613" i="39"/>
  <c r="U613" i="39" s="1"/>
  <c r="R1044" i="39"/>
  <c r="U1044" i="39" s="1"/>
  <c r="X1044" i="39" s="1"/>
  <c r="R594" i="39"/>
  <c r="U594" i="39" s="1"/>
  <c r="X594" i="39" s="1"/>
  <c r="R1094" i="39"/>
  <c r="U1094" i="39" s="1"/>
  <c r="X1094" i="39" s="1"/>
  <c r="R1643" i="39"/>
  <c r="U1643" i="39" s="1"/>
  <c r="X1643" i="39" s="1"/>
  <c r="R1583" i="39"/>
  <c r="U1583" i="39" s="1"/>
  <c r="X1583" i="39" s="1"/>
  <c r="R632" i="39"/>
  <c r="U632" i="39" s="1"/>
  <c r="R561" i="39"/>
  <c r="U561" i="39" s="1"/>
  <c r="R965" i="39"/>
  <c r="U965" i="39" s="1"/>
  <c r="X965" i="39" s="1"/>
  <c r="R1304" i="39"/>
  <c r="U1304" i="39" s="1"/>
  <c r="X1304" i="39" s="1"/>
  <c r="R1519" i="39"/>
  <c r="U1519" i="39" s="1"/>
  <c r="X1519" i="39" s="1"/>
  <c r="R710" i="39"/>
  <c r="U710" i="39" s="1"/>
  <c r="X710" i="39" s="1"/>
  <c r="R1687" i="39"/>
  <c r="U1687" i="39" s="1"/>
  <c r="X1687" i="39" s="1"/>
  <c r="R1720" i="39"/>
  <c r="U1720" i="39" s="1"/>
  <c r="X1720" i="39" s="1"/>
  <c r="R768" i="39"/>
  <c r="U768" i="39" s="1"/>
  <c r="R1644" i="39"/>
  <c r="U1644" i="39" s="1"/>
  <c r="X1644" i="39" s="1"/>
  <c r="R1112" i="39"/>
  <c r="U1112" i="39" s="1"/>
  <c r="X1112" i="39" s="1"/>
  <c r="R1411" i="39"/>
  <c r="U1411" i="39" s="1"/>
  <c r="X1411" i="39" s="1"/>
  <c r="R774" i="39"/>
  <c r="U774" i="39" s="1"/>
  <c r="R746" i="39"/>
  <c r="U746" i="39" s="1"/>
  <c r="R943" i="39"/>
  <c r="U943" i="39" s="1"/>
  <c r="X943" i="39" s="1"/>
  <c r="R1789" i="39"/>
  <c r="U1789" i="39" s="1"/>
  <c r="X1789" i="39" s="1"/>
  <c r="R307" i="39"/>
  <c r="U307" i="39" s="1"/>
  <c r="X307" i="39" s="1"/>
  <c r="R85" i="39"/>
  <c r="U85" i="39" s="1"/>
  <c r="R182" i="39"/>
  <c r="U182" i="39" s="1"/>
  <c r="X182" i="39" s="1"/>
  <c r="R417" i="39"/>
  <c r="U417" i="39" s="1"/>
  <c r="X417" i="39" s="1"/>
  <c r="R865" i="39"/>
  <c r="U865" i="39" s="1"/>
  <c r="X865" i="39" s="1"/>
  <c r="R1331" i="39"/>
  <c r="U1331" i="39" s="1"/>
  <c r="X1331" i="39" s="1"/>
  <c r="R701" i="39"/>
  <c r="U701" i="39" s="1"/>
  <c r="X701" i="39" s="1"/>
  <c r="R434" i="39"/>
  <c r="U434" i="39" s="1"/>
  <c r="X434" i="39" s="1"/>
  <c r="R724" i="39"/>
  <c r="U724" i="39" s="1"/>
  <c r="X724" i="39" s="1"/>
  <c r="R1009" i="39"/>
  <c r="U1009" i="39" s="1"/>
  <c r="X1009" i="39" s="1"/>
  <c r="R957" i="39"/>
  <c r="U957" i="39" s="1"/>
  <c r="X957" i="39" s="1"/>
  <c r="R543" i="39"/>
  <c r="U543" i="39" s="1"/>
  <c r="R1757" i="39"/>
  <c r="U1757" i="39" s="1"/>
  <c r="X1757" i="39" s="1"/>
  <c r="R714" i="39"/>
  <c r="U714" i="39" s="1"/>
  <c r="X714" i="39" s="1"/>
  <c r="R773" i="39"/>
  <c r="U773" i="39" s="1"/>
  <c r="R1727" i="39"/>
  <c r="U1727" i="39" s="1"/>
  <c r="X1727" i="39" s="1"/>
  <c r="R1433" i="39"/>
  <c r="U1433" i="39" s="1"/>
  <c r="X1433" i="39" s="1"/>
  <c r="R107" i="39"/>
  <c r="U107" i="39" s="1"/>
  <c r="R458" i="39"/>
  <c r="U458" i="39" s="1"/>
  <c r="X458" i="39" s="1"/>
  <c r="R1333" i="39"/>
  <c r="U1333" i="39" s="1"/>
  <c r="X1333" i="39" s="1"/>
  <c r="R1194" i="39"/>
  <c r="U1194" i="39" s="1"/>
  <c r="X1194" i="39" s="1"/>
  <c r="R623" i="39"/>
  <c r="U623" i="39" s="1"/>
  <c r="R580" i="39"/>
  <c r="U580" i="39" s="1"/>
  <c r="X580" i="39" s="1"/>
  <c r="R159" i="39"/>
  <c r="U159" i="39" s="1"/>
  <c r="X159" i="39" s="1"/>
  <c r="R708" i="39"/>
  <c r="U708" i="39" s="1"/>
  <c r="X708" i="39" s="1"/>
  <c r="R483" i="39"/>
  <c r="U483" i="39" s="1"/>
  <c r="R663" i="39"/>
  <c r="U663" i="39" s="1"/>
  <c r="X663" i="39" s="1"/>
  <c r="R662" i="39"/>
  <c r="U662" i="39" s="1"/>
  <c r="X662" i="39" s="1"/>
  <c r="R319" i="39"/>
  <c r="U319" i="39" s="1"/>
  <c r="R1030" i="39"/>
  <c r="U1030" i="39" s="1"/>
  <c r="X1030" i="39" s="1"/>
  <c r="R450" i="39"/>
  <c r="U450" i="39" s="1"/>
  <c r="R339" i="39"/>
  <c r="U339" i="39" s="1"/>
  <c r="X339" i="39" s="1"/>
  <c r="R226" i="39"/>
  <c r="U226" i="39" s="1"/>
  <c r="X226" i="39" s="1"/>
  <c r="R817" i="39"/>
  <c r="U817" i="39" s="1"/>
  <c r="R775" i="39"/>
  <c r="U775" i="39" s="1"/>
  <c r="R1467" i="39"/>
  <c r="U1467" i="39" s="1"/>
  <c r="X1467" i="39" s="1"/>
  <c r="R1301" i="39"/>
  <c r="U1301" i="39" s="1"/>
  <c r="X1301" i="39" s="1"/>
  <c r="R1530" i="39"/>
  <c r="U1530" i="39" s="1"/>
  <c r="X1530" i="39" s="1"/>
  <c r="R461" i="39"/>
  <c r="U461" i="39" s="1"/>
  <c r="X461" i="39" s="1"/>
  <c r="R1029" i="39"/>
  <c r="U1029" i="39" s="1"/>
  <c r="X1029" i="39" s="1"/>
  <c r="R770" i="39"/>
  <c r="U770" i="39" s="1"/>
  <c r="R840" i="39"/>
  <c r="U840" i="39" s="1"/>
  <c r="X840" i="39" s="1"/>
  <c r="R628" i="39"/>
  <c r="U628" i="39" s="1"/>
  <c r="R1020" i="39"/>
  <c r="U1020" i="39" s="1"/>
  <c r="X1020" i="39" s="1"/>
  <c r="R390" i="39"/>
  <c r="U390" i="39" s="1"/>
  <c r="R1151" i="39"/>
  <c r="U1151" i="39" s="1"/>
  <c r="X1151" i="39" s="1"/>
  <c r="R391" i="39"/>
  <c r="U391" i="39" s="1"/>
  <c r="R953" i="39"/>
  <c r="U953" i="39" s="1"/>
  <c r="X953" i="39" s="1"/>
  <c r="R1173" i="39"/>
  <c r="U1173" i="39" s="1"/>
  <c r="X1173" i="39" s="1"/>
  <c r="R667" i="39"/>
  <c r="U667" i="39" s="1"/>
  <c r="X667" i="39" s="1"/>
  <c r="R308" i="39"/>
  <c r="U308" i="39" s="1"/>
  <c r="X308" i="39" s="1"/>
  <c r="R611" i="39"/>
  <c r="U611" i="39" s="1"/>
  <c r="R1289" i="39"/>
  <c r="U1289" i="39" s="1"/>
  <c r="X1289" i="39" s="1"/>
  <c r="R1068" i="39"/>
  <c r="U1068" i="39" s="1"/>
  <c r="X1068" i="39" s="1"/>
  <c r="R849" i="39"/>
  <c r="U849" i="39" s="1"/>
  <c r="X849" i="39" s="1"/>
  <c r="R257" i="39"/>
  <c r="U257" i="39" s="1"/>
  <c r="X257" i="39" s="1"/>
  <c r="R1038" i="39"/>
  <c r="U1038" i="39" s="1"/>
  <c r="X1038" i="39" s="1"/>
  <c r="R427" i="39"/>
  <c r="U427" i="39" s="1"/>
  <c r="X427" i="39" s="1"/>
  <c r="R1204" i="39"/>
  <c r="U1204" i="39" s="1"/>
  <c r="X1204" i="39" s="1"/>
  <c r="R1268" i="39"/>
  <c r="U1268" i="39" s="1"/>
  <c r="X1268" i="39" s="1"/>
  <c r="R1715" i="39"/>
  <c r="U1715" i="39" s="1"/>
  <c r="X1715" i="39" s="1"/>
  <c r="R1781" i="39"/>
  <c r="U1781" i="39" s="1"/>
  <c r="X1781" i="39" s="1"/>
  <c r="R1627" i="39"/>
  <c r="U1627" i="39" s="1"/>
  <c r="X1627" i="39" s="1"/>
  <c r="R1372" i="39"/>
  <c r="U1372" i="39" s="1"/>
  <c r="X1372" i="39" s="1"/>
  <c r="R1676" i="39"/>
  <c r="U1676" i="39" s="1"/>
  <c r="X1676" i="39" s="1"/>
  <c r="R481" i="39"/>
  <c r="U481" i="39" s="1"/>
  <c r="R1006" i="39"/>
  <c r="U1006" i="39" s="1"/>
  <c r="X1006" i="39" s="1"/>
  <c r="R327" i="39"/>
  <c r="U327" i="39" s="1"/>
  <c r="X327" i="39" s="1"/>
  <c r="R1566" i="39"/>
  <c r="U1566" i="39" s="1"/>
  <c r="X1566" i="39" s="1"/>
  <c r="R60" i="39"/>
  <c r="U60" i="39" s="1"/>
  <c r="R549" i="39"/>
  <c r="U549" i="39" s="1"/>
  <c r="R1596" i="39"/>
  <c r="U1596" i="39" s="1"/>
  <c r="X1596" i="39" s="1"/>
  <c r="R1172" i="39"/>
  <c r="U1172" i="39" s="1"/>
  <c r="X1172" i="39" s="1"/>
  <c r="R841" i="39"/>
  <c r="U841" i="39" s="1"/>
  <c r="X841" i="39" s="1"/>
  <c r="R353" i="39"/>
  <c r="U353" i="39" s="1"/>
  <c r="X353" i="39" s="1"/>
  <c r="R494" i="39"/>
  <c r="U494" i="39" s="1"/>
  <c r="R343" i="39"/>
  <c r="U343" i="39" s="1"/>
  <c r="X343" i="39" s="1"/>
  <c r="R1132" i="39"/>
  <c r="U1132" i="39" s="1"/>
  <c r="X1132" i="39" s="1"/>
  <c r="R86" i="39"/>
  <c r="U86" i="39" s="1"/>
  <c r="R1276" i="39"/>
  <c r="U1276" i="39" s="1"/>
  <c r="X1276" i="39" s="1"/>
  <c r="R1806" i="39"/>
  <c r="U1806" i="39" s="1"/>
  <c r="X1806" i="39" s="1"/>
  <c r="R754" i="39"/>
  <c r="U754" i="39" s="1"/>
  <c r="R340" i="39"/>
  <c r="U340" i="39" s="1"/>
  <c r="X340" i="39" s="1"/>
  <c r="R83" i="39"/>
  <c r="U83" i="39" s="1"/>
  <c r="X83" i="39" s="1"/>
  <c r="R1682" i="39"/>
  <c r="U1682" i="39" s="1"/>
  <c r="X1682" i="39" s="1"/>
  <c r="R1703" i="39"/>
  <c r="U1703" i="39" s="1"/>
  <c r="X1703" i="39" s="1"/>
  <c r="R514" i="39"/>
  <c r="U514" i="39" s="1"/>
  <c r="R1743" i="39"/>
  <c r="U1743" i="39" s="1"/>
  <c r="X1743" i="39" s="1"/>
  <c r="R1803" i="39"/>
  <c r="U1803" i="39" s="1"/>
  <c r="X1803" i="39" s="1"/>
  <c r="R886" i="39"/>
  <c r="U886" i="39" s="1"/>
  <c r="X886" i="39" s="1"/>
  <c r="R1695" i="39"/>
  <c r="U1695" i="39" s="1"/>
  <c r="X1695" i="39" s="1"/>
  <c r="R918" i="39"/>
  <c r="U918" i="39" s="1"/>
  <c r="X918" i="39" s="1"/>
  <c r="R812" i="39"/>
  <c r="U812" i="39" s="1"/>
  <c r="R868" i="39"/>
  <c r="U868" i="39" s="1"/>
  <c r="X868" i="39" s="1"/>
  <c r="R1058" i="39"/>
  <c r="U1058" i="39" s="1"/>
  <c r="X1058" i="39" s="1"/>
  <c r="R1310" i="39"/>
  <c r="U1310" i="39" s="1"/>
  <c r="X1310" i="39" s="1"/>
  <c r="R1133" i="39"/>
  <c r="U1133" i="39" s="1"/>
  <c r="X1133" i="39" s="1"/>
  <c r="R1514" i="39"/>
  <c r="U1514" i="39" s="1"/>
  <c r="X1514" i="39" s="1"/>
  <c r="R889" i="39"/>
  <c r="U889" i="39" s="1"/>
  <c r="X889" i="39" s="1"/>
  <c r="R82" i="39"/>
  <c r="U82" i="39" s="1"/>
  <c r="X82" i="39" s="1"/>
  <c r="R771" i="39"/>
  <c r="U771" i="39" s="1"/>
  <c r="R1178" i="39"/>
  <c r="U1178" i="39" s="1"/>
  <c r="X1178" i="39" s="1"/>
  <c r="R1648" i="39"/>
  <c r="U1648" i="39" s="1"/>
  <c r="X1648" i="39" s="1"/>
  <c r="R1392" i="39"/>
  <c r="U1392" i="39" s="1"/>
  <c r="X1392" i="39" s="1"/>
  <c r="R1143" i="39"/>
  <c r="U1143" i="39" s="1"/>
  <c r="X1143" i="39" s="1"/>
  <c r="R808" i="39"/>
  <c r="U808" i="39" s="1"/>
  <c r="R1723" i="39"/>
  <c r="U1723" i="39" s="1"/>
  <c r="R1434" i="39"/>
  <c r="U1434" i="39" s="1"/>
  <c r="X1434" i="39" s="1"/>
  <c r="R127" i="39"/>
  <c r="U127" i="39" s="1"/>
  <c r="X127" i="39" s="1"/>
  <c r="R1146" i="39"/>
  <c r="U1146" i="39" s="1"/>
  <c r="X1146" i="39" s="1"/>
  <c r="R211" i="39"/>
  <c r="U211" i="39" s="1"/>
  <c r="X211" i="39" s="1"/>
  <c r="R1108" i="39"/>
  <c r="U1108" i="39" s="1"/>
  <c r="X1108" i="39" s="1"/>
  <c r="R1047" i="39"/>
  <c r="U1047" i="39" s="1"/>
  <c r="X1047" i="39" s="1"/>
  <c r="R643" i="39"/>
  <c r="U643" i="39" s="1"/>
  <c r="X643" i="39" s="1"/>
  <c r="R816" i="39"/>
  <c r="U816" i="39" s="1"/>
  <c r="R606" i="39"/>
  <c r="U606" i="39" s="1"/>
  <c r="R1122" i="39"/>
  <c r="U1122" i="39" s="1"/>
  <c r="X1122" i="39" s="1"/>
  <c r="R1330" i="39"/>
  <c r="U1330" i="39" s="1"/>
  <c r="X1330" i="39" s="1"/>
  <c r="R516" i="39"/>
  <c r="U516" i="39" s="1"/>
  <c r="R197" i="39"/>
  <c r="U197" i="39" s="1"/>
  <c r="X197" i="39" s="1"/>
  <c r="R1061" i="39"/>
  <c r="U1061" i="39" s="1"/>
  <c r="X1061" i="39" s="1"/>
  <c r="R48" i="39"/>
  <c r="U48" i="39" s="1"/>
  <c r="R482" i="39"/>
  <c r="U482" i="39" s="1"/>
  <c r="R987" i="39"/>
  <c r="U987" i="39" s="1"/>
  <c r="R1314" i="39"/>
  <c r="U1314" i="39" s="1"/>
  <c r="X1314" i="39" s="1"/>
  <c r="R1805" i="39"/>
  <c r="U1805" i="39" s="1"/>
  <c r="X1805" i="39" s="1"/>
  <c r="R1436" i="39"/>
  <c r="U1436" i="39" s="1"/>
  <c r="X1436" i="39" s="1"/>
  <c r="R729" i="39"/>
  <c r="U729" i="39" s="1"/>
  <c r="R1157" i="39"/>
  <c r="U1157" i="39" s="1"/>
  <c r="X1157" i="39" s="1"/>
  <c r="R1374" i="39"/>
  <c r="U1374" i="39" s="1"/>
  <c r="X1374" i="39" s="1"/>
  <c r="R1000" i="39"/>
  <c r="U1000" i="39" s="1"/>
  <c r="X1000" i="39" s="1"/>
  <c r="R222" i="39"/>
  <c r="U222" i="39" s="1"/>
  <c r="X222" i="39" s="1"/>
  <c r="R253" i="39"/>
  <c r="U253" i="39" s="1"/>
  <c r="X253" i="39" s="1"/>
  <c r="R796" i="39"/>
  <c r="U796" i="39" s="1"/>
  <c r="R852" i="39"/>
  <c r="U852" i="39" s="1"/>
  <c r="X852" i="39" s="1"/>
  <c r="R846" i="39"/>
  <c r="U846" i="39" s="1"/>
  <c r="X846" i="39" s="1"/>
  <c r="R919" i="39"/>
  <c r="U919" i="39" s="1"/>
  <c r="X919" i="39" s="1"/>
  <c r="R380" i="39"/>
  <c r="U380" i="39" s="1"/>
  <c r="X380" i="39" s="1"/>
  <c r="R46" i="39"/>
  <c r="U46" i="39" s="1"/>
  <c r="R885" i="39"/>
  <c r="U885" i="39" s="1"/>
  <c r="X885" i="39" s="1"/>
  <c r="R574" i="39"/>
  <c r="U574" i="39" s="1"/>
  <c r="R292" i="39"/>
  <c r="U292" i="39" s="1"/>
  <c r="X292" i="39" s="1"/>
  <c r="R1403" i="39"/>
  <c r="U1403" i="39" s="1"/>
  <c r="X1403" i="39" s="1"/>
  <c r="R135" i="39"/>
  <c r="U135" i="39" s="1"/>
  <c r="X135" i="39" s="1"/>
  <c r="R621" i="39"/>
  <c r="U621" i="39" s="1"/>
  <c r="R359" i="39"/>
  <c r="U359" i="39" s="1"/>
  <c r="X359" i="39" s="1"/>
  <c r="R472" i="39"/>
  <c r="U472" i="39" s="1"/>
  <c r="R723" i="39"/>
  <c r="U723" i="39" s="1"/>
  <c r="X723" i="39" s="1"/>
  <c r="R752" i="39"/>
  <c r="U752" i="39" s="1"/>
  <c r="R576" i="39"/>
  <c r="U576" i="39" s="1"/>
  <c r="R794" i="39"/>
  <c r="U794" i="39" s="1"/>
  <c r="R1025" i="39"/>
  <c r="U1025" i="39" s="1"/>
  <c r="X1025" i="39" s="1"/>
  <c r="R1739" i="39"/>
  <c r="U1739" i="39" s="1"/>
  <c r="X1739" i="39" s="1"/>
  <c r="R1611" i="39"/>
  <c r="U1611" i="39" s="1"/>
  <c r="X1611" i="39" s="1"/>
  <c r="R1367" i="39"/>
  <c r="U1367" i="39" s="1"/>
  <c r="X1367" i="39" s="1"/>
  <c r="R1783" i="39"/>
  <c r="U1783" i="39" s="1"/>
  <c r="X1783" i="39" s="1"/>
  <c r="R252" i="39"/>
  <c r="U252" i="39" s="1"/>
  <c r="X252" i="39" s="1"/>
  <c r="R1255" i="39"/>
  <c r="U1255" i="39" s="1"/>
  <c r="X1255" i="39" s="1"/>
  <c r="R238" i="39"/>
  <c r="U238" i="39" s="1"/>
  <c r="X238" i="39" s="1"/>
  <c r="R1603" i="39"/>
  <c r="U1603" i="39" s="1"/>
  <c r="X1603" i="39" s="1"/>
  <c r="R1435" i="39"/>
  <c r="U1435" i="39" s="1"/>
  <c r="X1435" i="39" s="1"/>
  <c r="R1182" i="39"/>
  <c r="U1182" i="39" s="1"/>
  <c r="X1182" i="39" s="1"/>
  <c r="R88" i="39"/>
  <c r="U88" i="39" s="1"/>
  <c r="X88" i="39" s="1"/>
  <c r="R499" i="39"/>
  <c r="U499" i="39" s="1"/>
  <c r="R1149" i="39"/>
  <c r="U1149" i="39" s="1"/>
  <c r="X1149" i="39" s="1"/>
  <c r="R782" i="39"/>
  <c r="U782" i="39" s="1"/>
  <c r="R970" i="39"/>
  <c r="U970" i="39" s="1"/>
  <c r="X970" i="39" s="1"/>
  <c r="R523" i="39"/>
  <c r="U523" i="39" s="1"/>
  <c r="R872" i="39"/>
  <c r="U872" i="39" s="1"/>
  <c r="X872" i="39" s="1"/>
  <c r="R1402" i="39"/>
  <c r="U1402" i="39" s="1"/>
  <c r="X1402" i="39" s="1"/>
  <c r="R1448" i="39"/>
  <c r="U1448" i="39" s="1"/>
  <c r="X1448" i="39" s="1"/>
  <c r="R505" i="39"/>
  <c r="U505" i="39" s="1"/>
  <c r="R240" i="39"/>
  <c r="U240" i="39" s="1"/>
  <c r="X240" i="39" s="1"/>
  <c r="R750" i="39"/>
  <c r="U750" i="39" s="1"/>
  <c r="R480" i="39"/>
  <c r="U480" i="39" s="1"/>
  <c r="R420" i="39"/>
  <c r="U420" i="39" s="1"/>
  <c r="X420" i="39" s="1"/>
  <c r="R977" i="39"/>
  <c r="U977" i="39" s="1"/>
  <c r="X977" i="39" s="1"/>
  <c r="R1484" i="39"/>
  <c r="U1484" i="39" s="1"/>
  <c r="X1484" i="39" s="1"/>
  <c r="R1443" i="39"/>
  <c r="U1443" i="39" s="1"/>
  <c r="X1443" i="39" s="1"/>
  <c r="R1155" i="39"/>
  <c r="U1155" i="39" s="1"/>
  <c r="X1155" i="39" s="1"/>
  <c r="R1742" i="39"/>
  <c r="U1742" i="39" s="1"/>
  <c r="X1742" i="39" s="1"/>
  <c r="R1698" i="39"/>
  <c r="U1698" i="39" s="1"/>
  <c r="X1698" i="39" s="1"/>
  <c r="R1689" i="39"/>
  <c r="U1689" i="39" s="1"/>
  <c r="X1689" i="39" s="1"/>
  <c r="R1654" i="39"/>
  <c r="U1654" i="39" s="1"/>
  <c r="R804" i="39"/>
  <c r="U804" i="39" s="1"/>
  <c r="R456" i="39"/>
  <c r="U456" i="39" s="1"/>
  <c r="X456" i="39" s="1"/>
  <c r="R1732" i="39"/>
  <c r="U1732" i="39" s="1"/>
  <c r="X1732" i="39" s="1"/>
  <c r="R1224" i="39"/>
  <c r="U1224" i="39" s="1"/>
  <c r="X1224" i="39" s="1"/>
  <c r="R1677" i="39"/>
  <c r="U1677" i="39" s="1"/>
  <c r="X1677" i="39" s="1"/>
  <c r="R278" i="39"/>
  <c r="U278" i="39" s="1"/>
  <c r="X278" i="39" s="1"/>
  <c r="R493" i="39"/>
  <c r="U493" i="39" s="1"/>
  <c r="R989" i="39"/>
  <c r="U989" i="39" s="1"/>
  <c r="X989" i="39" s="1"/>
  <c r="R553" i="39"/>
  <c r="U553" i="39" s="1"/>
  <c r="R243" i="39"/>
  <c r="U243" i="39" s="1"/>
  <c r="X243" i="39" s="1"/>
  <c r="R1219" i="39"/>
  <c r="U1219" i="39" s="1"/>
  <c r="X1219" i="39" s="1"/>
  <c r="R1109" i="39"/>
  <c r="U1109" i="39" s="1"/>
  <c r="X1109" i="39" s="1"/>
  <c r="R545" i="39"/>
  <c r="U545" i="39" s="1"/>
  <c r="R894" i="39"/>
  <c r="U894" i="39" s="1"/>
  <c r="X894" i="39" s="1"/>
  <c r="R985" i="39"/>
  <c r="U985" i="39" s="1"/>
  <c r="R406" i="39"/>
  <c r="U406" i="39" s="1"/>
  <c r="X406" i="39" s="1"/>
  <c r="R1267" i="39"/>
  <c r="U1267" i="39" s="1"/>
  <c r="X1267" i="39" s="1"/>
  <c r="R1785" i="39"/>
  <c r="U1785" i="39" s="1"/>
  <c r="X1785" i="39" s="1"/>
  <c r="R1770" i="39"/>
  <c r="U1770" i="39" s="1"/>
  <c r="X1770" i="39" s="1"/>
  <c r="R1797" i="39"/>
  <c r="U1797" i="39" s="1"/>
  <c r="X1797" i="39" s="1"/>
  <c r="R1258" i="39"/>
  <c r="U1258" i="39" s="1"/>
  <c r="X1258" i="39" s="1"/>
  <c r="R922" i="39"/>
  <c r="U922" i="39" s="1"/>
  <c r="X922" i="39" s="1"/>
  <c r="R1551" i="39"/>
  <c r="U1551" i="39" s="1"/>
  <c r="X1551" i="39" s="1"/>
  <c r="R71" i="39"/>
  <c r="U71" i="39" s="1"/>
  <c r="X71" i="39" s="1"/>
  <c r="R1144" i="39"/>
  <c r="U1144" i="39" s="1"/>
  <c r="X1144" i="39" s="1"/>
  <c r="R175" i="39"/>
  <c r="U175" i="39" s="1"/>
  <c r="X175" i="39" s="1"/>
  <c r="R1099" i="39"/>
  <c r="U1099" i="39" s="1"/>
  <c r="X1099" i="39" s="1"/>
  <c r="R1792" i="39"/>
  <c r="U1792" i="39" s="1"/>
  <c r="X1792" i="39" s="1"/>
  <c r="R419" i="39"/>
  <c r="U419" i="39" s="1"/>
  <c r="X419" i="39" s="1"/>
  <c r="R304" i="39"/>
  <c r="U304" i="39" s="1"/>
  <c r="X304" i="39" s="1"/>
  <c r="R786" i="39"/>
  <c r="U786" i="39" s="1"/>
  <c r="R1711" i="39"/>
  <c r="U1711" i="39" s="1"/>
  <c r="X1711" i="39" s="1"/>
  <c r="R284" i="39"/>
  <c r="U284" i="39" s="1"/>
  <c r="X284" i="39" s="1"/>
  <c r="R31" i="39"/>
  <c r="U31" i="39" s="1"/>
  <c r="R200" i="39"/>
  <c r="U200" i="39" s="1"/>
  <c r="X200" i="39" s="1"/>
  <c r="R695" i="39"/>
  <c r="U695" i="39" s="1"/>
  <c r="X695" i="39" s="1"/>
  <c r="R847" i="39"/>
  <c r="U847" i="39" s="1"/>
  <c r="X847" i="39" s="1"/>
  <c r="R787" i="39"/>
  <c r="U787" i="39" s="1"/>
  <c r="R988" i="39"/>
  <c r="U988" i="39" s="1"/>
  <c r="R1159" i="39"/>
  <c r="U1159" i="39" s="1"/>
  <c r="X1159" i="39" s="1"/>
  <c r="R1774" i="39"/>
  <c r="U1774" i="39" s="1"/>
  <c r="X1774" i="39" s="1"/>
  <c r="R762" i="39"/>
  <c r="U762" i="39" s="1"/>
  <c r="R328" i="39"/>
  <c r="U328" i="39" s="1"/>
  <c r="X328" i="39" s="1"/>
  <c r="R942" i="39"/>
  <c r="U942" i="39" s="1"/>
  <c r="X942" i="39" s="1"/>
  <c r="R1201" i="39"/>
  <c r="U1201" i="39" s="1"/>
  <c r="X1201" i="39" s="1"/>
  <c r="R926" i="39"/>
  <c r="U926" i="39" s="1"/>
  <c r="X926" i="39" s="1"/>
  <c r="R1691" i="39"/>
  <c r="U1691" i="39" s="1"/>
  <c r="X1691" i="39" s="1"/>
  <c r="R1053" i="39"/>
  <c r="U1053" i="39" s="1"/>
  <c r="X1053" i="39" s="1"/>
  <c r="R813" i="39"/>
  <c r="U813" i="39" s="1"/>
  <c r="R836" i="39"/>
  <c r="U836" i="39" s="1"/>
  <c r="X836" i="39" s="1"/>
  <c r="R78" i="39"/>
  <c r="U78" i="39" s="1"/>
  <c r="X78" i="39" s="1"/>
  <c r="R378" i="39"/>
  <c r="U378" i="39" s="1"/>
  <c r="X378" i="39" s="1"/>
  <c r="R49" i="39"/>
  <c r="U49" i="39" s="1"/>
  <c r="R791" i="39"/>
  <c r="U791" i="39" s="1"/>
  <c r="R1390" i="39"/>
  <c r="U1390" i="39" s="1"/>
  <c r="X1390" i="39" s="1"/>
  <c r="R1513" i="39"/>
  <c r="U1513" i="39" s="1"/>
  <c r="X1513" i="39" s="1"/>
  <c r="R393" i="39"/>
  <c r="U393" i="39" s="1"/>
  <c r="R522" i="39"/>
  <c r="U522" i="39" s="1"/>
  <c r="R418" i="39"/>
  <c r="U418" i="39" s="1"/>
  <c r="X418" i="39" s="1"/>
  <c r="R223" i="39"/>
  <c r="U223" i="39" s="1"/>
  <c r="X223" i="39" s="1"/>
  <c r="R310" i="39"/>
  <c r="U310" i="39" s="1"/>
  <c r="X310" i="39" s="1"/>
  <c r="R500" i="39"/>
  <c r="U500" i="39" s="1"/>
  <c r="R27" i="39"/>
  <c r="U27" i="39" s="1"/>
  <c r="X27" i="39" s="1"/>
  <c r="R1473" i="39"/>
  <c r="U1473" i="39" s="1"/>
  <c r="X1473" i="39" s="1"/>
  <c r="R1409" i="39"/>
  <c r="U1409" i="39" s="1"/>
  <c r="X1409" i="39" s="1"/>
  <c r="R718" i="39"/>
  <c r="U718" i="39" s="1"/>
  <c r="X718" i="39" s="1"/>
  <c r="R1599" i="39"/>
  <c r="U1599" i="39" s="1"/>
  <c r="X1599" i="39" s="1"/>
  <c r="R1180" i="39"/>
  <c r="U1180" i="39" s="1"/>
  <c r="X1180" i="39" s="1"/>
  <c r="R423" i="39"/>
  <c r="U423" i="39" s="1"/>
  <c r="X423" i="39" s="1"/>
  <c r="R1439" i="39"/>
  <c r="U1439" i="39" s="1"/>
  <c r="X1439" i="39" s="1"/>
  <c r="N16" i="39"/>
  <c r="R992" i="39"/>
  <c r="U992" i="39" s="1"/>
  <c r="R883" i="39"/>
  <c r="U883" i="39" s="1"/>
  <c r="X883" i="39" s="1"/>
  <c r="R1175" i="39"/>
  <c r="U1175" i="39" s="1"/>
  <c r="X1175" i="39" s="1"/>
  <c r="R1326" i="39"/>
  <c r="U1326" i="39" s="1"/>
  <c r="R1628" i="39"/>
  <c r="U1628" i="39" s="1"/>
  <c r="X1628" i="39" s="1"/>
  <c r="R880" i="39"/>
  <c r="U880" i="39" s="1"/>
  <c r="X880" i="39" s="1"/>
  <c r="R410" i="39"/>
  <c r="U410" i="39" s="1"/>
  <c r="X410" i="39" s="1"/>
  <c r="R138" i="39"/>
  <c r="U138" i="39" s="1"/>
  <c r="X138" i="39" s="1"/>
  <c r="R323" i="39"/>
  <c r="U323" i="39" s="1"/>
  <c r="X323" i="39" s="1"/>
  <c r="R1659" i="39"/>
  <c r="U1659" i="39" s="1"/>
  <c r="X1659" i="39" s="1"/>
  <c r="R1408" i="39"/>
  <c r="U1408" i="39" s="1"/>
  <c r="X1408" i="39" s="1"/>
  <c r="R143" i="39"/>
  <c r="U143" i="39" s="1"/>
  <c r="X143" i="39" s="1"/>
  <c r="R700" i="39"/>
  <c r="U700" i="39" s="1"/>
  <c r="X700" i="39" s="1"/>
  <c r="R511" i="39"/>
  <c r="U511" i="39" s="1"/>
  <c r="R577" i="39"/>
  <c r="U577" i="39" s="1"/>
  <c r="R91" i="39"/>
  <c r="U91" i="39" s="1"/>
  <c r="X91" i="39" s="1"/>
  <c r="R604" i="39"/>
  <c r="U604" i="39" s="1"/>
  <c r="X604" i="39" s="1"/>
  <c r="R1168" i="39"/>
  <c r="U1168" i="39" s="1"/>
  <c r="X1168" i="39" s="1"/>
  <c r="R1316" i="39"/>
  <c r="U1316" i="39" s="1"/>
  <c r="X1316" i="39" s="1"/>
  <c r="R811" i="39"/>
  <c r="U811" i="39" s="1"/>
  <c r="R656" i="39"/>
  <c r="U656" i="39" s="1"/>
  <c r="R1454" i="39"/>
  <c r="U1454" i="39" s="1"/>
  <c r="X1454" i="39" s="1"/>
  <c r="R913" i="39"/>
  <c r="U913" i="39" s="1"/>
  <c r="X913" i="39" s="1"/>
  <c r="R1261" i="39"/>
  <c r="U1261" i="39" s="1"/>
  <c r="X1261" i="39" s="1"/>
  <c r="R1536" i="39"/>
  <c r="U1536" i="39" s="1"/>
  <c r="R497" i="39"/>
  <c r="U497" i="39" s="1"/>
  <c r="R388" i="39"/>
  <c r="U388" i="39" s="1"/>
  <c r="X388" i="39" s="1"/>
  <c r="R823" i="39"/>
  <c r="U823" i="39" s="1"/>
  <c r="X823" i="39" s="1"/>
  <c r="R255" i="39"/>
  <c r="U255" i="39" s="1"/>
  <c r="X255" i="39" s="1"/>
  <c r="R797" i="39"/>
  <c r="U797" i="39" s="1"/>
  <c r="R196" i="39"/>
  <c r="U196" i="39" s="1"/>
  <c r="X196" i="39" s="1"/>
  <c r="R905" i="39"/>
  <c r="U905" i="39" s="1"/>
  <c r="X905" i="39" s="1"/>
  <c r="R73" i="39"/>
  <c r="U73" i="39" s="1"/>
  <c r="X73" i="39" s="1"/>
  <c r="R1449" i="39"/>
  <c r="U1449" i="39" s="1"/>
  <c r="X1449" i="39" s="1"/>
  <c r="R1235" i="39"/>
  <c r="U1235" i="39" s="1"/>
  <c r="X1235" i="39" s="1"/>
  <c r="R322" i="39"/>
  <c r="U322" i="39" s="1"/>
  <c r="X322" i="39" s="1"/>
  <c r="R1483" i="39"/>
  <c r="U1483" i="39" s="1"/>
  <c r="R392" i="39"/>
  <c r="U392" i="39" s="1"/>
  <c r="R1123" i="39"/>
  <c r="U1123" i="39" s="1"/>
  <c r="X1123" i="39" s="1"/>
  <c r="R1284" i="39"/>
  <c r="U1284" i="39" s="1"/>
  <c r="X1284" i="39" s="1"/>
  <c r="R364" i="39"/>
  <c r="U364" i="39" s="1"/>
  <c r="X364" i="39" s="1"/>
  <c r="R289" i="39"/>
  <c r="U289" i="39" s="1"/>
  <c r="X289" i="39" s="1"/>
  <c r="R546" i="39"/>
  <c r="U546" i="39" s="1"/>
  <c r="R876" i="39"/>
  <c r="U876" i="39" s="1"/>
  <c r="X876" i="39" s="1"/>
  <c r="R967" i="39"/>
  <c r="U967" i="39" s="1"/>
  <c r="R1772" i="39"/>
  <c r="U1772" i="39" s="1"/>
  <c r="X1772" i="39" s="1"/>
  <c r="R1697" i="39"/>
  <c r="U1697" i="39" s="1"/>
  <c r="X1697" i="39" s="1"/>
  <c r="R251" i="39"/>
  <c r="U251" i="39" s="1"/>
  <c r="X251" i="39" s="1"/>
  <c r="R615" i="39"/>
  <c r="U615" i="39" s="1"/>
  <c r="R1394" i="39"/>
  <c r="U1394" i="39" s="1"/>
  <c r="X1394" i="39" s="1"/>
  <c r="R1286" i="39"/>
  <c r="U1286" i="39" s="1"/>
  <c r="X1286" i="39" s="1"/>
  <c r="R743" i="39"/>
  <c r="U743" i="39" s="1"/>
  <c r="R1567" i="39"/>
  <c r="U1567" i="39" s="1"/>
  <c r="X1567" i="39" s="1"/>
  <c r="R259" i="39"/>
  <c r="U259" i="39" s="1"/>
  <c r="X259" i="39" s="1"/>
  <c r="R151" i="39"/>
  <c r="U151" i="39" s="1"/>
  <c r="X151" i="39" s="1"/>
  <c r="R1084" i="39"/>
  <c r="U1084" i="39" s="1"/>
  <c r="X1084" i="39" s="1"/>
  <c r="R795" i="39"/>
  <c r="U795" i="39" s="1"/>
  <c r="R1465" i="39"/>
  <c r="U1465" i="39" s="1"/>
  <c r="X1465" i="39" s="1"/>
  <c r="R1141" i="39"/>
  <c r="U1141" i="39" s="1"/>
  <c r="X1141" i="39" s="1"/>
  <c r="R1415" i="39"/>
  <c r="U1415" i="39" s="1"/>
  <c r="X1415" i="39" s="1"/>
  <c r="R172" i="39"/>
  <c r="U172" i="39" s="1"/>
  <c r="X172" i="39" s="1"/>
  <c r="R603" i="39"/>
  <c r="U603" i="39" s="1"/>
  <c r="X603" i="39" s="1"/>
  <c r="R673" i="39"/>
  <c r="U673" i="39" s="1"/>
  <c r="X673" i="39" s="1"/>
  <c r="R234" i="39"/>
  <c r="U234" i="39" s="1"/>
  <c r="X234" i="39" s="1"/>
  <c r="R394" i="39"/>
  <c r="U394" i="39" s="1"/>
  <c r="R1387" i="39"/>
  <c r="U1387" i="39" s="1"/>
  <c r="X1387" i="39" s="1"/>
  <c r="R1496" i="39"/>
  <c r="U1496" i="39" s="1"/>
  <c r="X1496" i="39" s="1"/>
  <c r="R887" i="39"/>
  <c r="U887" i="39" s="1"/>
  <c r="X887" i="39" s="1"/>
  <c r="R896" i="39"/>
  <c r="U896" i="39" s="1"/>
  <c r="X896" i="39" s="1"/>
  <c r="R1699" i="39"/>
  <c r="U1699" i="39" s="1"/>
  <c r="X1699" i="39" s="1"/>
  <c r="R1295" i="39"/>
  <c r="U1295" i="39" s="1"/>
  <c r="X1295" i="39" s="1"/>
  <c r="R1259" i="39"/>
  <c r="U1259" i="39" s="1"/>
  <c r="X1259" i="39" s="1"/>
  <c r="R666" i="39"/>
  <c r="U666" i="39" s="1"/>
  <c r="X666" i="39" s="1"/>
  <c r="R244" i="39"/>
  <c r="U244" i="39" s="1"/>
  <c r="X244" i="39" s="1"/>
  <c r="R612" i="39"/>
  <c r="U612" i="39" s="1"/>
  <c r="R389" i="39"/>
  <c r="U389" i="39" s="1"/>
  <c r="X389" i="39" s="1"/>
  <c r="R23" i="39"/>
  <c r="U23" i="39" s="1"/>
  <c r="R103" i="39"/>
  <c r="U103" i="39" s="1"/>
  <c r="X103" i="39" s="1"/>
  <c r="R1192" i="39"/>
  <c r="U1192" i="39" s="1"/>
  <c r="X1192" i="39" s="1"/>
  <c r="R298" i="39"/>
  <c r="U298" i="39" s="1"/>
  <c r="R1011" i="39"/>
  <c r="U1011" i="39" s="1"/>
  <c r="X1011" i="39" s="1"/>
  <c r="R70" i="39"/>
  <c r="U70" i="39" s="1"/>
  <c r="X70" i="39" s="1"/>
  <c r="R956" i="39"/>
  <c r="U956" i="39" s="1"/>
  <c r="X956" i="39" s="1"/>
  <c r="R491" i="39"/>
  <c r="U491" i="39" s="1"/>
  <c r="R1412" i="39"/>
  <c r="U1412" i="39" s="1"/>
  <c r="X1412" i="39" s="1"/>
  <c r="R1290" i="39"/>
  <c r="U1290" i="39" s="1"/>
  <c r="X1290" i="39" s="1"/>
  <c r="R679" i="39"/>
  <c r="U679" i="39" s="1"/>
  <c r="X679" i="39" s="1"/>
  <c r="R870" i="39"/>
  <c r="U870" i="39" s="1"/>
  <c r="X870" i="39" s="1"/>
  <c r="R537" i="39"/>
  <c r="U537" i="39" s="1"/>
  <c r="R52" i="39"/>
  <c r="U52" i="39" s="1"/>
  <c r="R1270" i="39"/>
  <c r="U1270" i="39" s="1"/>
  <c r="X1270" i="39" s="1"/>
  <c r="R246" i="39"/>
  <c r="U246" i="39" s="1"/>
  <c r="X246" i="39" s="1"/>
  <c r="R1129" i="39"/>
  <c r="U1129" i="39" s="1"/>
  <c r="X1129" i="39" s="1"/>
  <c r="R1077" i="39"/>
  <c r="U1077" i="39" s="1"/>
  <c r="X1077" i="39" s="1"/>
  <c r="R1482" i="39"/>
  <c r="U1482" i="39" s="1"/>
  <c r="X1482" i="39" s="1"/>
  <c r="R923" i="39"/>
  <c r="U923" i="39" s="1"/>
  <c r="X923" i="39" s="1"/>
  <c r="R1512" i="39"/>
  <c r="U1512" i="39" s="1"/>
  <c r="X1512" i="39" s="1"/>
  <c r="R1438" i="39"/>
  <c r="U1438" i="39" s="1"/>
  <c r="X1438" i="39" s="1"/>
  <c r="R1096" i="39"/>
  <c r="U1096" i="39" s="1"/>
  <c r="X1096" i="39" s="1"/>
  <c r="R619" i="39"/>
  <c r="U619" i="39" s="1"/>
  <c r="R65" i="39"/>
  <c r="U65" i="39" s="1"/>
  <c r="X65" i="39" s="1"/>
  <c r="R917" i="39"/>
  <c r="U917" i="39" s="1"/>
  <c r="X917" i="39" s="1"/>
  <c r="R1153" i="39"/>
  <c r="U1153" i="39" s="1"/>
  <c r="X1153" i="39" s="1"/>
  <c r="R969" i="39"/>
  <c r="U969" i="39" s="1"/>
  <c r="X969" i="39" s="1"/>
  <c r="R722" i="39"/>
  <c r="U722" i="39" s="1"/>
  <c r="X722" i="39" s="1"/>
  <c r="R1026" i="39"/>
  <c r="U1026" i="39" s="1"/>
  <c r="X1026" i="39" s="1"/>
  <c r="R1511" i="39"/>
  <c r="U1511" i="39" s="1"/>
  <c r="X1511" i="39" s="1"/>
  <c r="R757" i="39"/>
  <c r="U757" i="39" s="1"/>
  <c r="R573" i="39"/>
  <c r="U573" i="39" s="1"/>
  <c r="R1731" i="39"/>
  <c r="U1731" i="39" s="1"/>
  <c r="X1731" i="39" s="1"/>
  <c r="R129" i="39"/>
  <c r="U129" i="39" s="1"/>
  <c r="X129" i="39" s="1"/>
  <c r="R407" i="39"/>
  <c r="U407" i="39" s="1"/>
  <c r="X407" i="39" s="1"/>
  <c r="R314" i="39"/>
  <c r="U314" i="39" s="1"/>
  <c r="X314" i="39" s="1"/>
  <c r="R166" i="39"/>
  <c r="U166" i="39" s="1"/>
  <c r="X166" i="39" s="1"/>
  <c r="R848" i="39"/>
  <c r="U848" i="39" s="1"/>
  <c r="X848" i="39" s="1"/>
  <c r="R798" i="39"/>
  <c r="U798" i="39" s="1"/>
  <c r="R250" i="39"/>
  <c r="U250" i="39" s="1"/>
  <c r="X250" i="39" s="1"/>
  <c r="R1441" i="39"/>
  <c r="U1441" i="39" s="1"/>
  <c r="X1441" i="39" s="1"/>
  <c r="R459" i="39"/>
  <c r="U459" i="39" s="1"/>
  <c r="X459" i="39" s="1"/>
  <c r="R1111" i="39"/>
  <c r="U1111" i="39" s="1"/>
  <c r="X1111" i="39" s="1"/>
  <c r="R694" i="39"/>
  <c r="U694" i="39" s="1"/>
  <c r="X694" i="39" s="1"/>
  <c r="R81" i="39"/>
  <c r="U81" i="39" s="1"/>
  <c r="X81" i="39" s="1"/>
  <c r="R631" i="39"/>
  <c r="U631" i="39" s="1"/>
  <c r="R1154" i="39"/>
  <c r="U1154" i="39" s="1"/>
  <c r="X1154" i="39" s="1"/>
  <c r="R1142" i="39"/>
  <c r="U1142" i="39" s="1"/>
  <c r="X1142" i="39" s="1"/>
  <c r="R1540" i="39"/>
  <c r="U1540" i="39" s="1"/>
  <c r="R686" i="39"/>
  <c r="U686" i="39" s="1"/>
  <c r="X686" i="39" s="1"/>
  <c r="R1674" i="39"/>
  <c r="U1674" i="39" s="1"/>
  <c r="X1674" i="39" s="1"/>
  <c r="R1555" i="39"/>
  <c r="U1555" i="39" s="1"/>
  <c r="X1555" i="39" s="1"/>
  <c r="R1460" i="39"/>
  <c r="U1460" i="39" s="1"/>
  <c r="X1460" i="39" s="1"/>
  <c r="R963" i="39"/>
  <c r="U963" i="39" s="1"/>
  <c r="X963" i="39" s="1"/>
  <c r="R118" i="39"/>
  <c r="U118" i="39" s="1"/>
  <c r="X118" i="39" s="1"/>
  <c r="R1612" i="39"/>
  <c r="U1612" i="39" s="1"/>
  <c r="X1612" i="39" s="1"/>
  <c r="R675" i="39"/>
  <c r="U675" i="39" s="1"/>
  <c r="X675" i="39" s="1"/>
  <c r="R1366" i="39"/>
  <c r="U1366" i="39" s="1"/>
  <c r="X1366" i="39" s="1"/>
  <c r="R316" i="39"/>
  <c r="U316" i="39" s="1"/>
  <c r="X316" i="39" s="1"/>
  <c r="R1573" i="39"/>
  <c r="U1573" i="39" s="1"/>
  <c r="X1573" i="39" s="1"/>
  <c r="R199" i="39"/>
  <c r="U199" i="39" s="1"/>
  <c r="X199" i="39" s="1"/>
  <c r="R1437" i="39"/>
  <c r="U1437" i="39" s="1"/>
  <c r="X1437" i="39" s="1"/>
  <c r="R1651" i="39"/>
  <c r="U1651" i="39" s="1"/>
  <c r="R620" i="39"/>
  <c r="U620" i="39" s="1"/>
  <c r="R1708" i="39"/>
  <c r="U1708" i="39" s="1"/>
  <c r="X1708" i="39" s="1"/>
  <c r="R1282" i="39"/>
  <c r="U1282" i="39" s="1"/>
  <c r="X1282" i="39" s="1"/>
  <c r="R556" i="39"/>
  <c r="U556" i="39" s="1"/>
  <c r="R108" i="39"/>
  <c r="U108" i="39" s="1"/>
  <c r="R460" i="39"/>
  <c r="U460" i="39" s="1"/>
  <c r="X460" i="39" s="1"/>
  <c r="R731" i="39"/>
  <c r="U731" i="39" s="1"/>
  <c r="R1712" i="39"/>
  <c r="U1712" i="39" s="1"/>
  <c r="X1712" i="39" s="1"/>
  <c r="R84" i="39"/>
  <c r="U84" i="39" s="1"/>
  <c r="R1735" i="39"/>
  <c r="U1735" i="39" s="1"/>
  <c r="X1735" i="39" s="1"/>
  <c r="R908" i="39"/>
  <c r="U908" i="39" s="1"/>
  <c r="X908" i="39" s="1"/>
  <c r="R1250" i="39"/>
  <c r="U1250" i="39" s="1"/>
  <c r="X1250" i="39" s="1"/>
  <c r="R260" i="39"/>
  <c r="U260" i="39" s="1"/>
  <c r="X260" i="39" s="1"/>
  <c r="R1371" i="39"/>
  <c r="U1371" i="39" s="1"/>
  <c r="X1371" i="39" s="1"/>
  <c r="R1419" i="39"/>
  <c r="U1419" i="39" s="1"/>
  <c r="X1419" i="39" s="1"/>
  <c r="R1673" i="39"/>
  <c r="U1673" i="39" s="1"/>
  <c r="X1673" i="39" s="1"/>
  <c r="U14" i="39" l="1"/>
  <c r="U15" i="39" s="1"/>
  <c r="U16" i="39" s="1"/>
  <c r="X23" i="39"/>
  <c r="X14" i="39" s="1"/>
  <c r="X15" i="39" s="1"/>
  <c r="X16" i="39" s="1"/>
  <c r="G3" i="39" s="1"/>
  <c r="N17" i="39"/>
  <c r="I17" i="39"/>
  <c r="K17" i="39"/>
  <c r="M17" i="39"/>
  <c r="L17" i="39"/>
  <c r="J17" i="39"/>
  <c r="E18" i="38" a="1"/>
  <c r="E18" i="38" l="1"/>
  <c r="E54" i="13"/>
  <c r="E48" i="13"/>
  <c r="E14" i="13"/>
  <c r="E16" i="13"/>
  <c r="E10" i="13"/>
  <c r="E8" i="13"/>
  <c r="G16" i="44" l="1"/>
  <c r="F16" i="44"/>
  <c r="F21" i="44"/>
  <c r="G21" i="44"/>
  <c r="F9" i="44"/>
  <c r="G9" i="44"/>
  <c r="F20" i="44"/>
  <c r="G20" i="44"/>
  <c r="G8" i="44"/>
  <c r="F8" i="44"/>
  <c r="G19" i="44"/>
  <c r="F19" i="44"/>
  <c r="G17" i="44"/>
  <c r="F17" i="44"/>
  <c r="G18" i="44"/>
  <c r="F18" i="44"/>
  <c r="G25" i="44"/>
  <c r="F25" i="44"/>
  <c r="F27" i="44"/>
  <c r="G27" i="44"/>
  <c r="F12" i="44"/>
  <c r="G12" i="44"/>
  <c r="G15" i="44"/>
  <c r="F15" i="44"/>
  <c r="G23" i="44"/>
  <c r="F23" i="44"/>
  <c r="G26" i="44"/>
  <c r="F26" i="44"/>
  <c r="F11" i="44"/>
  <c r="G11" i="44"/>
  <c r="F14" i="44"/>
  <c r="G14" i="44"/>
  <c r="F22" i="44"/>
  <c r="G22" i="44"/>
  <c r="F13" i="44"/>
  <c r="G13" i="44"/>
  <c r="F10" i="44"/>
  <c r="G10" i="44"/>
  <c r="G24" i="44"/>
  <c r="F24" i="44"/>
  <c r="F7" i="44"/>
  <c r="G7" i="4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<sst xmlns="http://schemas.openxmlformats.org/spreadsheetml/2006/main" count="12761" uniqueCount="181">
  <si>
    <t>Style</t>
  </si>
  <si>
    <t>Design</t>
  </si>
  <si>
    <t>Comment</t>
  </si>
  <si>
    <t>Header1</t>
  </si>
  <si>
    <t>Header2</t>
  </si>
  <si>
    <t>A cell that is left intentionally blank to avoid the risk of error</t>
  </si>
  <si>
    <t xml:space="preserve">The sum of elements above, including sub-totals </t>
  </si>
  <si>
    <t>Unit / Info</t>
  </si>
  <si>
    <t>USD millions</t>
  </si>
  <si>
    <t>Flag</t>
  </si>
  <si>
    <t>The closing balance of a control account</t>
  </si>
  <si>
    <t>Explanatory text showing helpful information and the units/dimensions of the calculations</t>
  </si>
  <si>
    <t>The SUM() of everything to the right</t>
  </si>
  <si>
    <t>Header3</t>
  </si>
  <si>
    <t>Assumption</t>
  </si>
  <si>
    <t>Line_ClosingBal</t>
  </si>
  <si>
    <t>Line_Summary</t>
  </si>
  <si>
    <t>Technical_Input</t>
  </si>
  <si>
    <t>A model input that should not be changed to protect the integrity of the model</t>
  </si>
  <si>
    <t>Empty_Cell</t>
  </si>
  <si>
    <t xml:space="preserve">OffSheet </t>
  </si>
  <si>
    <t>InSheet</t>
  </si>
  <si>
    <t>A link within the worksheet or an interim calculation step</t>
  </si>
  <si>
    <t>A link to another worksheet to minimise the number of inter-worksheet references</t>
  </si>
  <si>
    <t>Binary flag - set up as a 'Style' and updated with conditional formatting</t>
  </si>
  <si>
    <t>Line_Total</t>
  </si>
  <si>
    <t>Line_SubTotal</t>
  </si>
  <si>
    <t>The sum of elements in the table immediately above</t>
  </si>
  <si>
    <t>Cover</t>
  </si>
  <si>
    <t>Notes</t>
  </si>
  <si>
    <t>Structure</t>
  </si>
  <si>
    <t>SheetHeader1</t>
  </si>
  <si>
    <t>SheetHeader2</t>
  </si>
  <si>
    <t>Line_Other</t>
  </si>
  <si>
    <t>The operation of elements above</t>
  </si>
  <si>
    <t>InconsistentFormula</t>
  </si>
  <si>
    <t>A cell that has a formula that is different to the ones around it</t>
  </si>
  <si>
    <t>Check</t>
  </si>
  <si>
    <t>Check symbol</t>
  </si>
  <si>
    <t>Check using words</t>
  </si>
  <si>
    <t>Check using symbols</t>
  </si>
  <si>
    <t>Table_Heading</t>
  </si>
  <si>
    <t>Assumption List</t>
  </si>
  <si>
    <t>Word</t>
  </si>
  <si>
    <t>A user driven numerical input</t>
  </si>
  <si>
    <t>A user driven list input</t>
  </si>
  <si>
    <t>Header0</t>
  </si>
  <si>
    <t>H0 Header0</t>
  </si>
  <si>
    <t>Header of a table or of an off-sheet reference, ERA new</t>
  </si>
  <si>
    <t>Header of a table or of an off-sheet reference, FM</t>
  </si>
  <si>
    <t>Percent</t>
  </si>
  <si>
    <t>Multiples</t>
  </si>
  <si>
    <t>Percent number formatting</t>
  </si>
  <si>
    <t>Multiple format</t>
  </si>
  <si>
    <t>Legend</t>
  </si>
  <si>
    <t>Reference year</t>
  </si>
  <si>
    <t>Missing information assumption</t>
  </si>
  <si>
    <t>Total</t>
  </si>
  <si>
    <t>Mean</t>
  </si>
  <si>
    <t>Count</t>
  </si>
  <si>
    <t>NG</t>
  </si>
  <si>
    <t>SG</t>
  </si>
  <si>
    <t>DGD</t>
  </si>
  <si>
    <t>DGU</t>
  </si>
  <si>
    <t>Gauge type</t>
  </si>
  <si>
    <t>Status</t>
  </si>
  <si>
    <t>Concrete sleeper inference</t>
  </si>
  <si>
    <t>Install Year</t>
  </si>
  <si>
    <t>Used life years</t>
  </si>
  <si>
    <t>Used life percentage</t>
  </si>
  <si>
    <t>Used life percentage with min life limit</t>
  </si>
  <si>
    <t>ARC ORC</t>
  </si>
  <si>
    <t>ARC ORC excl non op</t>
  </si>
  <si>
    <t>Operational</t>
  </si>
  <si>
    <t>Non-Operational</t>
  </si>
  <si>
    <t>Care and Maintenance</t>
  </si>
  <si>
    <t>Clamped Out</t>
  </si>
  <si>
    <t/>
  </si>
  <si>
    <t>Depreciation Rate</t>
  </si>
  <si>
    <t>Sum</t>
  </si>
  <si>
    <t>ERA</t>
  </si>
  <si>
    <t>Depn %</t>
  </si>
  <si>
    <t>Reference Year</t>
  </si>
  <si>
    <t>Design Life</t>
  </si>
  <si>
    <t>Min Life</t>
  </si>
  <si>
    <t>Age</t>
  </si>
  <si>
    <t>Used %</t>
  </si>
  <si>
    <t>Missing</t>
  </si>
  <si>
    <t>per cent</t>
  </si>
  <si>
    <t>year</t>
  </si>
  <si>
    <t>Global parameters</t>
  </si>
  <si>
    <t>Depreciation rate</t>
  </si>
  <si>
    <t>ARC DORC</t>
  </si>
  <si>
    <t>Depn units</t>
  </si>
  <si>
    <t>ORC</t>
  </si>
  <si>
    <t>Timber</t>
  </si>
  <si>
    <t>Concrete</t>
  </si>
  <si>
    <t>Steel</t>
  </si>
  <si>
    <t>All</t>
  </si>
  <si>
    <t>1: Calculated distribution of sleepers by installation year</t>
  </si>
  <si>
    <t>Installation Year</t>
  </si>
  <si>
    <t>Totals</t>
  </si>
  <si>
    <t>2: Calculate residual years</t>
  </si>
  <si>
    <t>Number</t>
  </si>
  <si>
    <t>WARL</t>
  </si>
  <si>
    <t>Track_Section_Id</t>
  </si>
  <si>
    <t>Summary of condition data</t>
  </si>
  <si>
    <t>REM_&gt;50</t>
  </si>
  <si>
    <t>REM_&lt;50</t>
  </si>
  <si>
    <t>REM_&lt;25</t>
  </si>
  <si>
    <t>REM_&lt;10</t>
  </si>
  <si>
    <t>REM_&lt;00</t>
  </si>
  <si>
    <t>Rail length of life data provided</t>
  </si>
  <si>
    <t>Percentage of life length provided</t>
  </si>
  <si>
    <t>Applied remaining life</t>
  </si>
  <si>
    <t>Applied Percentage</t>
  </si>
  <si>
    <t>Remaining Life</t>
  </si>
  <si>
    <t>DORC</t>
  </si>
  <si>
    <t>ORC operational</t>
  </si>
  <si>
    <t>Rail life data</t>
  </si>
  <si>
    <t>ORC all</t>
  </si>
  <si>
    <t>Asset</t>
  </si>
  <si>
    <t>Depreciation Rates</t>
  </si>
  <si>
    <t>Units</t>
  </si>
  <si>
    <t>Ballast</t>
  </si>
  <si>
    <t>Rail</t>
  </si>
  <si>
    <t>Sleepers</t>
  </si>
  <si>
    <t>DORC operational</t>
  </si>
  <si>
    <t>Summary</t>
  </si>
  <si>
    <t>Depreciation</t>
  </si>
  <si>
    <t>Formation</t>
  </si>
  <si>
    <t>Access Roads</t>
  </si>
  <si>
    <t>Bridges</t>
  </si>
  <si>
    <t>Tunnels</t>
  </si>
  <si>
    <t>Culverts</t>
  </si>
  <si>
    <t>Turnouts</t>
  </si>
  <si>
    <t>Signals</t>
  </si>
  <si>
    <t>Depots</t>
  </si>
  <si>
    <t>Plant and Equipment</t>
  </si>
  <si>
    <t>Walkways</t>
  </si>
  <si>
    <t>Signage</t>
  </si>
  <si>
    <t>Original basis</t>
  </si>
  <si>
    <t>Corrected basis</t>
  </si>
  <si>
    <t>Draft Determination</t>
  </si>
  <si>
    <t>Arc</t>
  </si>
  <si>
    <t>End</t>
  </si>
  <si>
    <t>Remaining</t>
  </si>
  <si>
    <t>Depn method</t>
  </si>
  <si>
    <t>WARL method</t>
  </si>
  <si>
    <t>1: Arc provided data on rail condition</t>
  </si>
  <si>
    <t>2: Adjust remaining life for assets with missing information, then calculate depreciation rate</t>
  </si>
  <si>
    <t>3: WARL crosscheck</t>
  </si>
  <si>
    <t>1: Calculate distribution by installation year</t>
  </si>
  <si>
    <t>2: Calculate number of depreciated units</t>
  </si>
  <si>
    <t>1: Calculate distribution by inference assumptions</t>
  </si>
  <si>
    <t>2: Calculate used life percent</t>
  </si>
  <si>
    <t>3: Depreciation rate for all</t>
  </si>
  <si>
    <t>3: Calculate WARL</t>
  </si>
  <si>
    <t>4: Depreciation rate for operational</t>
  </si>
  <si>
    <t>Original basis (all assets)</t>
  </si>
  <si>
    <t>Corrected basis (operational assets only)</t>
  </si>
  <si>
    <t>Clearing/Grubbing</t>
  </si>
  <si>
    <t>Cutting/Embankments</t>
  </si>
  <si>
    <t>Pedestrian Crossings</t>
  </si>
  <si>
    <t>Buildings</t>
  </si>
  <si>
    <t>Control Centre Assets</t>
  </si>
  <si>
    <t>Draft determination depreciation rates</t>
  </si>
  <si>
    <t>Arc original and corrected basis ORC, Depreciation, DORC and depreciation rates</t>
  </si>
  <si>
    <t>Fibre Optic</t>
  </si>
  <si>
    <t>Signalling and Control Systems</t>
  </si>
  <si>
    <t>Communication</t>
  </si>
  <si>
    <t>Radio Masts</t>
  </si>
  <si>
    <t>Install year</t>
  </si>
  <si>
    <t>Non Operational</t>
  </si>
  <si>
    <t>Non operational</t>
  </si>
  <si>
    <t>Rail length with life provided</t>
  </si>
  <si>
    <t>Rail length multiplier</t>
  </si>
  <si>
    <t>Network defined rail length</t>
  </si>
  <si>
    <t>Length Check</t>
  </si>
  <si>
    <t>Weighted Residual Life (% of Useful Life)</t>
  </si>
  <si>
    <t>Draft Determination Asset Depreciation Arc DORC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</si>
</sst>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4">
    <numFmt numFmtId="164" formatCode="_-* #,##0_-;* \(#,##0\)_-;_-* &quot;-&quot;??_-;_-@_-"/>
    <numFmt numFmtId="165" formatCode="_(* #,##0.00%_);_(* \(#,##0.00%\);_(* &quot;-&quot;??_);_(@_)"/>
    <numFmt numFmtId="166" formatCode="_(* #,##0.00\x_);_(* \(#,##0.00\x\);_(* &quot;-&quot;??_);_(@_)"/>
    <numFmt numFmtId="167" formatCode="&quot;Fail&quot;;&quot;Fail&quot;;&quot;Ok&quot;"/>
    <numFmt numFmtId="168" formatCode="[Red]\◉;[Red]\◉;[Color10]\◉"/>
    <numFmt numFmtId="169" formatCode="&quot;▼ &quot;@"/>
    <numFmt numFmtId="170" formatCode="_(0.0\x_)_)_';_(\(0.0\x\)_'_';_(&quot;–&quot;_)_%;_(@_)_%"/>
    <numFmt numFmtId="171" formatCode="_(#,##0.0%_);\(#,##0.0%\);_(&quot;–&quot;_)_%;_(@_)_%"/>
    <numFmt numFmtId="172" formatCode="_(#,##0_)_%;\(#,##0\)_%;_(&quot;–&quot;_)_%;_(@_)_%"/>
    <numFmt numFmtId="173" formatCode="0.0%"/>
    <numFmt numFmtId="174" formatCode="_(#,##0.0_)_%;\(#,##0.0\)_%;_(&quot;–&quot;_)_%;_(@_)_%"/>
    <numFmt numFmtId="175" formatCode="_(#,##0.00_)_%;\(#,##0.00\)_%;_(&quot;–&quot;_)_%;_(@_)_%"/>
    <numFmt numFmtId="176" formatCode="_-[$$-C09]* #,##0.00_-;\-[$$-C09]* #,##0.00_-;_-[$$-C09]* &quot;-&quot;??_-;_-@_-"/>
    <numFmt numFmtId="177" formatCode="_-[$$-C09]* #,##0_-;\-[$$-C09]* #,##0_-;_-[$$-C09]* &quot;-&quot;_-;_-@_-"/>
  </numFmts>
  <fonts count="53" x14ac:knownFonts="1"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sz val="11"/>
      <color theme="0" tint="-0.34998626667073579"/>
      <name val="Arial"/>
      <family val="2"/>
    </font>
    <font>
      <i/>
      <sz val="11"/>
      <color rgb="FF586577"/>
      <name val="Arial"/>
      <family val="2"/>
    </font>
    <font>
      <sz val="11"/>
      <color rgb="FF586577"/>
      <name val="Arial"/>
      <family val="2"/>
    </font>
    <font>
      <sz val="10"/>
      <color theme="0" tint="-0.34998626667073579"/>
      <name val="Arial"/>
      <family val="2"/>
    </font>
    <font>
      <sz val="10"/>
      <name val="Arial"/>
      <family val="2"/>
    </font>
    <font>
      <sz val="10"/>
      <color theme="9" tint="-0.499984740745262"/>
      <name val="Arial"/>
      <family val="2"/>
    </font>
    <font>
      <sz val="10"/>
      <color theme="1" tint="0.34998626667073579"/>
      <name val="Arial"/>
      <family val="2"/>
    </font>
    <font>
      <b/>
      <sz val="10"/>
      <color theme="1"/>
      <name val="Arial"/>
      <family val="2"/>
    </font>
    <font>
      <b/>
      <sz val="14"/>
      <color theme="0"/>
      <name val="Arial"/>
      <family val="2"/>
    </font>
    <font>
      <b/>
      <sz val="11"/>
      <color theme="0"/>
      <name val="Arial"/>
      <family val="2"/>
    </font>
    <font>
      <b/>
      <sz val="14"/>
      <color rgb="FF003057"/>
      <name val="Arial"/>
      <family val="2"/>
    </font>
    <font>
      <b/>
      <sz val="14"/>
      <color rgb="FF55565B"/>
      <name val="Arial"/>
      <family val="2"/>
    </font>
    <font>
      <b/>
      <u/>
      <sz val="14"/>
      <name val="Arial"/>
      <family val="2"/>
    </font>
    <font>
      <b/>
      <sz val="10"/>
      <color rgb="FFFFFFFF"/>
      <name val="Arial"/>
      <family val="2"/>
      <scheme val="minor"/>
    </font>
    <font>
      <sz val="10"/>
      <color theme="1"/>
      <name val="Arial"/>
      <family val="2"/>
    </font>
    <font>
      <sz val="18"/>
      <color theme="5"/>
      <name val="Arial"/>
      <family val="2"/>
    </font>
    <font>
      <b/>
      <sz val="10"/>
      <color rgb="FF003866"/>
      <name val="Arial"/>
      <family val="2"/>
    </font>
    <font>
      <b/>
      <sz val="10"/>
      <color theme="1"/>
      <name val="Arial"/>
      <family val="2"/>
      <scheme val="minor"/>
    </font>
    <font>
      <i/>
      <sz val="10"/>
      <color theme="1"/>
      <name val="Arial"/>
      <family val="2"/>
      <scheme val="minor"/>
    </font>
    <font>
      <u/>
      <sz val="10"/>
      <color theme="1"/>
      <name val="Arial"/>
      <family val="2"/>
    </font>
    <font>
      <sz val="11"/>
      <color theme="0"/>
      <name val="Arial"/>
      <family val="2"/>
      <scheme val="minor"/>
    </font>
    <font>
      <sz val="10"/>
      <color theme="9"/>
      <name val="Arial"/>
      <family val="2"/>
    </font>
    <font>
      <b/>
      <sz val="10"/>
      <name val="Arial"/>
      <family val="2"/>
    </font>
    <font>
      <sz val="10"/>
      <color rgb="FFFF0000"/>
      <name val="Arial"/>
      <family val="2"/>
      <scheme val="minor"/>
    </font>
    <font>
      <b/>
      <sz val="10"/>
      <color rgb="FF000000"/>
      <name val="Arial"/>
      <family val="2"/>
    </font>
    <font>
      <sz val="10"/>
      <color rgb="FFFFFFFF"/>
      <name val="Arial"/>
      <family val="2"/>
    </font>
    <font>
      <sz val="11"/>
      <name val="Arial"/>
      <family val="2"/>
    </font>
    <font>
      <b/>
      <sz val="11"/>
      <color rgb="FF00B050"/>
      <name val="Arial"/>
      <family val="2"/>
    </font>
    <font>
      <sz val="11"/>
      <color rgb="FF9C0006"/>
      <name val="Arial"/>
      <family val="2"/>
      <scheme val="minor"/>
    </font>
    <font>
      <b/>
      <sz val="11"/>
      <color rgb="FFFA7D00"/>
      <name val="Arial"/>
      <family val="2"/>
      <scheme val="minor"/>
    </font>
    <font>
      <b/>
      <sz val="11"/>
      <color theme="0"/>
      <name val="Arial"/>
      <family val="2"/>
      <scheme val="minor"/>
    </font>
    <font>
      <i/>
      <sz val="11"/>
      <color rgb="FF7F7F7F"/>
      <name val="Arial"/>
      <family val="2"/>
      <scheme val="minor"/>
    </font>
    <font>
      <u/>
      <sz val="11"/>
      <color theme="11"/>
      <name val="Arial"/>
      <family val="2"/>
      <scheme val="minor"/>
    </font>
    <font>
      <sz val="11"/>
      <color rgb="FF006100"/>
      <name val="Arial"/>
      <family val="2"/>
      <scheme val="minor"/>
    </font>
    <font>
      <b/>
      <sz val="18"/>
      <color theme="5"/>
      <name val="Arial"/>
      <family val="2"/>
      <scheme val="minor"/>
    </font>
    <font>
      <b/>
      <sz val="16"/>
      <color theme="5"/>
      <name val="Arial"/>
      <family val="2"/>
      <scheme val="minor"/>
    </font>
    <font>
      <i/>
      <sz val="14"/>
      <color theme="5"/>
      <name val="Arial"/>
      <family val="2"/>
      <scheme val="minor"/>
    </font>
    <font>
      <i/>
      <sz val="13"/>
      <color theme="5"/>
      <name val="Arial"/>
      <family val="2"/>
      <scheme val="minor"/>
    </font>
    <font>
      <u/>
      <sz val="11"/>
      <color theme="10"/>
      <name val="Arial"/>
      <family val="2"/>
      <scheme val="minor"/>
    </font>
    <font>
      <sz val="11"/>
      <color rgb="FF3F3F76"/>
      <name val="Arial"/>
      <family val="2"/>
      <scheme val="minor"/>
    </font>
    <font>
      <sz val="11"/>
      <color rgb="FFFA7D00"/>
      <name val="Arial"/>
      <family val="2"/>
      <scheme val="minor"/>
    </font>
    <font>
      <sz val="11"/>
      <color rgb="FF9C5700"/>
      <name val="Arial"/>
      <family val="2"/>
      <scheme val="minor"/>
    </font>
    <font>
      <sz val="11"/>
      <color rgb="FFC00000"/>
      <name val="Arial"/>
      <family val="2"/>
    </font>
    <font>
      <b/>
      <sz val="11"/>
      <color rgb="FF3F3F3F"/>
      <name val="Arial"/>
      <family val="2"/>
      <scheme val="minor"/>
    </font>
    <font>
      <sz val="11"/>
      <color theme="0" tint="-0.499984740745262"/>
      <name val="Arial"/>
      <family val="2"/>
    </font>
    <font>
      <b/>
      <sz val="22"/>
      <color theme="5"/>
      <name val="Arial"/>
      <family val="2"/>
      <scheme val="minor"/>
    </font>
    <font>
      <i/>
      <sz val="11"/>
      <color theme="0" tint="-0.34998626667073579"/>
      <name val="Arial"/>
      <family val="2"/>
    </font>
    <font>
      <sz val="11"/>
      <color rgb="FFFF0000"/>
      <name val="Arial"/>
      <family val="2"/>
      <scheme val="minor"/>
    </font>
  </fonts>
  <fills count="47">
    <fill>
      <patternFill patternType="none"/>
    </fill>
    <fill>
      <patternFill patternType="gray125"/>
    </fill>
    <fill>
      <patternFill patternType="lightGray">
        <fgColor theme="0" tint="-0.34998626667073579"/>
        <bgColor indexed="65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0.14996795556505021"/>
        <bgColor indexed="64"/>
      </patternFill>
    </fill>
    <fill>
      <patternFill patternType="lightUp">
        <fgColor theme="0" tint="-0.34998626667073579"/>
        <bgColor indexed="65"/>
      </patternFill>
    </fill>
    <fill>
      <patternFill patternType="solid">
        <fgColor rgb="FFEDAA6D"/>
        <bgColor indexed="64"/>
      </patternFill>
    </fill>
    <fill>
      <patternFill patternType="solid">
        <fgColor rgb="FF003057"/>
        <bgColor indexed="64"/>
      </patternFill>
    </fill>
    <fill>
      <patternFill patternType="solid">
        <fgColor rgb="FF55565B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8999603259376811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166680"/>
        <bgColor rgb="FF000000"/>
      </patternFill>
    </fill>
    <fill>
      <patternFill patternType="solid">
        <fgColor rgb="FFFFC000"/>
        <bgColor indexed="64"/>
      </patternFill>
    </fill>
    <fill>
      <patternFill patternType="solid">
        <fgColor theme="5" tint="0.24994659260841701"/>
        <bgColor indexed="64"/>
      </patternFill>
    </fill>
  </fills>
  <borders count="56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 style="thin">
        <color theme="1" tint="0.34998626667073579"/>
      </left>
      <right style="thin">
        <color theme="1" tint="0.34998626667073579"/>
      </right>
      <top style="thin">
        <color theme="1" tint="0.34998626667073579"/>
      </top>
      <bottom style="thin">
        <color theme="1" tint="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9" tint="-0.499984740745262"/>
      </left>
      <right style="thin">
        <color theme="9" tint="-0.499984740745262"/>
      </right>
      <top style="thin">
        <color theme="9" tint="-0.499984740745262"/>
      </top>
      <bottom style="thin">
        <color theme="9" tint="-0.499984740745262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indexed="64"/>
      </top>
      <bottom/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dashed">
        <color indexed="64"/>
      </top>
      <bottom/>
      <diagonal/>
    </border>
    <border>
      <left style="thin">
        <color theme="5"/>
      </left>
      <right style="thin">
        <color theme="5"/>
      </right>
      <top style="thin">
        <color theme="5"/>
      </top>
      <bottom style="thin">
        <color theme="5"/>
      </bottom>
      <diagonal/>
    </border>
    <border>
      <left style="thin">
        <color rgb="FF787878"/>
      </left>
      <right style="thin">
        <color rgb="FF787878"/>
      </right>
      <top style="thin">
        <color rgb="FF787878"/>
      </top>
      <bottom style="thin">
        <color rgb="FF787878"/>
      </bottom>
      <diagonal/>
    </border>
    <border>
      <left/>
      <right/>
      <top/>
      <bottom style="thick">
        <color theme="1"/>
      </bottom>
      <diagonal/>
    </border>
    <border>
      <left style="hair">
        <color rgb="FF787878"/>
      </left>
      <right style="hair">
        <color rgb="FF787878"/>
      </right>
      <top/>
      <bottom style="thin">
        <color rgb="FF787878"/>
      </bottom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hair">
        <color rgb="FF787878"/>
      </left>
      <right style="hair">
        <color rgb="FF787878"/>
      </right>
      <top/>
      <bottom/>
      <diagonal/>
    </border>
    <border>
      <left/>
      <right style="hair">
        <color rgb="FF000000"/>
      </right>
      <top style="thin">
        <color rgb="FF787878"/>
      </top>
      <bottom style="hair">
        <color rgb="FF000000"/>
      </bottom>
      <diagonal/>
    </border>
    <border>
      <left style="hair">
        <color rgb="FF000000"/>
      </left>
      <right style="hair">
        <color rgb="FF000000"/>
      </right>
      <top style="thin">
        <color rgb="FF787878"/>
      </top>
      <bottom style="hair">
        <color rgb="FF000000"/>
      </bottom>
      <diagonal/>
    </border>
    <border>
      <left style="hair">
        <color rgb="FF000000"/>
      </left>
      <right style="thin">
        <color indexed="64"/>
      </right>
      <top style="thin">
        <color rgb="FF787878"/>
      </top>
      <bottom style="hair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hair">
        <color rgb="FF000000"/>
      </left>
      <right style="thin">
        <color indexed="64"/>
      </right>
      <top style="hair">
        <color rgb="FF000000"/>
      </top>
      <bottom style="hair">
        <color rgb="FF000000"/>
      </bottom>
      <diagonal/>
    </border>
    <border>
      <left/>
      <right style="hair">
        <color rgb="FF000000"/>
      </right>
      <top style="hair">
        <color rgb="FF000000"/>
      </top>
      <bottom/>
      <diagonal/>
    </border>
    <border>
      <left style="hair">
        <color rgb="FF000000"/>
      </left>
      <right style="hair">
        <color rgb="FF000000"/>
      </right>
      <top style="hair">
        <color rgb="FF000000"/>
      </top>
      <bottom/>
      <diagonal/>
    </border>
    <border>
      <left style="hair">
        <color rgb="FF000000"/>
      </left>
      <right style="thin">
        <color indexed="64"/>
      </right>
      <top style="hair">
        <color rgb="FF000000"/>
      </top>
      <bottom/>
      <diagonal/>
    </border>
    <border>
      <left/>
      <right/>
      <top style="hair">
        <color rgb="FF000000"/>
      </top>
      <bottom/>
      <diagonal/>
    </border>
    <border>
      <left style="hair">
        <color rgb="FF000000"/>
      </left>
      <right/>
      <top style="hair">
        <color rgb="FF000000"/>
      </top>
      <bottom/>
      <diagonal/>
    </border>
    <border>
      <left style="hair">
        <color rgb="FF000000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hair">
        <color rgb="FF000000"/>
      </bottom>
      <diagonal/>
    </border>
    <border>
      <left style="thin">
        <color indexed="64"/>
      </left>
      <right/>
      <top style="hair">
        <color rgb="FF000000"/>
      </top>
      <bottom style="hair">
        <color rgb="FF000000"/>
      </bottom>
      <diagonal/>
    </border>
    <border>
      <left style="hair">
        <color rgb="FF000000"/>
      </left>
      <right/>
      <top/>
      <bottom style="hair">
        <color rgb="FF000000"/>
      </bottom>
      <diagonal/>
    </border>
    <border>
      <left/>
      <right style="hair">
        <color rgb="FF000000"/>
      </right>
      <top/>
      <bottom/>
      <diagonal/>
    </border>
    <border>
      <left style="thin">
        <color indexed="64"/>
      </left>
      <right style="hair">
        <color rgb="FF000000"/>
      </right>
      <top style="thin">
        <color indexed="64"/>
      </top>
      <bottom style="thin">
        <color indexed="64"/>
      </bottom>
      <diagonal/>
    </border>
    <border>
      <left/>
      <right style="hair">
        <color rgb="FF000000"/>
      </right>
      <top/>
      <bottom style="hair">
        <color rgb="FF000000"/>
      </bottom>
      <diagonal/>
    </border>
    <border>
      <left style="thin">
        <color indexed="64"/>
      </left>
      <right style="thin">
        <color indexed="64"/>
      </right>
      <top style="hair">
        <color rgb="FF000000"/>
      </top>
      <bottom style="thin">
        <color indexed="64"/>
      </bottom>
      <diagonal/>
    </border>
    <border>
      <left/>
      <right/>
      <top style="hair">
        <color rgb="FF000000"/>
      </top>
      <bottom style="hair">
        <color rgb="FF000000"/>
      </bottom>
      <diagonal/>
    </border>
    <border>
      <left style="thin">
        <color indexed="64"/>
      </left>
      <right style="thin">
        <color indexed="64"/>
      </right>
      <top style="hair">
        <color rgb="FF000000"/>
      </top>
      <bottom style="hair">
        <color rgb="FF000000"/>
      </bottom>
      <diagonal/>
    </border>
    <border>
      <left style="hair">
        <color rgb="FF000000"/>
      </left>
      <right/>
      <top style="hair">
        <color rgb="FF000000"/>
      </top>
      <bottom style="hair">
        <color rgb="FF000000"/>
      </bottom>
      <diagonal/>
    </border>
    <border>
      <left style="thin">
        <color indexed="64"/>
      </left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rgb="FF000000"/>
      </bottom>
      <diagonal/>
    </border>
    <border>
      <left style="thin">
        <color indexed="64"/>
      </left>
      <right style="hair">
        <color rgb="FF000000"/>
      </right>
      <top style="hair">
        <color rgb="FF000000"/>
      </top>
      <bottom style="thin">
        <color indexed="64"/>
      </bottom>
      <diagonal/>
    </border>
    <border>
      <left/>
      <right style="thin">
        <color indexed="64"/>
      </right>
      <top style="hair">
        <color rgb="FF000000"/>
      </top>
      <bottom style="hair">
        <color rgb="FF000000"/>
      </bottom>
      <diagonal/>
    </border>
    <border>
      <left style="thin">
        <color theme="5"/>
      </left>
      <right style="thin">
        <color theme="5"/>
      </right>
      <top style="thin">
        <color theme="5"/>
      </top>
      <bottom/>
      <diagonal/>
    </border>
    <border>
      <left/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thin">
        <color rgb="FF000000"/>
      </bottom>
      <diagonal/>
    </border>
    <border>
      <left style="hair">
        <color rgb="FF000000"/>
      </left>
      <right style="hair">
        <color rgb="FF000000"/>
      </right>
      <top style="thin">
        <color rgb="FF000000"/>
      </top>
      <bottom style="thin">
        <color rgb="FF000000"/>
      </bottom>
      <diagonal/>
    </border>
    <border>
      <left style="hair">
        <color rgb="FF000000"/>
      </left>
      <right style="hair">
        <color rgb="FF000000"/>
      </right>
      <top style="thin">
        <color rgb="FF000000"/>
      </top>
      <bottom style="hair">
        <color rgb="FF000000"/>
      </bottom>
      <diagonal/>
    </border>
  </borders>
  <cellStyleXfs count="83">
    <xf numFmtId="0" fontId="0" fillId="0" borderId="0" applyNumberFormat="0" applyFill="0" applyBorder="0" applyProtection="0"/>
    <xf numFmtId="0" fontId="13" fillId="37" borderId="0" applyNumberFormat="0" applyProtection="0"/>
    <xf numFmtId="169" fontId="31" fillId="45" borderId="2" applyNumberFormat="0" applyAlignment="0">
      <alignment horizontal="right"/>
      <protection locked="0"/>
    </xf>
    <xf numFmtId="0" fontId="51" fillId="0" borderId="0" applyNumberFormat="0"/>
    <xf numFmtId="172" fontId="3" fillId="0" borderId="0" applyFill="0" applyBorder="0" applyAlignment="0" applyProtection="0"/>
    <xf numFmtId="0" fontId="3" fillId="0" borderId="6" applyNumberFormat="0" applyFont="0" applyFill="0" applyAlignment="0"/>
    <xf numFmtId="0" fontId="3" fillId="2" borderId="3" applyNumberFormat="0" applyFont="0" applyAlignment="0"/>
    <xf numFmtId="0" fontId="14" fillId="38" borderId="0" applyNumberFormat="0" applyBorder="0"/>
    <xf numFmtId="0" fontId="47" fillId="3" borderId="4" applyNumberFormat="0" applyAlignment="0"/>
    <xf numFmtId="3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50" fillId="0" borderId="0" applyNumberFormat="0" applyFill="0" applyBorder="0" applyProtection="0"/>
    <xf numFmtId="0" fontId="39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0" applyNumberFormat="0" applyFill="0" applyBorder="0" applyProtection="0"/>
    <xf numFmtId="0" fontId="42" fillId="0" borderId="0" applyNumberFormat="0" applyFill="0" applyBorder="0" applyProtection="0"/>
    <xf numFmtId="0" fontId="38" fillId="4" borderId="0" applyNumberFormat="0" applyBorder="0" applyAlignment="0" applyProtection="0"/>
    <xf numFmtId="0" fontId="33" fillId="5" borderId="0" applyNumberFormat="0" applyBorder="0" applyAlignment="0" applyProtection="0"/>
    <xf numFmtId="0" fontId="46" fillId="6" borderId="0" applyNumberFormat="0" applyBorder="0" applyAlignment="0" applyProtection="0"/>
    <xf numFmtId="0" fontId="44" fillId="7" borderId="7" applyNumberFormat="0" applyAlignment="0" applyProtection="0"/>
    <xf numFmtId="0" fontId="48" fillId="8" borderId="8" applyNumberFormat="0" applyAlignment="0" applyProtection="0"/>
    <xf numFmtId="0" fontId="34" fillId="8" borderId="7" applyNumberFormat="0" applyAlignment="0" applyProtection="0"/>
    <xf numFmtId="0" fontId="45" fillId="0" borderId="9" applyNumberFormat="0" applyFill="0" applyAlignment="0" applyProtection="0"/>
    <xf numFmtId="0" fontId="35" fillId="9" borderId="10" applyNumberFormat="0" applyAlignment="0" applyProtection="0"/>
    <xf numFmtId="0" fontId="52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22" fillId="0" borderId="0" applyNumberFormat="0" applyFill="0" applyBorder="0" applyProtection="0"/>
    <xf numFmtId="0" fontId="25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25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5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5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5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5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176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4" fontId="3" fillId="0" borderId="0" applyFont="0" applyFill="0" applyBorder="0" applyAlignment="0" applyProtection="0"/>
    <xf numFmtId="0" fontId="15" fillId="0" borderId="0" applyNumberFormat="0" applyProtection="0"/>
    <xf numFmtId="0" fontId="49" fillId="3" borderId="12" applyNumberFormat="0" applyAlignment="0"/>
    <xf numFmtId="0" fontId="31" fillId="0" borderId="13" applyNumberFormat="0" applyAlignment="0"/>
    <xf numFmtId="164" fontId="8" fillId="35" borderId="3" applyAlignment="0"/>
    <xf numFmtId="0" fontId="3" fillId="0" borderId="11" applyNumberFormat="0" applyFont="0" applyFill="0" applyAlignment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36" borderId="2" applyNumberFormat="0" applyAlignment="0"/>
    <xf numFmtId="166" fontId="31" fillId="0" borderId="0" applyFill="0" applyBorder="0" applyAlignment="0" applyProtection="0"/>
    <xf numFmtId="167" fontId="11" fillId="0" borderId="2">
      <alignment horizontal="center"/>
    </xf>
    <xf numFmtId="0" fontId="31" fillId="34" borderId="13" applyNumberFormat="0" applyAlignment="0"/>
    <xf numFmtId="0" fontId="3" fillId="0" borderId="5" applyNumberFormat="0" applyFont="0" applyFill="0" applyAlignment="0"/>
    <xf numFmtId="0" fontId="16" fillId="0" borderId="0" applyProtection="0"/>
    <xf numFmtId="0" fontId="17" fillId="0" borderId="0" applyProtection="0"/>
    <xf numFmtId="0" fontId="3" fillId="0" borderId="14" applyNumberFormat="0" applyFont="0" applyFill="0" applyAlignment="0"/>
    <xf numFmtId="0" fontId="9" fillId="40" borderId="2" applyNumberFormat="0" applyFont="0" applyAlignment="0">
      <alignment horizontal="right"/>
      <protection locked="0"/>
    </xf>
    <xf numFmtId="0" fontId="18" fillId="41" borderId="15" applyNumberFormat="0" applyProtection="0">
      <alignment horizontal="centerContinuous"/>
    </xf>
    <xf numFmtId="0" fontId="10" fillId="42" borderId="4" applyNumberFormat="0" applyAlignment="0"/>
    <xf numFmtId="168" fontId="11" fillId="0" borderId="2">
      <alignment horizontal="center"/>
    </xf>
    <xf numFmtId="169" fontId="19" fillId="45" borderId="16" applyAlignment="0">
      <protection locked="0"/>
    </xf>
    <xf numFmtId="0" fontId="20" fillId="0" borderId="17" applyNumberFormat="0" applyAlignment="0"/>
    <xf numFmtId="0" fontId="21" fillId="0" borderId="18" applyNumberFormat="0" applyProtection="0">
      <alignment horizontal="centerContinuous" wrapText="1"/>
    </xf>
    <xf numFmtId="175" fontId="3" fillId="0" borderId="0" applyFont="0" applyFill="0" applyBorder="0" applyAlignment="0" applyProtection="0"/>
    <xf numFmtId="165" fontId="31" fillId="0" borderId="0" applyFill="0" applyBorder="0" applyAlignment="0" applyProtection="0"/>
    <xf numFmtId="9" fontId="2" fillId="0" borderId="0" applyFont="0" applyFill="0" applyBorder="0" applyAlignment="0" applyProtection="0"/>
    <xf numFmtId="0" fontId="43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172" fontId="32" fillId="0" borderId="13" applyAlignment="0" applyProtection="0"/>
    <xf numFmtId="0" fontId="35" fillId="46" borderId="15" applyNumberFormat="0" applyProtection="0">
      <alignment horizontal="centerContinuous" vertical="center" wrapText="1"/>
    </xf>
  </cellStyleXfs>
  <cellXfs count="129">
    <xf numFmtId="0" fontId="0" fillId="0" borderId="0" xfId="0"/>
    <xf numFmtId="0" fontId="47" fillId="3" borderId="4" xfId="8"/>
    <xf numFmtId="0" fontId="13" fillId="37" borderId="0" xfId="1"/>
    <xf numFmtId="0" fontId="4" fillId="0" borderId="1" xfId="0" applyFont="1" applyBorder="1"/>
    <xf numFmtId="0" fontId="0" fillId="0" borderId="1" xfId="0" applyBorder="1"/>
    <xf numFmtId="0" fontId="31" fillId="45" borderId="2" xfId="2" applyNumberFormat="1">
      <alignment horizontal="right"/>
      <protection locked="0"/>
    </xf>
    <xf numFmtId="0" fontId="51" fillId="0" borderId="0" xfId="3"/>
    <xf numFmtId="0" fontId="0" fillId="2" borderId="3" xfId="0" applyFill="1" applyBorder="1"/>
    <xf numFmtId="172" fontId="5" fillId="0" borderId="0" xfId="4" applyFont="1"/>
    <xf numFmtId="0" fontId="0" fillId="0" borderId="6" xfId="0" applyBorder="1"/>
    <xf numFmtId="0" fontId="6" fillId="0" borderId="0" xfId="3" applyFont="1"/>
    <xf numFmtId="0" fontId="7" fillId="0" borderId="0" xfId="0" applyFont="1"/>
    <xf numFmtId="0" fontId="15" fillId="0" borderId="0" xfId="54"/>
    <xf numFmtId="0" fontId="49" fillId="3" borderId="12" xfId="55"/>
    <xf numFmtId="0" fontId="31" fillId="0" borderId="13" xfId="56"/>
    <xf numFmtId="164" fontId="8" fillId="35" borderId="3" xfId="57"/>
    <xf numFmtId="0" fontId="0" fillId="0" borderId="11" xfId="58" applyFont="1"/>
    <xf numFmtId="0" fontId="31" fillId="34" borderId="13" xfId="64"/>
    <xf numFmtId="0" fontId="0" fillId="0" borderId="5" xfId="65" applyFont="1"/>
    <xf numFmtId="0" fontId="14" fillId="38" borderId="0" xfId="7"/>
    <xf numFmtId="0" fontId="0" fillId="0" borderId="0" xfId="0" applyFill="1" applyBorder="1"/>
    <xf numFmtId="0" fontId="16" fillId="0" borderId="0" xfId="66"/>
    <xf numFmtId="0" fontId="17" fillId="0" borderId="0" xfId="67"/>
    <xf numFmtId="0" fontId="0" fillId="0" borderId="14" xfId="68" applyFont="1"/>
    <xf numFmtId="0" fontId="9" fillId="40" borderId="2" xfId="69">
      <alignment horizontal="right"/>
      <protection locked="0"/>
    </xf>
    <xf numFmtId="167" fontId="11" fillId="0" borderId="2" xfId="63">
      <alignment horizontal="center"/>
    </xf>
    <xf numFmtId="168" fontId="11" fillId="0" borderId="2" xfId="72">
      <alignment horizontal="center"/>
    </xf>
    <xf numFmtId="0" fontId="18" fillId="41" borderId="15" xfId="70">
      <alignment horizontal="centerContinuous"/>
    </xf>
    <xf numFmtId="169" fontId="19" fillId="45" borderId="16" xfId="73" applyAlignment="1">
      <alignment horizontal="center"/>
      <protection locked="0"/>
    </xf>
    <xf numFmtId="0" fontId="20" fillId="0" borderId="17" xfId="74" applyAlignment="1">
      <alignment horizontal="center" vertical="center"/>
    </xf>
    <xf numFmtId="0" fontId="21" fillId="0" borderId="18" xfId="75">
      <alignment horizontal="centerContinuous" wrapText="1"/>
    </xf>
    <xf numFmtId="165" fontId="0" fillId="0" borderId="0" xfId="77" applyFont="1" applyAlignment="1">
      <alignment horizontal="center"/>
    </xf>
    <xf numFmtId="170" fontId="0" fillId="0" borderId="0" xfId="0" applyNumberFormat="1"/>
    <xf numFmtId="0" fontId="20" fillId="0" borderId="17" xfId="74"/>
    <xf numFmtId="0" fontId="31" fillId="45" borderId="2" xfId="2" applyNumberFormat="1" applyAlignment="1">
      <protection locked="0"/>
    </xf>
    <xf numFmtId="171" fontId="31" fillId="45" borderId="2" xfId="2" applyNumberFormat="1" applyAlignment="1">
      <protection locked="0"/>
    </xf>
    <xf numFmtId="0" fontId="22" fillId="0" borderId="0" xfId="0" applyFont="1"/>
    <xf numFmtId="171" fontId="0" fillId="0" borderId="19" xfId="0" applyNumberFormat="1" applyBorder="1"/>
    <xf numFmtId="171" fontId="0" fillId="0" borderId="0" xfId="0" applyNumberFormat="1"/>
    <xf numFmtId="172" fontId="31" fillId="34" borderId="13" xfId="64" applyNumberFormat="1"/>
    <xf numFmtId="1" fontId="21" fillId="0" borderId="18" xfId="75" applyNumberFormat="1">
      <alignment horizontal="centerContinuous" wrapText="1"/>
    </xf>
    <xf numFmtId="0" fontId="21" fillId="0" borderId="20" xfId="75" applyBorder="1">
      <alignment horizontal="centerContinuous" wrapText="1"/>
    </xf>
    <xf numFmtId="0" fontId="21" fillId="0" borderId="18" xfId="75" applyNumberFormat="1" applyProtection="1">
      <alignment horizontal="centerContinuous" wrapText="1"/>
      <protection locked="0"/>
    </xf>
    <xf numFmtId="0" fontId="0" fillId="0" borderId="21" xfId="0" applyBorder="1"/>
    <xf numFmtId="0" fontId="0" fillId="0" borderId="22" xfId="0" applyBorder="1"/>
    <xf numFmtId="0" fontId="0" fillId="0" borderId="23" xfId="0" applyBorder="1"/>
    <xf numFmtId="0" fontId="31" fillId="0" borderId="24" xfId="56" applyBorder="1"/>
    <xf numFmtId="172" fontId="0" fillId="0" borderId="0" xfId="0" applyNumberFormat="1"/>
    <xf numFmtId="0" fontId="0" fillId="0" borderId="25" xfId="0" applyBorder="1"/>
    <xf numFmtId="0" fontId="0" fillId="0" borderId="19" xfId="0" applyBorder="1"/>
    <xf numFmtId="0" fontId="0" fillId="0" borderId="26" xfId="0" applyBorder="1"/>
    <xf numFmtId="0" fontId="0" fillId="0" borderId="27" xfId="0" applyBorder="1"/>
    <xf numFmtId="0" fontId="0" fillId="0" borderId="28" xfId="0" applyBorder="1"/>
    <xf numFmtId="0" fontId="0" fillId="0" borderId="29" xfId="0" applyBorder="1"/>
    <xf numFmtId="173" fontId="0" fillId="0" borderId="0" xfId="0" applyNumberFormat="1"/>
    <xf numFmtId="171" fontId="23" fillId="0" borderId="19" xfId="0" applyNumberFormat="1" applyFont="1" applyBorder="1"/>
    <xf numFmtId="1" fontId="0" fillId="0" borderId="0" xfId="0" applyNumberFormat="1"/>
    <xf numFmtId="0" fontId="9" fillId="40" borderId="2" xfId="69" applyAlignment="1">
      <protection locked="0"/>
    </xf>
    <xf numFmtId="172" fontId="31" fillId="0" borderId="13" xfId="56" applyNumberFormat="1"/>
    <xf numFmtId="0" fontId="0" fillId="0" borderId="0" xfId="0" applyAlignment="1">
      <alignment horizontal="right"/>
    </xf>
    <xf numFmtId="0" fontId="47" fillId="3" borderId="4" xfId="8" applyNumberFormat="1" applyAlignment="1"/>
    <xf numFmtId="0" fontId="24" fillId="0" borderId="0" xfId="0" applyFont="1" applyFill="1" applyBorder="1"/>
    <xf numFmtId="174" fontId="0" fillId="0" borderId="0" xfId="0" applyNumberFormat="1"/>
    <xf numFmtId="1" fontId="49" fillId="3" borderId="12" xfId="55" applyNumberFormat="1"/>
    <xf numFmtId="171" fontId="47" fillId="3" borderId="4" xfId="8" applyNumberFormat="1" applyAlignment="1"/>
    <xf numFmtId="172" fontId="31" fillId="45" borderId="2" xfId="2" applyNumberFormat="1" applyAlignment="1">
      <protection locked="0"/>
    </xf>
    <xf numFmtId="171" fontId="0" fillId="0" borderId="0" xfId="0" applyNumberFormat="1" applyAlignment="1">
      <alignment horizontal="right"/>
    </xf>
    <xf numFmtId="0" fontId="0" fillId="0" borderId="0" xfId="0" applyNumberFormat="1" applyAlignment="1">
      <alignment horizontal="right"/>
    </xf>
    <xf numFmtId="174" fontId="14" fillId="38" borderId="0" xfId="7" applyNumberFormat="1"/>
    <xf numFmtId="171" fontId="47" fillId="3" borderId="4" xfId="8" applyNumberFormat="1"/>
    <xf numFmtId="174" fontId="31" fillId="0" borderId="13" xfId="56" applyNumberFormat="1"/>
    <xf numFmtId="172" fontId="0" fillId="0" borderId="5" xfId="65" applyNumberFormat="1" applyFont="1"/>
    <xf numFmtId="0" fontId="25" fillId="43" borderId="11" xfId="0" applyFont="1" applyFill="1" applyBorder="1" applyAlignment="1">
      <alignment vertical="center" wrapText="1"/>
    </xf>
    <xf numFmtId="0" fontId="0" fillId="0" borderId="34" xfId="0" applyBorder="1"/>
    <xf numFmtId="0" fontId="25" fillId="43" borderId="11" xfId="0" applyFont="1" applyFill="1" applyBorder="1" applyAlignment="1">
      <alignment horizontal="center" vertical="center" wrapText="1"/>
    </xf>
    <xf numFmtId="0" fontId="25" fillId="43" borderId="33" xfId="0" applyFont="1" applyFill="1" applyBorder="1" applyAlignment="1">
      <alignment horizontal="center" vertical="center" wrapText="1"/>
    </xf>
    <xf numFmtId="172" fontId="26" fillId="0" borderId="0" xfId="0" applyNumberFormat="1" applyFont="1"/>
    <xf numFmtId="172" fontId="26" fillId="0" borderId="35" xfId="0" applyNumberFormat="1" applyFont="1" applyBorder="1"/>
    <xf numFmtId="172" fontId="0" fillId="0" borderId="35" xfId="0" applyNumberFormat="1" applyBorder="1"/>
    <xf numFmtId="171" fontId="26" fillId="0" borderId="0" xfId="78" applyNumberFormat="1" applyFont="1" applyFill="1" applyBorder="1"/>
    <xf numFmtId="0" fontId="25" fillId="43" borderId="36" xfId="0" applyFont="1" applyFill="1" applyBorder="1" applyAlignment="1">
      <alignment vertical="center" wrapText="1"/>
    </xf>
    <xf numFmtId="0" fontId="27" fillId="39" borderId="31" xfId="0" applyFont="1" applyFill="1" applyBorder="1" applyAlignment="1">
      <alignment horizontal="centerContinuous"/>
    </xf>
    <xf numFmtId="0" fontId="0" fillId="39" borderId="30" xfId="0" applyFill="1" applyBorder="1" applyAlignment="1">
      <alignment horizontal="centerContinuous"/>
    </xf>
    <xf numFmtId="0" fontId="28" fillId="39" borderId="30" xfId="0" applyFont="1" applyFill="1" applyBorder="1" applyAlignment="1">
      <alignment horizontal="centerContinuous"/>
    </xf>
    <xf numFmtId="0" fontId="0" fillId="39" borderId="27" xfId="0" applyFill="1" applyBorder="1" applyAlignment="1">
      <alignment horizontal="centerContinuous"/>
    </xf>
    <xf numFmtId="0" fontId="25" fillId="43" borderId="32" xfId="0" applyFont="1" applyFill="1" applyBorder="1" applyAlignment="1">
      <alignment vertical="center" wrapText="1"/>
    </xf>
    <xf numFmtId="171" fontId="0" fillId="0" borderId="0" xfId="0" applyNumberFormat="1" applyBorder="1"/>
    <xf numFmtId="0" fontId="29" fillId="0" borderId="0" xfId="0" applyFont="1" applyFill="1" applyBorder="1"/>
    <xf numFmtId="0" fontId="12" fillId="0" borderId="0" xfId="0" applyFont="1" applyFill="1" applyBorder="1"/>
    <xf numFmtId="171" fontId="0" fillId="0" borderId="5" xfId="65" applyNumberFormat="1" applyFont="1"/>
    <xf numFmtId="0" fontId="22" fillId="0" borderId="5" xfId="65" applyFont="1"/>
    <xf numFmtId="171" fontId="22" fillId="0" borderId="5" xfId="65" applyNumberFormat="1" applyFont="1"/>
    <xf numFmtId="1" fontId="14" fillId="38" borderId="0" xfId="7" applyNumberFormat="1"/>
    <xf numFmtId="0" fontId="0" fillId="0" borderId="0" xfId="0" applyAlignment="1">
      <alignment horizontal="center"/>
    </xf>
    <xf numFmtId="0" fontId="0" fillId="0" borderId="5" xfId="65" applyFont="1" applyAlignment="1">
      <alignment horizontal="center"/>
    </xf>
    <xf numFmtId="0" fontId="21" fillId="0" borderId="18" xfId="75" applyAlignment="1">
      <alignment horizontal="center" wrapText="1"/>
    </xf>
    <xf numFmtId="172" fontId="0" fillId="0" borderId="14" xfId="68" applyNumberFormat="1" applyFont="1"/>
    <xf numFmtId="0" fontId="14" fillId="44" borderId="0" xfId="7" applyFill="1" applyAlignment="1">
      <alignment horizontal="centerContinuous"/>
    </xf>
    <xf numFmtId="171" fontId="31" fillId="0" borderId="13" xfId="56" applyNumberFormat="1" applyAlignment="1">
      <alignment horizontal="center"/>
    </xf>
    <xf numFmtId="171" fontId="30" fillId="44" borderId="13" xfId="56" applyNumberFormat="1" applyFont="1" applyFill="1" applyAlignment="1">
      <alignment horizontal="center"/>
    </xf>
    <xf numFmtId="0" fontId="0" fillId="0" borderId="30" xfId="0" applyBorder="1"/>
    <xf numFmtId="0" fontId="0" fillId="0" borderId="37" xfId="0" applyBorder="1"/>
    <xf numFmtId="171" fontId="23" fillId="0" borderId="37" xfId="0" applyNumberFormat="1" applyFont="1" applyBorder="1" applyAlignment="1">
      <alignment horizontal="center"/>
    </xf>
    <xf numFmtId="0" fontId="22" fillId="0" borderId="31" xfId="0" applyFont="1" applyBorder="1"/>
    <xf numFmtId="0" fontId="22" fillId="0" borderId="32" xfId="0" applyFont="1" applyBorder="1"/>
    <xf numFmtId="0" fontId="22" fillId="0" borderId="39" xfId="0" applyFont="1" applyBorder="1"/>
    <xf numFmtId="0" fontId="0" fillId="0" borderId="40" xfId="0" applyBorder="1"/>
    <xf numFmtId="172" fontId="31" fillId="34" borderId="41" xfId="64" applyNumberFormat="1" applyBorder="1"/>
    <xf numFmtId="171" fontId="23" fillId="0" borderId="42" xfId="0" applyNumberFormat="1" applyFont="1" applyBorder="1" applyAlignment="1">
      <alignment horizontal="center"/>
    </xf>
    <xf numFmtId="172" fontId="31" fillId="34" borderId="43" xfId="64" applyNumberFormat="1" applyBorder="1"/>
    <xf numFmtId="0" fontId="0" fillId="0" borderId="44" xfId="0" applyBorder="1"/>
    <xf numFmtId="172" fontId="31" fillId="34" borderId="45" xfId="64" applyNumberFormat="1" applyBorder="1"/>
    <xf numFmtId="172" fontId="0" fillId="0" borderId="44" xfId="0" applyNumberFormat="1" applyBorder="1"/>
    <xf numFmtId="0" fontId="22" fillId="0" borderId="46" xfId="0" applyFont="1" applyBorder="1"/>
    <xf numFmtId="172" fontId="31" fillId="34" borderId="38" xfId="64" applyNumberFormat="1" applyBorder="1"/>
    <xf numFmtId="0" fontId="0" fillId="0" borderId="47" xfId="0" applyBorder="1"/>
    <xf numFmtId="171" fontId="31" fillId="0" borderId="13" xfId="56" applyNumberFormat="1"/>
    <xf numFmtId="171" fontId="31" fillId="34" borderId="48" xfId="64" applyNumberFormat="1" applyBorder="1"/>
    <xf numFmtId="172" fontId="31" fillId="34" borderId="49" xfId="64" applyNumberFormat="1" applyBorder="1"/>
    <xf numFmtId="0" fontId="0" fillId="0" borderId="42" xfId="0" applyBorder="1"/>
    <xf numFmtId="172" fontId="31" fillId="34" borderId="50" xfId="64" applyNumberFormat="1" applyBorder="1"/>
    <xf numFmtId="172" fontId="31" fillId="34" borderId="47" xfId="64" applyNumberFormat="1" applyBorder="1"/>
    <xf numFmtId="174" fontId="9" fillId="40" borderId="2" xfId="69" applyNumberFormat="1" applyAlignment="1">
      <protection locked="0"/>
    </xf>
    <xf numFmtId="0" fontId="35" fillId="46" borderId="15" xfId="82">
      <alignment horizontal="centerContinuous" vertical="center" wrapText="1"/>
    </xf>
    <xf numFmtId="0" fontId="35" fillId="46" borderId="51" xfId="82" applyBorder="1">
      <alignment horizontal="centerContinuous" vertical="center" wrapText="1"/>
    </xf>
    <xf numFmtId="0" fontId="49" fillId="3" borderId="52" xfId="55" applyBorder="1"/>
    <xf numFmtId="0" fontId="0" fillId="0" borderId="55" xfId="0" applyBorder="1"/>
    <xf numFmtId="0" fontId="0" fillId="0" borderId="54" xfId="0" applyBorder="1"/>
    <xf numFmtId="0" fontId="0" fillId="0" borderId="53" xfId="0" applyBorder="1"/>
  </cellXfs>
  <cellStyles count="83">
    <cellStyle name="20% - Accent1" xfId="28" builtinId="30" customBuiltin="1"/>
    <cellStyle name="20% - Accent2" xfId="32" builtinId="34" customBuiltin="1"/>
    <cellStyle name="20% - Accent3" xfId="36" builtinId="38" customBuiltin="1"/>
    <cellStyle name="20% - Accent4" xfId="40" builtinId="42" customBuiltin="1"/>
    <cellStyle name="20% - Accent5" xfId="44" builtinId="46" customBuiltin="1"/>
    <cellStyle name="20% - Accent6" xfId="48" builtinId="50" customBuiltin="1"/>
    <cellStyle name="40% - Accent1" xfId="29" builtinId="31" customBuiltin="1"/>
    <cellStyle name="40% - Accent2" xfId="33" builtinId="35" customBuiltin="1"/>
    <cellStyle name="40% - Accent3" xfId="37" builtinId="39" customBuiltin="1"/>
    <cellStyle name="40% - Accent4" xfId="41" builtinId="43" customBuiltin="1"/>
    <cellStyle name="40% - Accent5" xfId="45" builtinId="47" customBuiltin="1"/>
    <cellStyle name="40% - Accent6" xfId="49" builtinId="51" customBuiltin="1"/>
    <cellStyle name="60% - Accent1" xfId="30" builtinId="32" customBuiltin="1"/>
    <cellStyle name="60% - Accent2" xfId="34" builtinId="36" customBuiltin="1"/>
    <cellStyle name="60% - Accent3" xfId="38" builtinId="40" customBuiltin="1"/>
    <cellStyle name="60% - Accent4" xfId="42" builtinId="44" customBuiltin="1"/>
    <cellStyle name="60% - Accent5" xfId="46" builtinId="48" customBuiltin="1"/>
    <cellStyle name="60% - Accent6" xfId="50" builtinId="52" customBuiltin="1"/>
    <cellStyle name="Accent1" xfId="27" builtinId="29" customBuiltin="1"/>
    <cellStyle name="Accent2" xfId="31" builtinId="33" customBuiltin="1"/>
    <cellStyle name="Accent3" xfId="35" builtinId="37" customBuiltin="1"/>
    <cellStyle name="Accent4" xfId="39" builtinId="41" customBuiltin="1"/>
    <cellStyle name="Accent5" xfId="43" builtinId="45" customBuiltin="1"/>
    <cellStyle name="Accent6" xfId="47" builtinId="49" customBuiltin="1"/>
    <cellStyle name="AN Assumption numeric" xfId="2" xr:uid="{00000000-0005-0000-0000-000018000000}"/>
    <cellStyle name="AS Assum Text List" xfId="73" xr:uid="{A2423B03-E7EB-41CB-AEB9-EDF0C8C58CE0}"/>
    <cellStyle name="AT Applied_Rate 2" xfId="81" xr:uid="{E3095527-8C15-4876-85F0-27A86511359D}"/>
    <cellStyle name="Bad" xfId="17" builtinId="27" customBuiltin="1"/>
    <cellStyle name="C0 Comma [0]" xfId="4" xr:uid="{00000000-0005-0000-0000-00001F000000}"/>
    <cellStyle name="C2 Comma [2]" xfId="76" xr:uid="{E6F84224-5EF9-4FB7-A141-9E83937BD390}"/>
    <cellStyle name="Calculation" xfId="21" builtinId="22" customBuiltin="1"/>
    <cellStyle name="CH Check" xfId="63" xr:uid="{00000000-0005-0000-0000-00001B000000}"/>
    <cellStyle name="Check Cell" xfId="23" builtinId="23" customBuiltin="1"/>
    <cellStyle name="CHS Check Symbol" xfId="72" xr:uid="{39E2F706-24E4-4044-BD6C-D08A212EE511}"/>
    <cellStyle name="Comma" xfId="53" builtinId="3" customBuiltin="1"/>
    <cellStyle name="Comma [0]" xfId="9" builtinId="6" customBuiltin="1"/>
    <cellStyle name="Currency" xfId="51" builtinId="4" customBuiltin="1"/>
    <cellStyle name="Currency [0]" xfId="52" builtinId="7" customBuiltin="1"/>
    <cellStyle name="EM Empty_Cell" xfId="6" xr:uid="{00000000-0005-0000-0000-000023000000}"/>
    <cellStyle name="EX ExternalSheet" xfId="71" xr:uid="{709793A1-CD7F-41E0-BCB3-90F1681238D5}"/>
    <cellStyle name="Explanatory Text" xfId="25" builtinId="53" customBuiltin="1"/>
    <cellStyle name="FL Flag" xfId="57" xr:uid="{00000000-0005-0000-0000-000025000000}"/>
    <cellStyle name="Followed Hyperlink" xfId="60" builtinId="9" hidden="1" customBuiltin="1"/>
    <cellStyle name="Followed Hyperlink" xfId="80" builtinId="9" customBuiltin="1"/>
    <cellStyle name="Good" xfId="16" builtinId="26" customBuiltin="1"/>
    <cellStyle name="H0 Header0" xfId="74" xr:uid="{A27D4B92-444A-4BDC-8954-394A155DCC40}"/>
    <cellStyle name="H1 Header1" xfId="54" xr:uid="{00000000-0005-0000-0000-00002B000000}"/>
    <cellStyle name="H2 Header2" xfId="66" xr:uid="{F61258E4-BCE7-4C0F-BF84-623DB19EF91F}"/>
    <cellStyle name="H3 Header3" xfId="67" xr:uid="{814BF1DB-AE01-4E0B-B685-FB2D1306545D}"/>
    <cellStyle name="Heading 1" xfId="12" builtinId="16" customBuiltin="1"/>
    <cellStyle name="Heading 2" xfId="13" builtinId="17" customBuiltin="1"/>
    <cellStyle name="Heading 3" xfId="14" builtinId="18" customBuiltin="1"/>
    <cellStyle name="Heading 4" xfId="15" builtinId="19" customBuiltin="1"/>
    <cellStyle name="Hyperlink" xfId="59" builtinId="8" hidden="1" customBuiltin="1"/>
    <cellStyle name="Hyperlink" xfId="79" builtinId="8" customBuiltin="1"/>
    <cellStyle name="IF inconsistentFormula" xfId="69" xr:uid="{2BEA7F18-D628-45B9-A9E4-2CF493E428DD}"/>
    <cellStyle name="Input" xfId="19" builtinId="20" customBuiltin="1"/>
    <cellStyle name="IS Insheet" xfId="56" xr:uid="{00000000-0005-0000-0000-000032000000}"/>
    <cellStyle name="LC Line_ClosingBal" xfId="5" xr:uid="{00000000-0005-0000-0000-000034000000}"/>
    <cellStyle name="Line_Total" xfId="65" xr:uid="{00000000-0005-0000-0000-000037000000}"/>
    <cellStyle name="Linked Cell" xfId="22" builtinId="24" customBuiltin="1"/>
    <cellStyle name="LO Line_Other" xfId="68" xr:uid="{10CBBED8-DCAE-4855-97DC-A9730127E91A}"/>
    <cellStyle name="LS Line_SubTotal" xfId="58" xr:uid="{00000000-0005-0000-0000-000035000000}"/>
    <cellStyle name="LU Line_Summary" xfId="64" xr:uid="{00000000-0005-0000-0000-000036000000}"/>
    <cellStyle name="MA Macro_Paste" xfId="61" xr:uid="{00000000-0005-0000-0000-000039000000}"/>
    <cellStyle name="Neutral" xfId="18" builtinId="28" customBuiltin="1"/>
    <cellStyle name="Normal" xfId="0" builtinId="0" customBuiltin="1"/>
    <cellStyle name="OF Offsheet" xfId="8" xr:uid="{00000000-0005-0000-0000-00003D000000}"/>
    <cellStyle name="Output" xfId="20" builtinId="21" customBuiltin="1"/>
    <cellStyle name="PE Percent" xfId="77" xr:uid="{092D658D-C9A5-4FEC-B752-444D06C99786}"/>
    <cellStyle name="Percent" xfId="10" builtinId="5" customBuiltin="1"/>
    <cellStyle name="Percent 12" xfId="78" xr:uid="{B95A25E8-3083-48F8-A6B8-6AF733839896}"/>
    <cellStyle name="RA Ratio" xfId="62" xr:uid="{00000000-0005-0000-0000-000040000000}"/>
    <cellStyle name="S1 SheetHeader1" xfId="1" xr:uid="{00000000-0005-0000-0000-000029000000}"/>
    <cellStyle name="S2 SheetHeader2" xfId="7" xr:uid="{00000000-0005-0000-0000-00002A000000}"/>
    <cellStyle name="T1 Table Heading" xfId="70" xr:uid="{CB1DC80B-F4D3-4AC8-B353-202407A8A4AD}"/>
    <cellStyle name="T2 Table_Heading" xfId="75" xr:uid="{1F4CA542-9556-424D-BA0D-EB43F5BB22D5}"/>
    <cellStyle name="TC Table_Column" xfId="82" xr:uid="{51CFAFDD-C3E2-4318-A043-1EB7C943B5AB}"/>
    <cellStyle name="TE Technical_Input" xfId="55" xr:uid="{00000000-0005-0000-0000-000044000000}"/>
    <cellStyle name="Title" xfId="11" builtinId="15" customBuiltin="1"/>
    <cellStyle name="Total" xfId="26" builtinId="25" customBuiltin="1"/>
    <cellStyle name="UN Unit" xfId="3" xr:uid="{00000000-0005-0000-0000-000047000000}"/>
    <cellStyle name="Warning Text" xfId="24" builtinId="11" customBuiltin="1"/>
  </cellStyles>
  <dxfs count="3">
    <dxf>
      <font>
        <color theme="0" tint="-0.34998626667073579"/>
      </font>
      <fill>
        <patternFill patternType="lightUp">
          <fgColor theme="0" tint="-0.499984740745262"/>
          <bgColor theme="8" tint="0.79998168889431442"/>
        </patternFill>
      </fill>
      <border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/>
        <horizontal/>
      </border>
    </dxf>
    <dxf>
      <font>
        <b/>
        <i val="0"/>
        <color rgb="FFFFFFFF"/>
      </font>
      <fill>
        <patternFill>
          <bgColor theme="5"/>
        </patternFill>
      </fill>
      <border>
        <left/>
        <right/>
        <top style="thin">
          <color theme="5"/>
        </top>
        <bottom style="thin">
          <color theme="5"/>
        </bottom>
        <vertical style="thin">
          <color rgb="FFFFFFFF"/>
        </vertical>
        <horizontal style="thin">
          <color rgb="FFFFFFFF"/>
        </horizontal>
      </border>
    </dxf>
    <dxf>
      <font>
        <b val="0"/>
        <i val="0"/>
        <color theme="5"/>
        <name val="Arial"/>
        <scheme val="minor"/>
      </font>
      <border>
        <left style="thin">
          <color theme="5"/>
        </left>
        <right style="thin">
          <color theme="5"/>
        </right>
        <top style="thin">
          <color theme="5"/>
        </top>
        <bottom style="thin">
          <color theme="5"/>
        </bottom>
        <vertical style="thin">
          <color theme="5"/>
        </vertical>
        <horizontal style="thin">
          <color theme="5"/>
        </horizontal>
      </border>
    </dxf>
  </dxfs>
  <tableStyles count="1" defaultTableStyle="TableStyleMedium2" defaultPivotStyle="PivotStyleLight16">
    <tableStyle name="ERA Table Grid" pivot="0" count="2" xr9:uid="{266E4EA2-C79F-4702-95BD-71E26D3DE392}">
      <tableStyleElement type="wholeTable" dxfId="2"/>
      <tableStyleElement type="headerRow" dxfId="1"/>
    </tableStyle>
  </tableStyles>
  <colors>
    <mruColors>
      <color rgb="FF55565B"/>
      <color rgb="FF003057"/>
      <color rgb="FF1EBEBE"/>
      <color rgb="FF586577"/>
      <color rgb="FFED1C24"/>
      <color rgb="FFFFFFCC"/>
      <color rgb="FFEE1C24"/>
      <color rgb="FFE8ECEE"/>
      <color rgb="FF00AAEA"/>
      <color rgb="FFF7941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microsoft.com/office/2017/10/relationships/person" Target="persons/perso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1</xdr:row>
      <xdr:rowOff>180975</xdr:rowOff>
    </xdr:from>
    <xdr:to>
      <xdr:col>2</xdr:col>
      <xdr:colOff>1992796</xdr:colOff>
      <xdr:row>4</xdr:row>
      <xdr:rowOff>186773</xdr:rowOff>
    </xdr:to>
    <xdr:sp macro="" textlink="">
      <xdr:nvSpPr>
        <xdr:cNvPr id="4" name="Text Placeholder 17">
          <a:extLst>
            <a:ext uri="{FF2B5EF4-FFF2-40B4-BE49-F238E27FC236}">
              <a16:creationId xmlns:a16="http://schemas.microsoft.com/office/drawing/2014/main" id="{33900E3B-6365-4845-96B9-E2BD57C1A3D9}"/>
            </a:ext>
          </a:extLst>
        </xdr:cNvPr>
        <xdr:cNvSpPr>
          <a:spLocks noGrp="1"/>
        </xdr:cNvSpPr>
      </xdr:nvSpPr>
      <xdr:spPr>
        <a:xfrm>
          <a:off x="104775" y="409575"/>
          <a:ext cx="2173771" cy="691598"/>
        </a:xfrm>
        <a:prstGeom prst="rect">
          <a:avLst/>
        </a:prstGeom>
        <a:blipFill>
          <a:blip xmlns:r="http://schemas.openxmlformats.org/officeDocument/2006/relationships" r:embed="rId1"/>
          <a:stretch>
            <a:fillRect/>
          </a:stretch>
        </a:blipFill>
      </xdr:spPr>
      <xdr:txBody>
        <a:bodyPr vert="horz" wrap="square" lIns="36000" tIns="36000" rIns="36000" bIns="36000" rtlCol="0">
          <a:noAutofit/>
        </a:bodyPr>
        <a:lstStyle>
          <a:lvl1pPr marL="0" indent="0" algn="l" defTabSz="685800" rtl="0" eaLnBrk="1" latinLnBrk="0" hangingPunct="1">
            <a:lnSpc>
              <a:spcPct val="100000"/>
            </a:lnSpc>
            <a:spcBef>
              <a:spcPts val="0"/>
            </a:spcBef>
            <a:spcAft>
              <a:spcPts val="800"/>
            </a:spcAft>
            <a:buFontTx/>
            <a:buNone/>
            <a:defRPr sz="2000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180000" indent="-180000" algn="l" defTabSz="685800" rtl="0" eaLnBrk="1" latinLnBrk="0" hangingPunct="1">
            <a:lnSpc>
              <a:spcPct val="100000"/>
            </a:lnSpc>
            <a:spcBef>
              <a:spcPts val="0"/>
            </a:spcBef>
            <a:spcAft>
              <a:spcPts val="600"/>
            </a:spcAft>
            <a:buClr>
              <a:schemeClr val="tx1"/>
            </a:buClr>
            <a:buFont typeface="Arial" panose="020B0604020202020204" pitchFamily="34" charset="0"/>
            <a:buChar char="•"/>
            <a:defRPr sz="2000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360000" indent="-180000" algn="l" defTabSz="685800" rtl="0" eaLnBrk="1" latinLnBrk="0" hangingPunct="1">
            <a:lnSpc>
              <a:spcPct val="100000"/>
            </a:lnSpc>
            <a:spcBef>
              <a:spcPts val="0"/>
            </a:spcBef>
            <a:spcAft>
              <a:spcPts val="600"/>
            </a:spcAft>
            <a:buClr>
              <a:schemeClr val="tx1"/>
            </a:buClr>
            <a:buFont typeface="Arial" panose="020B0604020202020204" pitchFamily="34" charset="0"/>
            <a:buChar char="–"/>
            <a:defRPr sz="2000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0" indent="0" algn="l" defTabSz="685800" rtl="0" eaLnBrk="1" latinLnBrk="0" hangingPunct="1">
            <a:lnSpc>
              <a:spcPct val="100000"/>
            </a:lnSpc>
            <a:spcBef>
              <a:spcPts val="0"/>
            </a:spcBef>
            <a:spcAft>
              <a:spcPts val="600"/>
            </a:spcAft>
            <a:buFontTx/>
            <a:buNone/>
            <a:defRPr sz="2400" b="1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lvl4pPr>
          <a:lvl5pPr marL="0" indent="0" algn="l" defTabSz="685800" rtl="0" eaLnBrk="1" latinLnBrk="0" hangingPunct="1">
            <a:lnSpc>
              <a:spcPct val="100000"/>
            </a:lnSpc>
            <a:spcBef>
              <a:spcPts val="0"/>
            </a:spcBef>
            <a:spcAft>
              <a:spcPts val="600"/>
            </a:spcAft>
            <a:buFontTx/>
            <a:buNone/>
            <a:defRPr sz="2000" b="1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lvl5pPr>
          <a:lvl6pPr marL="0" indent="0" algn="l" defTabSz="685800" rtl="0" eaLnBrk="1" latinLnBrk="0" hangingPunct="1">
            <a:lnSpc>
              <a:spcPct val="100000"/>
            </a:lnSpc>
            <a:spcBef>
              <a:spcPts val="600"/>
            </a:spcBef>
            <a:spcAft>
              <a:spcPts val="600"/>
            </a:spcAft>
            <a:buFontTx/>
            <a:buNone/>
            <a:defRPr sz="2000" b="1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228850" indent="-171450" algn="l" defTabSz="685800" rtl="0" eaLnBrk="1" latinLnBrk="0" hangingPunct="1">
            <a:lnSpc>
              <a:spcPct val="90000"/>
            </a:lnSpc>
            <a:spcBef>
              <a:spcPts val="375"/>
            </a:spcBef>
            <a:buFont typeface="Arial" panose="020B0604020202020204" pitchFamily="34" charset="0"/>
            <a:buChar char="•"/>
            <a:defRPr sz="135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2571750" indent="-171450" algn="l" defTabSz="685800" rtl="0" eaLnBrk="1" latinLnBrk="0" hangingPunct="1">
            <a:lnSpc>
              <a:spcPct val="90000"/>
            </a:lnSpc>
            <a:spcBef>
              <a:spcPts val="375"/>
            </a:spcBef>
            <a:buFont typeface="Arial" panose="020B0604020202020204" pitchFamily="34" charset="0"/>
            <a:buChar char="•"/>
            <a:defRPr sz="135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2914650" indent="-171450" algn="l" defTabSz="685800" rtl="0" eaLnBrk="1" latinLnBrk="0" hangingPunct="1">
            <a:lnSpc>
              <a:spcPct val="90000"/>
            </a:lnSpc>
            <a:spcBef>
              <a:spcPts val="375"/>
            </a:spcBef>
            <a:buFont typeface="Arial" panose="020B0604020202020204" pitchFamily="34" charset="0"/>
            <a:buChar char="•"/>
            <a:defRPr sz="135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lvl="0"/>
          <a:r>
            <a:rPr lang="en-AU"/>
            <a:t> </a:t>
          </a:r>
        </a:p>
      </xdr:txBody>
    </xdr:sp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ERA WA 2021">
  <a:themeElements>
    <a:clrScheme name="ERA WA 2021">
      <a:dk1>
        <a:srgbClr val="191919"/>
      </a:dk1>
      <a:lt1>
        <a:srgbClr val="FFFFFF"/>
      </a:lt1>
      <a:dk2>
        <a:srgbClr val="FFC72C"/>
      </a:dk2>
      <a:lt2>
        <a:srgbClr val="F2F0EE"/>
      </a:lt2>
      <a:accent1>
        <a:srgbClr val="FFC72C"/>
      </a:accent1>
      <a:accent2>
        <a:srgbClr val="003057"/>
      </a:accent2>
      <a:accent3>
        <a:srgbClr val="009CA6"/>
      </a:accent3>
      <a:accent4>
        <a:srgbClr val="B7BF10"/>
      </a:accent4>
      <a:accent5>
        <a:srgbClr val="F2A900"/>
      </a:accent5>
      <a:accent6>
        <a:srgbClr val="53565A"/>
      </a:accent6>
      <a:hlink>
        <a:srgbClr val="0000FF"/>
      </a:hlink>
      <a:folHlink>
        <a:srgbClr val="800080"/>
      </a:folHlink>
    </a:clrScheme>
    <a:fontScheme name="xlERAWA">
      <a:majorFont>
        <a:latin typeface="Arial" panose="020B0604020202020204"/>
        <a:ea typeface="Arial"/>
        <a:cs typeface="Arial"/>
        <a:font script="Jpan" typeface="ＭＳ Ｐゴシック"/>
        <a:font script="Hang" typeface="굴림"/>
        <a:font script="Hans" typeface="黑体"/>
        <a:font script="Hant" typeface="微軟正黑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ajorFont>
      <a:minorFont>
        <a:latin typeface="Arial" panose="020B0604020202020204"/>
        <a:ea typeface="Arial"/>
        <a:cs typeface="Arial"/>
        <a:font script="Jpan" typeface="ＭＳ Ｐゴシック"/>
        <a:font script="Hang" typeface="굴림"/>
        <a:font script="Hans" typeface="黑体"/>
        <a:font script="Hant" typeface="微軟正黑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  <a:custClrLst>
    <a:custClr name="ERA WA Primary Colour - Dark Blue">
      <a:srgbClr val="003057"/>
    </a:custClr>
    <a:custClr name="ERA WA Primary Colour - Yellow">
      <a:srgbClr val="FFC72C"/>
    </a:custClr>
    <a:custClr>
      <a:srgbClr val="FFFFFF"/>
    </a:custClr>
    <a:custClr>
      <a:srgbClr val="FFFFFF"/>
    </a:custClr>
    <a:custClr>
      <a:srgbClr val="FFFFFF"/>
    </a:custClr>
    <a:custClr>
      <a:srgbClr val="FFFFFF"/>
    </a:custClr>
    <a:custClr>
      <a:srgbClr val="FFFFFF"/>
    </a:custClr>
    <a:custClr>
      <a:srgbClr val="FFFFFF"/>
    </a:custClr>
    <a:custClr>
      <a:srgbClr val="FFFFFF"/>
    </a:custClr>
    <a:custClr>
      <a:srgbClr val="FFFFFF"/>
    </a:custClr>
    <a:custClr name="ERA WA Secondary Colour - Teal">
      <a:srgbClr val="009CA6"/>
    </a:custClr>
    <a:custClr name="ERA WA Secondary Colour - Dark Teal">
      <a:srgbClr val="00778B"/>
    </a:custClr>
    <a:custClr name="ERA WA Secondary Colour - Orange">
      <a:srgbClr val="F2A900"/>
    </a:custClr>
    <a:custClr name="ERA WA Secondary Colour - Green">
      <a:srgbClr val="B7BF10"/>
    </a:custClr>
    <a:custClr name="ERA WA Secondary Colour - Dark Grey">
      <a:srgbClr val="53565A"/>
    </a:custClr>
    <a:custClr name="ERA WA Secondary Colour - Grey Blue">
      <a:srgbClr val="7FA9AE"/>
    </a:custClr>
    <a:custClr name="ERA WA Secondary Colour - Light Grey">
      <a:srgbClr val="BBBCBC"/>
    </a:custClr>
    <a:custClr>
      <a:srgbClr val="FFFFFF"/>
    </a:custClr>
    <a:custClr>
      <a:srgbClr val="FFFFFF"/>
    </a:custClr>
    <a:custClr>
      <a:srgbClr val="FFFFFF"/>
    </a:custClr>
    <a:custClr name="ERA WA Extended Colour - Pale Yellow">
      <a:srgbClr val="F3DD6D"/>
    </a:custClr>
    <a:custClr name="ERA WA Extended Colour - Pea Green">
      <a:srgbClr val="6BA539"/>
    </a:custClr>
    <a:custClr name="ERA WA Extended Colour - Warm Red">
      <a:srgbClr val="F9423A"/>
    </a:custClr>
    <a:custClr name="ERA WA Extended Colour - Olive">
      <a:srgbClr val="AC9F3C"/>
    </a:custClr>
    <a:custClr name="ERA WA Extended Colour - Crimson">
      <a:srgbClr val="BE3A34"/>
    </a:custClr>
    <a:custClr name="ERA WA Extended Colour - Copper">
      <a:srgbClr val="B77729"/>
    </a:custClr>
    <a:custClr name="ERA WA Extended Colour - Spruce">
      <a:srgbClr val="115E67"/>
    </a:custClr>
    <a:custClr name="ERA WA Extended Colour - Cyan Blue">
      <a:srgbClr val="5B7F95"/>
    </a:custClr>
    <a:custClr name="ERA WA Extended Colour - Medium Grey">
      <a:srgbClr val="888B8D"/>
    </a:custClr>
    <a:custClr>
      <a:srgbClr val="FFFFFF"/>
    </a:custClr>
  </a:custClr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9905F0-F5A5-4C4A-BFFB-5DDF883A383F}">
  <sheetPr codeName="Sheet13">
    <tabColor theme="5"/>
    <outlinePr summaryBelow="0"/>
  </sheetPr>
  <dimension ref="A1:BV67"/>
  <sheetViews>
    <sheetView showGridLines="0" tabSelected="1" zoomScaleNormal="100" workbookViewId="0"/>
  </sheetViews>
  <sheetFormatPr defaultColWidth="0" defaultRowHeight="14.25" zeroHeight="1" x14ac:dyDescent="0.2"/>
  <cols>
    <col min="1" max="2" width="1.875" customWidth="1"/>
    <col min="3" max="3" width="30.25" customWidth="1"/>
    <col min="4" max="4" width="11.375" customWidth="1"/>
    <col min="5" max="5" width="12.625" customWidth="1"/>
    <col min="6" max="10" width="11" customWidth="1"/>
    <col min="11" max="15" width="10.5" customWidth="1"/>
    <col min="16" max="73" width="9.25" customWidth="1"/>
    <col min="74" max="74" width="4.125" customWidth="1"/>
    <col min="75" max="16384" width="8" hidden="1"/>
  </cols>
  <sheetData>
    <row r="1" spans="1:5" s="2" customFormat="1" ht="18" x14ac:dyDescent="0.25">
      <c r="A1" s="2" t="s">
        <v>180</v>
      </c>
    </row>
    <row r="2" spans="1:5" s="2" customFormat="1" ht="18" x14ac:dyDescent="0.25"/>
    <row r="3" spans="1:5" s="2" customFormat="1" ht="18" x14ac:dyDescent="0.25"/>
    <row r="4" spans="1:5" s="2" customFormat="1" ht="18" x14ac:dyDescent="0.25"/>
    <row r="5" spans="1:5" s="2" customFormat="1" ht="18" x14ac:dyDescent="0.25"/>
    <row r="6" spans="1:5" s="2" customFormat="1" ht="18" x14ac:dyDescent="0.25"/>
    <row r="7" spans="1:5" s="19" customFormat="1" ht="15" x14ac:dyDescent="0.25">
      <c r="B7" s="19" t="s">
        <v>28</v>
      </c>
    </row>
    <row r="8" spans="1:5" x14ac:dyDescent="0.2"/>
    <row r="9" spans="1:5" s="19" customFormat="1" ht="15" x14ac:dyDescent="0.25">
      <c r="B9" s="19" t="s">
        <v>29</v>
      </c>
    </row>
    <row r="10" spans="1:5" x14ac:dyDescent="0.2"/>
    <row r="11" spans="1:5" x14ac:dyDescent="0.2">
      <c r="C11" s="61" t="s">
        <v>90</v>
      </c>
    </row>
    <row r="12" spans="1:5" x14ac:dyDescent="0.2">
      <c r="C12" s="87" t="s">
        <v>55</v>
      </c>
      <c r="D12" s="6" t="s">
        <v>89</v>
      </c>
      <c r="E12" s="34">
        <v>2024</v>
      </c>
    </row>
    <row r="13" spans="1:5" x14ac:dyDescent="0.2">
      <c r="C13" s="88" t="s">
        <v>56</v>
      </c>
      <c r="D13" s="6" t="s">
        <v>88</v>
      </c>
      <c r="E13" s="35">
        <v>0.1</v>
      </c>
    </row>
    <row r="14" spans="1:5" x14ac:dyDescent="0.2">
      <c r="C14" s="20"/>
    </row>
    <row r="15" spans="1:5" s="19" customFormat="1" ht="15" x14ac:dyDescent="0.25">
      <c r="B15" s="19" t="s">
        <v>30</v>
      </c>
    </row>
    <row r="16" spans="1:5" ht="5.0999999999999996" customHeight="1" x14ac:dyDescent="0.2"/>
    <row r="17" spans="3:5" ht="30" x14ac:dyDescent="0.2">
      <c r="C17" s="124" t="s">
        <v>121</v>
      </c>
      <c r="D17" s="123" t="s">
        <v>123</v>
      </c>
      <c r="E17" s="123" t="s">
        <v>122</v>
      </c>
    </row>
    <row r="18" spans="3:5" x14ac:dyDescent="0.2">
      <c r="C18" s="128" t="s">
        <v>124</v>
      </c>
      <c r="D18" s="125" t="s">
        <v>88</v>
      </c>
      <c r="E18" s="69" cm="1">
        <f t="array" aca="1" ref="E18" ca="1">INDIRECT(C18&amp;"!G3")</f>
        <v>0.74275602388062056</v>
      </c>
    </row>
    <row r="19" spans="3:5" x14ac:dyDescent="0.2">
      <c r="C19" s="127" t="s">
        <v>132</v>
      </c>
      <c r="D19" s="125" t="s">
        <v>88</v>
      </c>
      <c r="E19" s="69" cm="1">
        <f t="array" aca="1" ref="E19" ca="1">INDIRECT(C19&amp;"!G3")</f>
        <v>0.6601183431952663</v>
      </c>
    </row>
    <row r="20" spans="3:5" x14ac:dyDescent="0.2">
      <c r="C20" s="127" t="s">
        <v>134</v>
      </c>
      <c r="D20" s="125" t="s">
        <v>88</v>
      </c>
      <c r="E20" s="69" cm="1">
        <f t="array" aca="1" ref="E20" ca="1">INDIRECT(C20&amp;"!G3")</f>
        <v>0.86971679539603164</v>
      </c>
    </row>
    <row r="21" spans="3:5" x14ac:dyDescent="0.2">
      <c r="C21" s="127" t="s">
        <v>125</v>
      </c>
      <c r="D21" s="125" t="s">
        <v>88</v>
      </c>
      <c r="E21" s="69" cm="1">
        <f t="array" aca="1" ref="E21" ca="1">INDIRECT(C21&amp;"!G3")</f>
        <v>0.47049010984003514</v>
      </c>
    </row>
    <row r="22" spans="3:5" x14ac:dyDescent="0.2">
      <c r="C22" s="126" t="s">
        <v>126</v>
      </c>
      <c r="D22" s="125" t="s">
        <v>88</v>
      </c>
      <c r="E22" s="69" cm="1">
        <f t="array" aca="1" ref="E22" ca="1">INDIRECT(C22&amp;"!G3")</f>
        <v>0.6941588745920716</v>
      </c>
    </row>
    <row r="23" spans="3:5" x14ac:dyDescent="0.2"/>
    <row r="24" spans="3:5" x14ac:dyDescent="0.2"/>
    <row r="25" spans="3:5" x14ac:dyDescent="0.2"/>
    <row r="26" spans="3:5" x14ac:dyDescent="0.2"/>
    <row r="27" spans="3:5" x14ac:dyDescent="0.2"/>
    <row r="28" spans="3:5" x14ac:dyDescent="0.2"/>
    <row r="29" spans="3:5" x14ac:dyDescent="0.2"/>
    <row r="30" spans="3:5" x14ac:dyDescent="0.2"/>
    <row r="31" spans="3:5" x14ac:dyDescent="0.2"/>
    <row r="32" spans="3:5" x14ac:dyDescent="0.2"/>
    <row r="33" x14ac:dyDescent="0.2"/>
    <row r="34" x14ac:dyDescent="0.2"/>
    <row r="35" x14ac:dyDescent="0.2"/>
    <row r="36" x14ac:dyDescent="0.2"/>
    <row r="37" x14ac:dyDescent="0.2"/>
    <row r="38" x14ac:dyDescent="0.2"/>
    <row r="39" x14ac:dyDescent="0.2"/>
    <row r="40" x14ac:dyDescent="0.2"/>
    <row r="41" x14ac:dyDescent="0.2"/>
    <row r="42" x14ac:dyDescent="0.2"/>
    <row r="43" x14ac:dyDescent="0.2"/>
    <row r="44" x14ac:dyDescent="0.2"/>
    <row r="45" x14ac:dyDescent="0.2"/>
    <row r="46" x14ac:dyDescent="0.2"/>
    <row r="47" x14ac:dyDescent="0.2"/>
    <row r="48" x14ac:dyDescent="0.2"/>
    <row r="49" x14ac:dyDescent="0.2"/>
    <row r="50" x14ac:dyDescent="0.2"/>
    <row r="51" x14ac:dyDescent="0.2"/>
    <row r="52" x14ac:dyDescent="0.2"/>
    <row r="53" x14ac:dyDescent="0.2"/>
    <row r="54" x14ac:dyDescent="0.2"/>
    <row r="55" x14ac:dyDescent="0.2"/>
    <row r="56" x14ac:dyDescent="0.2"/>
    <row r="57" x14ac:dyDescent="0.2"/>
    <row r="58" x14ac:dyDescent="0.2"/>
    <row r="59" x14ac:dyDescent="0.2"/>
    <row r="60" x14ac:dyDescent="0.2"/>
    <row r="61" x14ac:dyDescent="0.2"/>
    <row r="62" x14ac:dyDescent="0.2"/>
    <row r="63" x14ac:dyDescent="0.2"/>
    <row r="64" x14ac:dyDescent="0.2"/>
    <row r="65" x14ac:dyDescent="0.2"/>
    <row r="66" x14ac:dyDescent="0.2"/>
    <row r="67" x14ac:dyDescent="0.2"/>
  </sheetData>
  <pageMargins left="0.7" right="0.7" top="0.75" bottom="0.75" header="0.3" footer="0.3"/>
  <pageSetup paperSize="9" orientation="portrait" r:id="rId1"/>
  <headerFooter>
    <oddHeader>&amp;C&amp;"Aptos"&amp;10&amp;K000000 OFFICIAL&amp;1#_x000D_</oddHead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1BD318-C0FB-4D1E-AAAC-7B5E7100D26B}">
  <sheetPr>
    <tabColor theme="6"/>
  </sheetPr>
  <dimension ref="A1:P57"/>
  <sheetViews>
    <sheetView showGridLines="0" zoomScaleNormal="100" workbookViewId="0"/>
  </sheetViews>
  <sheetFormatPr defaultColWidth="0" defaultRowHeight="14.25" zeroHeight="1" x14ac:dyDescent="0.2"/>
  <cols>
    <col min="1" max="3" width="1.625" customWidth="1"/>
    <col min="4" max="4" width="42.5" customWidth="1"/>
    <col min="5" max="5" width="19.75" customWidth="1"/>
    <col min="6" max="8" width="16.875" customWidth="1"/>
    <col min="9" max="9" width="9.25" customWidth="1"/>
    <col min="10" max="10" width="1.625" customWidth="1"/>
    <col min="11" max="13" width="16.875" customWidth="1"/>
    <col min="14" max="15" width="9" customWidth="1"/>
    <col min="16" max="16" width="1.625" customWidth="1"/>
    <col min="17" max="16384" width="8" hidden="1"/>
  </cols>
  <sheetData>
    <row r="1" spans="1:10" s="2" customFormat="1" ht="18" x14ac:dyDescent="0.25">
      <c r="A1" s="2" t="s">
        <v>128</v>
      </c>
    </row>
    <row r="2" spans="1:10" x14ac:dyDescent="0.2"/>
    <row r="3" spans="1:10" s="19" customFormat="1" ht="15" x14ac:dyDescent="0.25">
      <c r="A3" s="19" t="s">
        <v>166</v>
      </c>
    </row>
    <row r="4" spans="1:10" ht="5.0999999999999996" customHeight="1" x14ac:dyDescent="0.2"/>
    <row r="5" spans="1:10" x14ac:dyDescent="0.2">
      <c r="F5" s="30" t="s">
        <v>144</v>
      </c>
      <c r="G5" s="30"/>
      <c r="H5" s="30" t="s">
        <v>80</v>
      </c>
    </row>
    <row r="6" spans="1:10" x14ac:dyDescent="0.2">
      <c r="F6" s="30" t="s">
        <v>141</v>
      </c>
      <c r="G6" s="30" t="s">
        <v>142</v>
      </c>
      <c r="H6" s="30" t="s">
        <v>143</v>
      </c>
    </row>
    <row r="7" spans="1:10" x14ac:dyDescent="0.2">
      <c r="E7" t="s">
        <v>161</v>
      </c>
      <c r="F7" s="38">
        <f t="shared" ref="F7:F17" si="0">_xlfn.XLOOKUP(E7,$E$34:$E$53,$I$34:$I$53,$I$46)</f>
        <v>0</v>
      </c>
      <c r="G7" s="38">
        <f t="shared" ref="G7:G17" si="1">_xlfn.XLOOKUP(E7,$E$34:$E$53,$N$34:$N$53,$N$46)</f>
        <v>0</v>
      </c>
      <c r="H7" s="38">
        <v>0</v>
      </c>
    </row>
    <row r="8" spans="1:10" x14ac:dyDescent="0.2">
      <c r="E8" t="s">
        <v>162</v>
      </c>
      <c r="F8" s="38">
        <f t="shared" si="0"/>
        <v>0</v>
      </c>
      <c r="G8" s="38">
        <f t="shared" si="1"/>
        <v>0</v>
      </c>
      <c r="H8" s="38">
        <v>0</v>
      </c>
      <c r="J8" s="38"/>
    </row>
    <row r="9" spans="1:10" x14ac:dyDescent="0.2">
      <c r="E9" t="s">
        <v>130</v>
      </c>
      <c r="F9" s="38">
        <f t="shared" si="0"/>
        <v>0</v>
      </c>
      <c r="G9" s="38">
        <f t="shared" si="1"/>
        <v>0</v>
      </c>
      <c r="H9" s="38">
        <v>0</v>
      </c>
      <c r="J9" s="38"/>
    </row>
    <row r="10" spans="1:10" x14ac:dyDescent="0.2">
      <c r="E10" t="s">
        <v>131</v>
      </c>
      <c r="F10" s="38">
        <f t="shared" si="0"/>
        <v>0.51428408243260026</v>
      </c>
      <c r="G10" s="38">
        <f t="shared" si="1"/>
        <v>0.39352613195868985</v>
      </c>
      <c r="H10" s="38">
        <v>0.39352613195868985</v>
      </c>
      <c r="J10" s="38"/>
    </row>
    <row r="11" spans="1:10" x14ac:dyDescent="0.2">
      <c r="E11" t="s">
        <v>132</v>
      </c>
      <c r="F11" s="38">
        <f t="shared" si="0"/>
        <v>0.65445046896555559</v>
      </c>
      <c r="G11" s="38">
        <f t="shared" si="1"/>
        <v>0.56673010389804412</v>
      </c>
      <c r="H11" s="38">
        <v>0.6601183431952663</v>
      </c>
      <c r="J11" s="38"/>
    </row>
    <row r="12" spans="1:10" x14ac:dyDescent="0.2">
      <c r="E12" t="s">
        <v>133</v>
      </c>
      <c r="F12" s="38">
        <f t="shared" si="0"/>
        <v>0.57683059644780188</v>
      </c>
      <c r="G12" s="38">
        <f t="shared" si="1"/>
        <v>0.57683059644780188</v>
      </c>
      <c r="H12" s="38">
        <v>0.57683059644780188</v>
      </c>
      <c r="J12" s="38"/>
    </row>
    <row r="13" spans="1:10" x14ac:dyDescent="0.2">
      <c r="E13" t="s">
        <v>134</v>
      </c>
      <c r="F13" s="38">
        <f t="shared" si="0"/>
        <v>0.36978948136273243</v>
      </c>
      <c r="G13" s="38">
        <f t="shared" si="1"/>
        <v>0.36159535491139433</v>
      </c>
      <c r="H13" s="38">
        <v>0.86971679539603164</v>
      </c>
      <c r="J13" s="38"/>
    </row>
    <row r="14" spans="1:10" x14ac:dyDescent="0.2">
      <c r="E14" t="s">
        <v>125</v>
      </c>
      <c r="F14" s="38">
        <f t="shared" si="0"/>
        <v>0.4973189493049085</v>
      </c>
      <c r="G14" s="38">
        <f t="shared" si="1"/>
        <v>0.37830384563489061</v>
      </c>
      <c r="H14" s="38">
        <v>0.47049010984003514</v>
      </c>
      <c r="J14" s="38"/>
    </row>
    <row r="15" spans="1:10" x14ac:dyDescent="0.2">
      <c r="E15" t="s">
        <v>124</v>
      </c>
      <c r="F15" s="38">
        <f t="shared" si="0"/>
        <v>0.26777467374346337</v>
      </c>
      <c r="G15" s="38">
        <f t="shared" si="1"/>
        <v>8.5798529886793026E-2</v>
      </c>
      <c r="H15" s="38">
        <v>0.74275602388062056</v>
      </c>
      <c r="J15" s="38"/>
    </row>
    <row r="16" spans="1:10" x14ac:dyDescent="0.2">
      <c r="E16" t="s">
        <v>126</v>
      </c>
      <c r="F16" s="38">
        <f t="shared" si="0"/>
        <v>0.55364384222985619</v>
      </c>
      <c r="G16" s="38">
        <f t="shared" si="1"/>
        <v>0.45857538845826579</v>
      </c>
      <c r="H16" s="38">
        <v>0.6941588745920716</v>
      </c>
      <c r="J16" s="38"/>
    </row>
    <row r="17" spans="1:14" x14ac:dyDescent="0.2">
      <c r="E17" t="s">
        <v>135</v>
      </c>
      <c r="F17" s="38">
        <f t="shared" si="0"/>
        <v>0.51539686489450731</v>
      </c>
      <c r="G17" s="38">
        <f t="shared" si="1"/>
        <v>0.43561878536373366</v>
      </c>
      <c r="H17" s="38">
        <v>0.43561878536373366</v>
      </c>
      <c r="J17" s="38"/>
    </row>
    <row r="18" spans="1:14" x14ac:dyDescent="0.2">
      <c r="E18" t="s">
        <v>168</v>
      </c>
      <c r="F18" s="38">
        <f>_xlfn.XLOOKUP(E18,$E$34:$E$53,$I$34:$I$53,$I$46)</f>
        <v>0.67311434146583737</v>
      </c>
      <c r="G18" s="38">
        <f>_xlfn.XLOOKUP(E18,$E$34:$E$53,$N$34:$N$53,$N$46)</f>
        <v>0.65862485242536684</v>
      </c>
      <c r="H18" s="38">
        <v>0.65862485242536684</v>
      </c>
      <c r="J18" s="38"/>
    </row>
    <row r="19" spans="1:14" x14ac:dyDescent="0.2">
      <c r="E19" t="s">
        <v>169</v>
      </c>
      <c r="F19" s="38">
        <f t="shared" ref="F19:F28" si="2">_xlfn.XLOOKUP(E19,$E$34:$E$53,$I$34:$I$53,$I$46)</f>
        <v>0.67311434146583737</v>
      </c>
      <c r="G19" s="38">
        <f t="shared" ref="G19:G28" si="3">_xlfn.XLOOKUP(E19,$E$34:$E$53,$N$34:$N$53,$N$46)</f>
        <v>0.65862485242536684</v>
      </c>
      <c r="H19" s="38">
        <v>0.65862485242536684</v>
      </c>
      <c r="J19" s="38"/>
    </row>
    <row r="20" spans="1:14" x14ac:dyDescent="0.2">
      <c r="E20" t="s">
        <v>165</v>
      </c>
      <c r="F20" s="38">
        <f t="shared" si="2"/>
        <v>0.25333333333333363</v>
      </c>
      <c r="G20" s="38">
        <f t="shared" si="3"/>
        <v>0.25333333333333363</v>
      </c>
      <c r="H20" s="38">
        <v>0.25333333333333363</v>
      </c>
      <c r="J20" s="38"/>
    </row>
    <row r="21" spans="1:14" x14ac:dyDescent="0.2">
      <c r="E21" t="s">
        <v>170</v>
      </c>
      <c r="F21" s="38">
        <f t="shared" si="2"/>
        <v>0.67311434146583737</v>
      </c>
      <c r="G21" s="38">
        <f t="shared" si="3"/>
        <v>0.65862485242536684</v>
      </c>
      <c r="H21" s="38">
        <v>0.65862485242536684</v>
      </c>
      <c r="J21" s="38"/>
    </row>
    <row r="22" spans="1:14" x14ac:dyDescent="0.2">
      <c r="E22" t="s">
        <v>171</v>
      </c>
      <c r="F22" s="38">
        <f t="shared" si="2"/>
        <v>0.67311434146583737</v>
      </c>
      <c r="G22" s="38">
        <f t="shared" si="3"/>
        <v>0.65862485242536684</v>
      </c>
      <c r="H22" s="38">
        <v>0.65862485242536684</v>
      </c>
      <c r="J22" s="38"/>
    </row>
    <row r="23" spans="1:14" x14ac:dyDescent="0.2">
      <c r="E23" t="s">
        <v>164</v>
      </c>
      <c r="F23" s="38">
        <f t="shared" si="2"/>
        <v>0.69000000000000106</v>
      </c>
      <c r="G23" s="38">
        <f t="shared" si="3"/>
        <v>0.69000000000000106</v>
      </c>
      <c r="H23" s="38">
        <v>0.69000000000000283</v>
      </c>
      <c r="J23" s="38"/>
    </row>
    <row r="24" spans="1:14" x14ac:dyDescent="0.2">
      <c r="E24" t="s">
        <v>163</v>
      </c>
      <c r="F24" s="38">
        <f t="shared" si="2"/>
        <v>0.44247777935385552</v>
      </c>
      <c r="G24" s="38">
        <f t="shared" si="3"/>
        <v>0.413837423231387</v>
      </c>
      <c r="H24" s="38">
        <v>0.413837423231387</v>
      </c>
      <c r="J24" s="38"/>
    </row>
    <row r="25" spans="1:14" x14ac:dyDescent="0.2">
      <c r="E25" t="s">
        <v>138</v>
      </c>
      <c r="F25" s="38">
        <f t="shared" si="2"/>
        <v>0.72815091124041476</v>
      </c>
      <c r="G25" s="38">
        <f t="shared" si="3"/>
        <v>0.72815091124041476</v>
      </c>
      <c r="H25" s="38">
        <v>0.72815091124041476</v>
      </c>
      <c r="J25" s="38"/>
    </row>
    <row r="26" spans="1:14" x14ac:dyDescent="0.2">
      <c r="E26" t="s">
        <v>140</v>
      </c>
      <c r="F26" s="38">
        <f t="shared" si="2"/>
        <v>0.63294208427502507</v>
      </c>
      <c r="G26" s="38">
        <f t="shared" si="3"/>
        <v>0.63294208427502507</v>
      </c>
      <c r="H26" s="38">
        <v>0.63294208427502507</v>
      </c>
      <c r="J26" s="38"/>
    </row>
    <row r="27" spans="1:14" x14ac:dyDescent="0.2">
      <c r="E27" t="s">
        <v>139</v>
      </c>
      <c r="F27" s="38">
        <f t="shared" si="2"/>
        <v>0.37939071700080929</v>
      </c>
      <c r="G27" s="38">
        <f t="shared" si="3"/>
        <v>0.37939071700080929</v>
      </c>
      <c r="H27" s="38">
        <v>0.37939071700080929</v>
      </c>
      <c r="J27" s="38"/>
    </row>
    <row r="28" spans="1:14" x14ac:dyDescent="0.2">
      <c r="E28" s="90" t="s">
        <v>57</v>
      </c>
      <c r="F28" s="91">
        <f t="shared" si="2"/>
        <v>0.49114569599380858</v>
      </c>
      <c r="G28" s="91">
        <f t="shared" si="3"/>
        <v>0.41721367179870011</v>
      </c>
      <c r="H28" s="91"/>
      <c r="J28" s="38"/>
    </row>
    <row r="29" spans="1:14" ht="5.0999999999999996" customHeight="1" x14ac:dyDescent="0.2"/>
    <row r="30" spans="1:14" s="19" customFormat="1" ht="15" x14ac:dyDescent="0.25">
      <c r="A30" s="19" t="s">
        <v>167</v>
      </c>
    </row>
    <row r="31" spans="1:14" ht="5.0999999999999996" customHeight="1" x14ac:dyDescent="0.2"/>
    <row r="32" spans="1:14" ht="15" x14ac:dyDescent="0.25">
      <c r="F32" s="97" t="s">
        <v>159</v>
      </c>
      <c r="G32" s="97"/>
      <c r="H32" s="97"/>
      <c r="I32" s="97"/>
      <c r="K32" s="97" t="s">
        <v>160</v>
      </c>
      <c r="L32" s="97"/>
      <c r="M32" s="97"/>
      <c r="N32" s="97"/>
    </row>
    <row r="33" spans="5:14" x14ac:dyDescent="0.2">
      <c r="F33" s="30" t="s">
        <v>94</v>
      </c>
      <c r="G33" s="30" t="s">
        <v>129</v>
      </c>
      <c r="H33" s="30" t="s">
        <v>117</v>
      </c>
      <c r="I33" s="30" t="s">
        <v>81</v>
      </c>
      <c r="K33" s="30" t="s">
        <v>118</v>
      </c>
      <c r="L33" s="30" t="s">
        <v>129</v>
      </c>
      <c r="M33" s="30" t="s">
        <v>127</v>
      </c>
      <c r="N33" s="30" t="str">
        <f>I33</f>
        <v>Depn %</v>
      </c>
    </row>
    <row r="34" spans="5:14" x14ac:dyDescent="0.2">
      <c r="E34" t="s">
        <v>130</v>
      </c>
      <c r="F34" s="47">
        <v>2755164168.6141276</v>
      </c>
      <c r="G34" s="47">
        <v>0</v>
      </c>
      <c r="H34" s="47">
        <v>2755164168.6141276</v>
      </c>
      <c r="I34" s="38">
        <f>-G34/F34</f>
        <v>0</v>
      </c>
      <c r="K34" s="47">
        <v>2755164168.6141276</v>
      </c>
      <c r="L34" s="47">
        <v>0</v>
      </c>
      <c r="M34" s="47">
        <v>2755164168.6141276</v>
      </c>
      <c r="N34" s="38">
        <f>-L34/K34</f>
        <v>0</v>
      </c>
    </row>
    <row r="35" spans="5:14" x14ac:dyDescent="0.2">
      <c r="E35" t="s">
        <v>131</v>
      </c>
      <c r="F35" s="47">
        <v>1047711740.6283119</v>
      </c>
      <c r="G35" s="47">
        <v>-538821471.18289387</v>
      </c>
      <c r="H35" s="47">
        <v>508890269.445418</v>
      </c>
      <c r="I35" s="38">
        <f t="shared" ref="I35:I53" si="4">-G35/F35</f>
        <v>0.51428408243260026</v>
      </c>
      <c r="K35" s="47">
        <v>839096779.36981583</v>
      </c>
      <c r="L35" s="47">
        <v>-330206509.92439783</v>
      </c>
      <c r="M35" s="47">
        <v>508890269.445418</v>
      </c>
      <c r="N35" s="38">
        <f t="shared" ref="N35:N53" si="5">-L35/K35</f>
        <v>0.39352613195868985</v>
      </c>
    </row>
    <row r="36" spans="5:14" x14ac:dyDescent="0.2">
      <c r="E36" t="s">
        <v>162</v>
      </c>
      <c r="F36" s="47">
        <v>31769350.776981488</v>
      </c>
      <c r="G36" s="47">
        <v>0</v>
      </c>
      <c r="H36" s="47">
        <v>31769350.776981488</v>
      </c>
      <c r="I36" s="38">
        <f t="shared" si="4"/>
        <v>0</v>
      </c>
      <c r="K36" s="47">
        <v>31769350.776981488</v>
      </c>
      <c r="L36" s="47">
        <v>0</v>
      </c>
      <c r="M36" s="47">
        <v>31769350.776981488</v>
      </c>
      <c r="N36" s="38">
        <f t="shared" si="5"/>
        <v>0</v>
      </c>
    </row>
    <row r="37" spans="5:14" x14ac:dyDescent="0.2">
      <c r="E37" t="s">
        <v>161</v>
      </c>
      <c r="F37" s="47">
        <v>116763620.7197064</v>
      </c>
      <c r="G37" s="47">
        <v>0</v>
      </c>
      <c r="H37" s="47">
        <v>116763620.7197064</v>
      </c>
      <c r="I37" s="38">
        <f t="shared" si="4"/>
        <v>0</v>
      </c>
      <c r="K37" s="47">
        <v>116763620.7197064</v>
      </c>
      <c r="L37" s="47">
        <v>0</v>
      </c>
      <c r="M37" s="47">
        <v>116763620.7197064</v>
      </c>
      <c r="N37" s="38">
        <f t="shared" si="5"/>
        <v>0</v>
      </c>
    </row>
    <row r="38" spans="5:14" x14ac:dyDescent="0.2">
      <c r="E38" t="s">
        <v>132</v>
      </c>
      <c r="F38" s="47">
        <v>845085048.43468618</v>
      </c>
      <c r="G38" s="47">
        <v>-553066306.26385963</v>
      </c>
      <c r="H38" s="47">
        <v>292018742.17082655</v>
      </c>
      <c r="I38" s="38">
        <f t="shared" si="4"/>
        <v>0.65445046896555559</v>
      </c>
      <c r="K38" s="47">
        <v>673988072.55722547</v>
      </c>
      <c r="L38" s="47">
        <v>-381969330.38639891</v>
      </c>
      <c r="M38" s="47">
        <v>292018742.17082655</v>
      </c>
      <c r="N38" s="38">
        <f t="shared" si="5"/>
        <v>0.56673010389804412</v>
      </c>
    </row>
    <row r="39" spans="5:14" x14ac:dyDescent="0.2">
      <c r="E39" t="s">
        <v>133</v>
      </c>
      <c r="F39" s="47">
        <v>111625275.71664777</v>
      </c>
      <c r="G39" s="47">
        <v>-64388874.370284274</v>
      </c>
      <c r="H39" s="47">
        <v>47236401.3463635</v>
      </c>
      <c r="I39" s="38">
        <f t="shared" si="4"/>
        <v>0.57683059644780188</v>
      </c>
      <c r="K39" s="47">
        <v>111625275.71664777</v>
      </c>
      <c r="L39" s="47">
        <v>-64388874.370284274</v>
      </c>
      <c r="M39" s="47">
        <v>47236401.3463635</v>
      </c>
      <c r="N39" s="38">
        <f t="shared" si="5"/>
        <v>0.57683059644780188</v>
      </c>
    </row>
    <row r="40" spans="5:14" x14ac:dyDescent="0.2">
      <c r="E40" t="s">
        <v>134</v>
      </c>
      <c r="F40" s="47">
        <v>504785019.22550881</v>
      </c>
      <c r="G40" s="47">
        <v>-186664190.45907784</v>
      </c>
      <c r="H40" s="47">
        <v>318120828.76643097</v>
      </c>
      <c r="I40" s="38">
        <f t="shared" si="4"/>
        <v>0.36978948136273243</v>
      </c>
      <c r="K40" s="47">
        <v>498305943.12527007</v>
      </c>
      <c r="L40" s="47">
        <v>-180185114.35883909</v>
      </c>
      <c r="M40" s="47">
        <v>318120828.76643097</v>
      </c>
      <c r="N40" s="38">
        <f t="shared" si="5"/>
        <v>0.36159535491139433</v>
      </c>
    </row>
    <row r="41" spans="5:14" x14ac:dyDescent="0.2">
      <c r="E41" t="s">
        <v>163</v>
      </c>
      <c r="F41" s="47">
        <v>61911542.675092503</v>
      </c>
      <c r="G41" s="47">
        <v>-27394481.91924639</v>
      </c>
      <c r="H41" s="47">
        <v>34517060.755846113</v>
      </c>
      <c r="I41" s="38">
        <f t="shared" si="4"/>
        <v>0.44247777935385552</v>
      </c>
      <c r="K41" s="47">
        <v>58886496.89328713</v>
      </c>
      <c r="L41" s="47">
        <v>-24369436.13744102</v>
      </c>
      <c r="M41" s="47">
        <v>34517060.755846113</v>
      </c>
      <c r="N41" s="38">
        <f t="shared" si="5"/>
        <v>0.413837423231387</v>
      </c>
    </row>
    <row r="42" spans="5:14" x14ac:dyDescent="0.2">
      <c r="E42" t="s">
        <v>126</v>
      </c>
      <c r="F42" s="47">
        <v>3743105834.9701629</v>
      </c>
      <c r="G42" s="47">
        <v>-2072347496.3458748</v>
      </c>
      <c r="H42" s="47">
        <v>1670758338.6242881</v>
      </c>
      <c r="I42" s="38">
        <f t="shared" si="4"/>
        <v>0.55364384222985619</v>
      </c>
      <c r="K42" s="47">
        <v>3085855912.3618679</v>
      </c>
      <c r="L42" s="47">
        <v>-1415097573.7375798</v>
      </c>
      <c r="M42" s="47">
        <v>1670758338.6242881</v>
      </c>
      <c r="N42" s="38">
        <f t="shared" si="5"/>
        <v>0.45857538845826579</v>
      </c>
    </row>
    <row r="43" spans="5:14" x14ac:dyDescent="0.2">
      <c r="E43" t="s">
        <v>125</v>
      </c>
      <c r="F43" s="47">
        <v>10301861288.118229</v>
      </c>
      <c r="G43" s="47">
        <v>-5123310831.6918688</v>
      </c>
      <c r="H43" s="47">
        <v>5178550456.4263601</v>
      </c>
      <c r="I43" s="38">
        <f t="shared" si="4"/>
        <v>0.4973189493049085</v>
      </c>
      <c r="K43" s="47">
        <v>8329712867.0754232</v>
      </c>
      <c r="L43" s="47">
        <v>-3151162410.6490631</v>
      </c>
      <c r="M43" s="47">
        <v>5178550456.4263601</v>
      </c>
      <c r="N43" s="38">
        <f t="shared" si="5"/>
        <v>0.37830384563489061</v>
      </c>
    </row>
    <row r="44" spans="5:14" x14ac:dyDescent="0.2">
      <c r="E44" t="s">
        <v>124</v>
      </c>
      <c r="F44" s="47">
        <v>1838017042.8671157</v>
      </c>
      <c r="G44" s="47">
        <v>-492174413.98866725</v>
      </c>
      <c r="H44" s="47">
        <v>1345842628.8784485</v>
      </c>
      <c r="I44" s="38">
        <f t="shared" si="4"/>
        <v>0.26777467374346337</v>
      </c>
      <c r="K44" s="47">
        <v>1472151022.3690524</v>
      </c>
      <c r="L44" s="47">
        <v>-126308393.49060404</v>
      </c>
      <c r="M44" s="47">
        <v>1345842628.8784485</v>
      </c>
      <c r="N44" s="38">
        <f t="shared" si="5"/>
        <v>8.5798529886793026E-2</v>
      </c>
    </row>
    <row r="45" spans="5:14" x14ac:dyDescent="0.2">
      <c r="E45" t="s">
        <v>135</v>
      </c>
      <c r="F45" s="47">
        <v>757416551.09596658</v>
      </c>
      <c r="G45" s="47">
        <v>-390370115.85407156</v>
      </c>
      <c r="H45" s="47">
        <v>367046435.24189502</v>
      </c>
      <c r="I45" s="38">
        <f t="shared" si="4"/>
        <v>0.51539686489450731</v>
      </c>
      <c r="K45" s="47">
        <v>650351970.83667994</v>
      </c>
      <c r="L45" s="47">
        <v>-283305535.59478486</v>
      </c>
      <c r="M45" s="47">
        <v>367046435.24189502</v>
      </c>
      <c r="N45" s="38">
        <f t="shared" si="5"/>
        <v>0.43561878536373366</v>
      </c>
    </row>
    <row r="46" spans="5:14" x14ac:dyDescent="0.2">
      <c r="E46" t="s">
        <v>136</v>
      </c>
      <c r="F46" s="47">
        <v>7449998419.2950258</v>
      </c>
      <c r="G46" s="47">
        <v>-5014700779.9253006</v>
      </c>
      <c r="H46" s="47">
        <v>2435297639.3697248</v>
      </c>
      <c r="I46" s="38">
        <f t="shared" si="4"/>
        <v>0.67311434146583737</v>
      </c>
      <c r="K46" s="47">
        <v>7133787144.9394493</v>
      </c>
      <c r="L46" s="47">
        <v>-4698489505.5697241</v>
      </c>
      <c r="M46" s="47">
        <v>2435297639.3697248</v>
      </c>
      <c r="N46" s="38">
        <f t="shared" si="5"/>
        <v>0.65862485242536684</v>
      </c>
    </row>
    <row r="47" spans="5:14" x14ac:dyDescent="0.2">
      <c r="E47" t="s">
        <v>165</v>
      </c>
      <c r="F47" s="47">
        <v>14306585.202241883</v>
      </c>
      <c r="G47" s="47">
        <v>-3624334.9179012813</v>
      </c>
      <c r="H47" s="47">
        <v>10682250.284340601</v>
      </c>
      <c r="I47" s="38">
        <f t="shared" si="4"/>
        <v>0.25333333333333363</v>
      </c>
      <c r="K47" s="47">
        <v>14306585.202241883</v>
      </c>
      <c r="L47" s="47">
        <v>-3624334.9179012813</v>
      </c>
      <c r="M47" s="47">
        <v>10682250.284340601</v>
      </c>
      <c r="N47" s="38">
        <f t="shared" si="5"/>
        <v>0.25333333333333363</v>
      </c>
    </row>
    <row r="48" spans="5:14" x14ac:dyDescent="0.2">
      <c r="E48" t="s">
        <v>164</v>
      </c>
      <c r="F48" s="47">
        <v>213648982.69007728</v>
      </c>
      <c r="G48" s="47">
        <v>-147417798.05615354</v>
      </c>
      <c r="H48" s="47">
        <v>66231184.633923754</v>
      </c>
      <c r="I48" s="38">
        <f t="shared" si="4"/>
        <v>0.69000000000000106</v>
      </c>
      <c r="K48" s="47">
        <v>213648982.69007728</v>
      </c>
      <c r="L48" s="47">
        <v>-147417798.05615354</v>
      </c>
      <c r="M48" s="47">
        <v>66231184.633923754</v>
      </c>
      <c r="N48" s="38">
        <f t="shared" si="5"/>
        <v>0.69000000000000106</v>
      </c>
    </row>
    <row r="49" spans="1:14" x14ac:dyDescent="0.2">
      <c r="E49" t="s">
        <v>137</v>
      </c>
      <c r="F49" s="47">
        <v>24014030.743688267</v>
      </c>
      <c r="G49" s="47">
        <v>-18073743.57855799</v>
      </c>
      <c r="H49" s="47">
        <v>5940287.1651302762</v>
      </c>
      <c r="I49" s="38">
        <f t="shared" si="4"/>
        <v>0.75263264928185403</v>
      </c>
      <c r="K49" s="47">
        <v>19162216.661710743</v>
      </c>
      <c r="L49" s="47">
        <v>-13221929.496580467</v>
      </c>
      <c r="M49" s="47">
        <v>5940287.1651302762</v>
      </c>
      <c r="N49" s="38">
        <f t="shared" si="5"/>
        <v>0.69000000000000283</v>
      </c>
    </row>
    <row r="50" spans="1:14" x14ac:dyDescent="0.2">
      <c r="E50" t="s">
        <v>138</v>
      </c>
      <c r="F50" s="47">
        <v>100632502.90089342</v>
      </c>
      <c r="G50" s="47">
        <v>-73275648.68768923</v>
      </c>
      <c r="H50" s="47">
        <v>27356854.213204194</v>
      </c>
      <c r="I50" s="38">
        <f t="shared" si="4"/>
        <v>0.72815091124041476</v>
      </c>
      <c r="K50" s="47">
        <v>100632502.90089342</v>
      </c>
      <c r="L50" s="47">
        <v>-73275648.68768923</v>
      </c>
      <c r="M50" s="47">
        <v>27356854.213204194</v>
      </c>
      <c r="N50" s="38">
        <f t="shared" si="5"/>
        <v>0.72815091124041476</v>
      </c>
    </row>
    <row r="51" spans="1:14" x14ac:dyDescent="0.2">
      <c r="E51" t="s">
        <v>139</v>
      </c>
      <c r="F51" s="47">
        <v>121871676.56121583</v>
      </c>
      <c r="G51" s="47">
        <v>-46236982.752650395</v>
      </c>
      <c r="H51" s="47">
        <v>75634693.808565438</v>
      </c>
      <c r="I51" s="38">
        <f t="shared" si="4"/>
        <v>0.37939071700080929</v>
      </c>
      <c r="K51" s="47">
        <v>121871676.56121583</v>
      </c>
      <c r="L51" s="47">
        <v>-46236982.752650395</v>
      </c>
      <c r="M51" s="47">
        <v>75634693.808565438</v>
      </c>
      <c r="N51" s="38">
        <f t="shared" si="5"/>
        <v>0.37939071700080929</v>
      </c>
    </row>
    <row r="52" spans="1:14" x14ac:dyDescent="0.2">
      <c r="E52" t="s">
        <v>140</v>
      </c>
      <c r="F52" s="47">
        <v>14078883.199556027</v>
      </c>
      <c r="G52" s="47">
        <v>-8911117.6765916254</v>
      </c>
      <c r="H52" s="47">
        <v>5167765.5229644012</v>
      </c>
      <c r="I52" s="38">
        <f t="shared" si="4"/>
        <v>0.63294208427502507</v>
      </c>
      <c r="K52" s="47">
        <v>14078883.199556027</v>
      </c>
      <c r="L52" s="47">
        <v>-8911117.6765916254</v>
      </c>
      <c r="M52" s="47">
        <v>5167765.5229644012</v>
      </c>
      <c r="N52" s="38">
        <f t="shared" si="5"/>
        <v>0.63294208427502507</v>
      </c>
    </row>
    <row r="53" spans="1:14" x14ac:dyDescent="0.2">
      <c r="E53" s="18" t="s">
        <v>57</v>
      </c>
      <c r="F53" s="71">
        <v>30053767564.43523</v>
      </c>
      <c r="G53" s="71">
        <v>-14760778587.670691</v>
      </c>
      <c r="H53" s="71">
        <v>15292988976.764544</v>
      </c>
      <c r="I53" s="89">
        <f t="shared" si="4"/>
        <v>0.49114569599380858</v>
      </c>
      <c r="K53" s="71">
        <v>26241159472.571232</v>
      </c>
      <c r="L53" s="71">
        <v>-10948170495.806684</v>
      </c>
      <c r="M53" s="71">
        <v>15292988976.764544</v>
      </c>
      <c r="N53" s="89">
        <f t="shared" si="5"/>
        <v>0.41721367179870011</v>
      </c>
    </row>
    <row r="54" spans="1:14" ht="5.0999999999999996" customHeight="1" x14ac:dyDescent="0.2"/>
    <row r="55" spans="1:14" s="19" customFormat="1" ht="15" x14ac:dyDescent="0.25">
      <c r="A55" s="19" t="s">
        <v>145</v>
      </c>
    </row>
    <row r="56" spans="1:14" x14ac:dyDescent="0.2"/>
    <row r="57" spans="1:14" x14ac:dyDescent="0.2"/>
  </sheetData>
  <pageMargins left="0.7" right="0.7" top="0.75" bottom="0.75" header="0.3" footer="0.3"/>
  <pageSetup paperSize="9" orientation="portrait" horizontalDpi="90" verticalDpi="90" r:id="rId1"/>
  <headerFooter>
    <oddHeader>&amp;C&amp;"Aptos"&amp;10&amp;K000000 OFFICIAL&amp;1#_x000D_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840EE5-007D-48E0-8B35-F700983B1386}">
  <dimension ref="A1:X1807"/>
  <sheetViews>
    <sheetView showGridLines="0" zoomScaleNormal="100" workbookViewId="0"/>
  </sheetViews>
  <sheetFormatPr defaultRowHeight="14.25" x14ac:dyDescent="0.2"/>
  <cols>
    <col min="1" max="2" width="1.625" customWidth="1"/>
    <col min="3" max="4" width="1.5" customWidth="1"/>
    <col min="5" max="6" width="9" customWidth="1"/>
    <col min="7" max="7" width="20.5" customWidth="1"/>
    <col min="8" max="8" width="1.5" customWidth="1"/>
    <col min="9" max="14" width="9" customWidth="1"/>
    <col min="15" max="15" width="1.5" customWidth="1"/>
    <col min="16" max="18" width="10.75" customWidth="1"/>
    <col min="19" max="19" width="1.5" customWidth="1"/>
    <col min="20" max="20" width="17" customWidth="1"/>
    <col min="21" max="21" width="20.5" customWidth="1"/>
    <col min="22" max="22" width="1.5" customWidth="1"/>
    <col min="23" max="23" width="17" customWidth="1"/>
    <col min="24" max="24" width="20.5" customWidth="1"/>
    <col min="25" max="25" width="1.625" customWidth="1"/>
    <col min="26" max="27" width="1.5" customWidth="1"/>
    <col min="28" max="30" width="8"/>
    <col min="31" max="31" width="6.5" bestFit="1" customWidth="1"/>
  </cols>
  <sheetData>
    <row r="1" spans="1:24" s="2" customFormat="1" ht="18" x14ac:dyDescent="0.25">
      <c r="A1" s="2" t="str" cm="1">
        <f t="array" aca="1" ref="A1" ca="1">_xlfn.TEXTAFTER(CELL("filename",A1),"]")</f>
        <v>Ballast</v>
      </c>
    </row>
    <row r="3" spans="1:24" x14ac:dyDescent="0.2">
      <c r="E3" s="36" t="s">
        <v>78</v>
      </c>
      <c r="G3" s="55">
        <f>X16</f>
        <v>0.74275602388062056</v>
      </c>
      <c r="I3" s="36" t="s">
        <v>55</v>
      </c>
      <c r="J3" s="36"/>
      <c r="K3" s="36" t="s">
        <v>83</v>
      </c>
      <c r="L3" s="36"/>
      <c r="M3" s="36"/>
      <c r="N3" s="36" t="s">
        <v>56</v>
      </c>
    </row>
    <row r="4" spans="1:24" x14ac:dyDescent="0.2">
      <c r="I4" s="60">
        <f>Cover!E12</f>
        <v>2024</v>
      </c>
      <c r="K4" s="34">
        <v>50</v>
      </c>
      <c r="N4" s="35">
        <v>0.1</v>
      </c>
    </row>
    <row r="5" spans="1:24" ht="5.0999999999999996" customHeight="1" x14ac:dyDescent="0.2"/>
    <row r="6" spans="1:24" ht="5.0999999999999996" customHeight="1" x14ac:dyDescent="0.2"/>
    <row r="7" spans="1:24" ht="5.0999999999999996" customHeight="1" x14ac:dyDescent="0.2"/>
    <row r="8" spans="1:24" ht="5.0999999999999996" customHeight="1" x14ac:dyDescent="0.2"/>
    <row r="9" spans="1:24" ht="5.0999999999999996" customHeight="1" x14ac:dyDescent="0.2"/>
    <row r="10" spans="1:24" ht="5.0999999999999996" customHeight="1" x14ac:dyDescent="0.2"/>
    <row r="11" spans="1:24" ht="5.0999999999999996" customHeight="1" x14ac:dyDescent="0.2"/>
    <row r="12" spans="1:24" ht="15" x14ac:dyDescent="0.25">
      <c r="E12" s="19" t="s">
        <v>154</v>
      </c>
      <c r="F12" s="19"/>
      <c r="G12" s="19"/>
      <c r="H12" s="19"/>
      <c r="I12" s="19"/>
      <c r="J12" s="19"/>
      <c r="K12" s="19"/>
      <c r="L12" s="19"/>
      <c r="M12" s="19"/>
      <c r="N12" s="19"/>
      <c r="P12" s="19" t="s">
        <v>155</v>
      </c>
      <c r="Q12" s="19"/>
      <c r="R12" s="19"/>
      <c r="T12" s="19" t="s">
        <v>156</v>
      </c>
      <c r="U12" s="19"/>
      <c r="W12" s="19" t="s">
        <v>158</v>
      </c>
      <c r="X12" s="19"/>
    </row>
    <row r="13" spans="1:24" ht="5.0999999999999996" customHeight="1" x14ac:dyDescent="0.2"/>
    <row r="14" spans="1:24" x14ac:dyDescent="0.2">
      <c r="E14" s="103" t="s">
        <v>79</v>
      </c>
      <c r="F14" s="100"/>
      <c r="G14" s="100"/>
      <c r="H14" s="100"/>
      <c r="I14" s="100"/>
      <c r="J14" s="100"/>
      <c r="K14" s="100"/>
      <c r="L14" s="100"/>
      <c r="M14" s="100"/>
      <c r="N14" s="51"/>
      <c r="P14" s="36"/>
      <c r="T14" s="39">
        <f>SUM(T23:T1807)</f>
        <v>1838017042.8671157</v>
      </c>
      <c r="U14" s="39">
        <f>SUM(U23:U1807)</f>
        <v>415288584.49223107</v>
      </c>
      <c r="V14" s="47"/>
      <c r="W14" s="39">
        <f>SUM(W23:W1807)</f>
        <v>1472151022.3690555</v>
      </c>
      <c r="X14" s="39">
        <f t="shared" ref="X14" si="0">SUM(X23:X1807)</f>
        <v>378701982.44242525</v>
      </c>
    </row>
    <row r="15" spans="1:24" x14ac:dyDescent="0.2">
      <c r="E15" s="104" t="s">
        <v>58</v>
      </c>
      <c r="F15" s="36"/>
      <c r="G15" s="36"/>
      <c r="N15" s="106"/>
      <c r="P15" s="36"/>
      <c r="R15" s="36" t="s">
        <v>146</v>
      </c>
      <c r="U15" s="98">
        <f>U14/$T$14</f>
        <v>0.22594381597486388</v>
      </c>
      <c r="X15" s="98">
        <f>X14/$W$14</f>
        <v>0.25724397611937938</v>
      </c>
    </row>
    <row r="16" spans="1:24" x14ac:dyDescent="0.2">
      <c r="E16" s="104" t="s">
        <v>59</v>
      </c>
      <c r="I16" s="39">
        <f t="shared" ref="I16:N16" si="1">COUNT(I23:I1807)</f>
        <v>269</v>
      </c>
      <c r="J16" s="39">
        <f t="shared" si="1"/>
        <v>1023</v>
      </c>
      <c r="K16" s="39">
        <f t="shared" si="1"/>
        <v>400</v>
      </c>
      <c r="L16" s="39">
        <f t="shared" si="1"/>
        <v>79</v>
      </c>
      <c r="M16" s="39">
        <f t="shared" si="1"/>
        <v>14</v>
      </c>
      <c r="N16" s="107">
        <f t="shared" si="1"/>
        <v>1785</v>
      </c>
      <c r="R16" s="36" t="s">
        <v>91</v>
      </c>
      <c r="U16" s="98">
        <f>1-U15</f>
        <v>0.7740561840251361</v>
      </c>
      <c r="X16" s="99">
        <f>1-X15</f>
        <v>0.74275602388062056</v>
      </c>
    </row>
    <row r="17" spans="5:24" x14ac:dyDescent="0.2">
      <c r="E17" s="105" t="s">
        <v>50</v>
      </c>
      <c r="F17" s="101"/>
      <c r="G17" s="101"/>
      <c r="H17" s="101"/>
      <c r="I17" s="102">
        <f t="shared" ref="I17:N17" si="2">I16/$N$16</f>
        <v>0.15070028011204481</v>
      </c>
      <c r="J17" s="102">
        <f t="shared" si="2"/>
        <v>0.57310924369747895</v>
      </c>
      <c r="K17" s="102">
        <f t="shared" si="2"/>
        <v>0.22408963585434175</v>
      </c>
      <c r="L17" s="102">
        <f t="shared" si="2"/>
        <v>4.4257703081232495E-2</v>
      </c>
      <c r="M17" s="102">
        <f t="shared" si="2"/>
        <v>7.8431372549019607E-3</v>
      </c>
      <c r="N17" s="108">
        <f t="shared" si="2"/>
        <v>1</v>
      </c>
      <c r="P17" s="36"/>
    </row>
    <row r="18" spans="5:24" ht="5.0999999999999996" customHeight="1" x14ac:dyDescent="0.2"/>
    <row r="19" spans="5:24" x14ac:dyDescent="0.2">
      <c r="J19" s="13" t="s">
        <v>60</v>
      </c>
      <c r="K19" s="13" t="s">
        <v>61</v>
      </c>
      <c r="L19" s="13" t="s">
        <v>62</v>
      </c>
      <c r="M19" s="13" t="s">
        <v>63</v>
      </c>
    </row>
    <row r="20" spans="5:24" x14ac:dyDescent="0.2">
      <c r="J20" s="34">
        <v>1900</v>
      </c>
      <c r="K20" s="34">
        <v>1961</v>
      </c>
      <c r="L20" s="34">
        <v>1968</v>
      </c>
      <c r="M20" s="34">
        <v>1968</v>
      </c>
    </row>
    <row r="21" spans="5:24" ht="5.0999999999999996" customHeight="1" x14ac:dyDescent="0.2"/>
    <row r="22" spans="5:24" ht="70.150000000000006" customHeight="1" x14ac:dyDescent="0.2">
      <c r="E22" s="40" t="s">
        <v>105</v>
      </c>
      <c r="F22" s="30" t="s">
        <v>64</v>
      </c>
      <c r="G22" s="30" t="s">
        <v>65</v>
      </c>
      <c r="I22" s="41" t="s">
        <v>66</v>
      </c>
      <c r="J22" s="41" t="str">
        <f>_xlfn.CONCAT(J19," inference")</f>
        <v>NG inference</v>
      </c>
      <c r="K22" s="41" t="str">
        <f>_xlfn.CONCAT(K19," inference")</f>
        <v>SG inference</v>
      </c>
      <c r="L22" s="41" t="str">
        <f>_xlfn.CONCAT(L19," inference")</f>
        <v>DGD inference</v>
      </c>
      <c r="M22" s="41" t="str">
        <f>_xlfn.CONCAT(M19," inference")</f>
        <v>DGU inference</v>
      </c>
      <c r="N22" s="30" t="s">
        <v>67</v>
      </c>
      <c r="P22" s="30" t="s">
        <v>68</v>
      </c>
      <c r="Q22" s="30" t="s">
        <v>69</v>
      </c>
      <c r="R22" s="30" t="s">
        <v>70</v>
      </c>
      <c r="T22" s="42" t="s">
        <v>71</v>
      </c>
      <c r="U22" s="30" t="s">
        <v>92</v>
      </c>
      <c r="W22" s="30" t="s">
        <v>72</v>
      </c>
      <c r="X22" s="30" t="str">
        <f>U22&amp;" excl non op"</f>
        <v>ARC DORC excl non op</v>
      </c>
    </row>
    <row r="23" spans="5:24" x14ac:dyDescent="0.2">
      <c r="E23" s="63">
        <v>839294</v>
      </c>
      <c r="F23" s="63" t="s">
        <v>62</v>
      </c>
      <c r="G23" s="63" t="s">
        <v>73</v>
      </c>
      <c r="I23" s="43" t="s">
        <v>77</v>
      </c>
      <c r="J23" s="44" t="s">
        <v>77</v>
      </c>
      <c r="K23" s="44" t="s">
        <v>77</v>
      </c>
      <c r="L23" s="44">
        <v>1968</v>
      </c>
      <c r="M23" s="45" t="s">
        <v>77</v>
      </c>
      <c r="N23" s="46">
        <f>MIN(I23:M23)</f>
        <v>1968</v>
      </c>
      <c r="P23">
        <f t="shared" ref="P23:P86" si="3">$I$4-N23</f>
        <v>56</v>
      </c>
      <c r="Q23" s="38">
        <f t="shared" ref="Q23:Q86" si="4">MIN(1,P23/$K$4)</f>
        <v>1</v>
      </c>
      <c r="R23" s="38">
        <f t="shared" ref="R23:R86" si="5">IF(Q23=1,1-$N$4,Q23)</f>
        <v>0.9</v>
      </c>
      <c r="T23" s="47">
        <v>405276.04165894742</v>
      </c>
      <c r="U23" s="47">
        <f t="shared" ref="U23:U86" si="6">(1-R23)*$T23</f>
        <v>40527.604165894736</v>
      </c>
      <c r="W23" s="47">
        <f t="shared" ref="W23:W86" si="7">IF(G23="Operational",T23,0)</f>
        <v>405276.04165894742</v>
      </c>
      <c r="X23" s="47">
        <f t="shared" ref="X23:X86" si="8">IF(W23=0,0,U23)</f>
        <v>40527.604165894736</v>
      </c>
    </row>
    <row r="24" spans="5:24" x14ac:dyDescent="0.2">
      <c r="E24" s="63">
        <v>839292</v>
      </c>
      <c r="F24" s="63" t="s">
        <v>62</v>
      </c>
      <c r="G24" s="63" t="s">
        <v>73</v>
      </c>
      <c r="I24" s="48" t="s">
        <v>77</v>
      </c>
      <c r="J24" s="49" t="s">
        <v>77</v>
      </c>
      <c r="K24" s="49" t="s">
        <v>77</v>
      </c>
      <c r="L24" s="49">
        <v>1968</v>
      </c>
      <c r="M24" s="50" t="s">
        <v>77</v>
      </c>
      <c r="N24" s="46">
        <f t="shared" ref="N24:N87" si="9">MIN(I24:M24)</f>
        <v>1968</v>
      </c>
      <c r="P24">
        <f t="shared" si="3"/>
        <v>56</v>
      </c>
      <c r="Q24" s="38">
        <f t="shared" si="4"/>
        <v>1</v>
      </c>
      <c r="R24" s="38">
        <f t="shared" si="5"/>
        <v>0.9</v>
      </c>
      <c r="T24" s="47">
        <v>5449142.3009210024</v>
      </c>
      <c r="U24" s="47">
        <f t="shared" si="6"/>
        <v>544914.2300921001</v>
      </c>
      <c r="W24" s="47">
        <f t="shared" si="7"/>
        <v>5449142.3009210024</v>
      </c>
      <c r="X24" s="47">
        <f t="shared" si="8"/>
        <v>544914.2300921001</v>
      </c>
    </row>
    <row r="25" spans="5:24" x14ac:dyDescent="0.2">
      <c r="E25" s="63">
        <v>839290</v>
      </c>
      <c r="F25" s="63" t="s">
        <v>62</v>
      </c>
      <c r="G25" s="63" t="s">
        <v>73</v>
      </c>
      <c r="I25" s="48" t="s">
        <v>77</v>
      </c>
      <c r="J25" s="49" t="s">
        <v>77</v>
      </c>
      <c r="K25" s="49" t="s">
        <v>77</v>
      </c>
      <c r="L25" s="49">
        <v>1968</v>
      </c>
      <c r="M25" s="50" t="s">
        <v>77</v>
      </c>
      <c r="N25" s="46">
        <f t="shared" si="9"/>
        <v>1968</v>
      </c>
      <c r="P25">
        <f t="shared" si="3"/>
        <v>56</v>
      </c>
      <c r="Q25" s="38">
        <f t="shared" si="4"/>
        <v>1</v>
      </c>
      <c r="R25" s="38">
        <f t="shared" si="5"/>
        <v>0.9</v>
      </c>
      <c r="T25" s="47">
        <v>432433.71455361915</v>
      </c>
      <c r="U25" s="47">
        <f t="shared" si="6"/>
        <v>43243.371455361907</v>
      </c>
      <c r="W25" s="47">
        <f t="shared" si="7"/>
        <v>432433.71455361915</v>
      </c>
      <c r="X25" s="47">
        <f t="shared" si="8"/>
        <v>43243.371455361907</v>
      </c>
    </row>
    <row r="26" spans="5:24" x14ac:dyDescent="0.2">
      <c r="E26" s="63">
        <v>839288</v>
      </c>
      <c r="F26" s="63" t="s">
        <v>62</v>
      </c>
      <c r="G26" s="63" t="s">
        <v>73</v>
      </c>
      <c r="I26" s="48" t="s">
        <v>77</v>
      </c>
      <c r="J26" s="49" t="s">
        <v>77</v>
      </c>
      <c r="K26" s="49" t="s">
        <v>77</v>
      </c>
      <c r="L26" s="49">
        <v>1968</v>
      </c>
      <c r="M26" s="50" t="s">
        <v>77</v>
      </c>
      <c r="N26" s="46">
        <f t="shared" si="9"/>
        <v>1968</v>
      </c>
      <c r="P26">
        <f t="shared" si="3"/>
        <v>56</v>
      </c>
      <c r="Q26" s="38">
        <f t="shared" si="4"/>
        <v>1</v>
      </c>
      <c r="R26" s="38">
        <f t="shared" si="5"/>
        <v>0.9</v>
      </c>
      <c r="T26" s="47">
        <v>5446754.8131939983</v>
      </c>
      <c r="U26" s="47">
        <f t="shared" si="6"/>
        <v>544675.48131939967</v>
      </c>
      <c r="W26" s="47">
        <f t="shared" si="7"/>
        <v>5446754.8131939983</v>
      </c>
      <c r="X26" s="47">
        <f t="shared" si="8"/>
        <v>544675.48131939967</v>
      </c>
    </row>
    <row r="27" spans="5:24" x14ac:dyDescent="0.2">
      <c r="E27" s="63">
        <v>839286</v>
      </c>
      <c r="F27" s="63" t="s">
        <v>62</v>
      </c>
      <c r="G27" s="63" t="s">
        <v>73</v>
      </c>
      <c r="I27" s="48" t="s">
        <v>77</v>
      </c>
      <c r="J27" s="49" t="s">
        <v>77</v>
      </c>
      <c r="K27" s="49" t="s">
        <v>77</v>
      </c>
      <c r="L27" s="49">
        <v>1968</v>
      </c>
      <c r="M27" s="50" t="s">
        <v>77</v>
      </c>
      <c r="N27" s="46">
        <f t="shared" si="9"/>
        <v>1968</v>
      </c>
      <c r="P27">
        <f t="shared" si="3"/>
        <v>56</v>
      </c>
      <c r="Q27" s="38">
        <f t="shared" si="4"/>
        <v>1</v>
      </c>
      <c r="R27" s="38">
        <f t="shared" si="5"/>
        <v>0.9</v>
      </c>
      <c r="T27" s="47">
        <v>25068.62113354314</v>
      </c>
      <c r="U27" s="47">
        <f t="shared" si="6"/>
        <v>2506.8621133543134</v>
      </c>
      <c r="W27" s="47">
        <f t="shared" si="7"/>
        <v>25068.62113354314</v>
      </c>
      <c r="X27" s="47">
        <f t="shared" si="8"/>
        <v>2506.8621133543134</v>
      </c>
    </row>
    <row r="28" spans="5:24" x14ac:dyDescent="0.2">
      <c r="E28" s="63">
        <v>839284</v>
      </c>
      <c r="F28" s="63" t="s">
        <v>62</v>
      </c>
      <c r="G28" s="63" t="s">
        <v>73</v>
      </c>
      <c r="I28" s="48" t="s">
        <v>77</v>
      </c>
      <c r="J28" s="49" t="s">
        <v>77</v>
      </c>
      <c r="K28" s="49" t="s">
        <v>77</v>
      </c>
      <c r="L28" s="49">
        <v>1968</v>
      </c>
      <c r="M28" s="50" t="s">
        <v>77</v>
      </c>
      <c r="N28" s="46">
        <f t="shared" si="9"/>
        <v>1968</v>
      </c>
      <c r="P28">
        <f t="shared" si="3"/>
        <v>56</v>
      </c>
      <c r="Q28" s="38">
        <f t="shared" si="4"/>
        <v>1</v>
      </c>
      <c r="R28" s="38">
        <f t="shared" si="5"/>
        <v>0.9</v>
      </c>
      <c r="T28" s="47">
        <v>41781.035222571911</v>
      </c>
      <c r="U28" s="47">
        <f t="shared" si="6"/>
        <v>4178.10352225719</v>
      </c>
      <c r="W28" s="47">
        <f t="shared" si="7"/>
        <v>41781.035222571911</v>
      </c>
      <c r="X28" s="47">
        <f t="shared" si="8"/>
        <v>4178.10352225719</v>
      </c>
    </row>
    <row r="29" spans="5:24" x14ac:dyDescent="0.2">
      <c r="E29" s="63">
        <v>839282</v>
      </c>
      <c r="F29" s="63" t="s">
        <v>62</v>
      </c>
      <c r="G29" s="63" t="s">
        <v>73</v>
      </c>
      <c r="I29" s="48" t="s">
        <v>77</v>
      </c>
      <c r="J29" s="49" t="s">
        <v>77</v>
      </c>
      <c r="K29" s="49" t="s">
        <v>77</v>
      </c>
      <c r="L29" s="49">
        <v>1968</v>
      </c>
      <c r="M29" s="50" t="s">
        <v>77</v>
      </c>
      <c r="N29" s="46">
        <f t="shared" si="9"/>
        <v>1968</v>
      </c>
      <c r="P29">
        <f t="shared" si="3"/>
        <v>56</v>
      </c>
      <c r="Q29" s="38">
        <f t="shared" si="4"/>
        <v>1</v>
      </c>
      <c r="R29" s="38">
        <f t="shared" si="5"/>
        <v>0.9</v>
      </c>
      <c r="T29" s="47">
        <v>481974.08488895436</v>
      </c>
      <c r="U29" s="47">
        <f t="shared" si="6"/>
        <v>48197.408488895424</v>
      </c>
      <c r="W29" s="47">
        <f t="shared" si="7"/>
        <v>481974.08488895436</v>
      </c>
      <c r="X29" s="47">
        <f t="shared" si="8"/>
        <v>48197.408488895424</v>
      </c>
    </row>
    <row r="30" spans="5:24" x14ac:dyDescent="0.2">
      <c r="E30" s="63">
        <v>832812</v>
      </c>
      <c r="F30" s="63" t="s">
        <v>60</v>
      </c>
      <c r="G30" s="63" t="s">
        <v>73</v>
      </c>
      <c r="I30" s="48" t="s">
        <v>77</v>
      </c>
      <c r="J30" s="49">
        <v>1900</v>
      </c>
      <c r="K30" s="49" t="s">
        <v>77</v>
      </c>
      <c r="L30" s="49" t="s">
        <v>77</v>
      </c>
      <c r="M30" s="50" t="s">
        <v>77</v>
      </c>
      <c r="N30" s="46">
        <f t="shared" si="9"/>
        <v>1900</v>
      </c>
      <c r="P30">
        <f t="shared" si="3"/>
        <v>124</v>
      </c>
      <c r="Q30" s="38">
        <f t="shared" si="4"/>
        <v>1</v>
      </c>
      <c r="R30" s="38">
        <f t="shared" si="5"/>
        <v>0.9</v>
      </c>
      <c r="T30" s="47">
        <v>28568.461096992341</v>
      </c>
      <c r="U30" s="47">
        <f t="shared" si="6"/>
        <v>2856.8461096992337</v>
      </c>
      <c r="W30" s="47">
        <f t="shared" si="7"/>
        <v>28568.461096992341</v>
      </c>
      <c r="X30" s="47">
        <f t="shared" si="8"/>
        <v>2856.8461096992337</v>
      </c>
    </row>
    <row r="31" spans="5:24" x14ac:dyDescent="0.2">
      <c r="E31" s="63">
        <v>827710</v>
      </c>
      <c r="F31" s="63" t="s">
        <v>60</v>
      </c>
      <c r="G31" s="63" t="s">
        <v>73</v>
      </c>
      <c r="I31" s="48" t="s">
        <v>77</v>
      </c>
      <c r="J31" s="49">
        <v>1900</v>
      </c>
      <c r="K31" s="49" t="s">
        <v>77</v>
      </c>
      <c r="L31" s="49" t="s">
        <v>77</v>
      </c>
      <c r="M31" s="50" t="s">
        <v>77</v>
      </c>
      <c r="N31" s="46">
        <f t="shared" si="9"/>
        <v>1900</v>
      </c>
      <c r="P31">
        <f t="shared" si="3"/>
        <v>124</v>
      </c>
      <c r="Q31" s="38">
        <f t="shared" si="4"/>
        <v>1</v>
      </c>
      <c r="R31" s="38">
        <f t="shared" si="5"/>
        <v>0.9</v>
      </c>
      <c r="T31" s="47">
        <v>0</v>
      </c>
      <c r="U31" s="47">
        <f t="shared" si="6"/>
        <v>0</v>
      </c>
      <c r="W31" s="47">
        <f t="shared" si="7"/>
        <v>0</v>
      </c>
      <c r="X31" s="47">
        <f t="shared" si="8"/>
        <v>0</v>
      </c>
    </row>
    <row r="32" spans="5:24" x14ac:dyDescent="0.2">
      <c r="E32" s="63">
        <v>827708</v>
      </c>
      <c r="F32" s="63" t="s">
        <v>60</v>
      </c>
      <c r="G32" s="63" t="s">
        <v>73</v>
      </c>
      <c r="I32" s="48" t="s">
        <v>77</v>
      </c>
      <c r="J32" s="49">
        <v>1900</v>
      </c>
      <c r="K32" s="49" t="s">
        <v>77</v>
      </c>
      <c r="L32" s="49" t="s">
        <v>77</v>
      </c>
      <c r="M32" s="50" t="s">
        <v>77</v>
      </c>
      <c r="N32" s="46">
        <f t="shared" si="9"/>
        <v>1900</v>
      </c>
      <c r="P32">
        <f t="shared" si="3"/>
        <v>124</v>
      </c>
      <c r="Q32" s="38">
        <f t="shared" si="4"/>
        <v>1</v>
      </c>
      <c r="R32" s="38">
        <f t="shared" si="5"/>
        <v>0.9</v>
      </c>
      <c r="T32" s="47">
        <v>726555.92419511382</v>
      </c>
      <c r="U32" s="47">
        <f t="shared" si="6"/>
        <v>72655.592419511362</v>
      </c>
      <c r="W32" s="47">
        <f t="shared" si="7"/>
        <v>726555.92419511382</v>
      </c>
      <c r="X32" s="47">
        <f t="shared" si="8"/>
        <v>72655.592419511362</v>
      </c>
    </row>
    <row r="33" spans="5:24" x14ac:dyDescent="0.2">
      <c r="E33" s="63">
        <v>827706</v>
      </c>
      <c r="F33" s="63" t="s">
        <v>60</v>
      </c>
      <c r="G33" s="63" t="s">
        <v>73</v>
      </c>
      <c r="I33" s="48" t="s">
        <v>77</v>
      </c>
      <c r="J33" s="49">
        <v>1900</v>
      </c>
      <c r="K33" s="49" t="s">
        <v>77</v>
      </c>
      <c r="L33" s="49" t="s">
        <v>77</v>
      </c>
      <c r="M33" s="50" t="s">
        <v>77</v>
      </c>
      <c r="N33" s="46">
        <f t="shared" si="9"/>
        <v>1900</v>
      </c>
      <c r="P33">
        <f t="shared" si="3"/>
        <v>124</v>
      </c>
      <c r="Q33" s="38">
        <f t="shared" si="4"/>
        <v>1</v>
      </c>
      <c r="R33" s="38">
        <f t="shared" si="5"/>
        <v>0.9</v>
      </c>
      <c r="T33" s="47">
        <v>245477.14720378601</v>
      </c>
      <c r="U33" s="47">
        <f t="shared" si="6"/>
        <v>24547.714720378597</v>
      </c>
      <c r="W33" s="47">
        <f t="shared" si="7"/>
        <v>245477.14720378601</v>
      </c>
      <c r="X33" s="47">
        <f t="shared" si="8"/>
        <v>24547.714720378597</v>
      </c>
    </row>
    <row r="34" spans="5:24" x14ac:dyDescent="0.2">
      <c r="E34" s="63">
        <v>736264</v>
      </c>
      <c r="F34" s="63" t="s">
        <v>60</v>
      </c>
      <c r="G34" s="63" t="s">
        <v>73</v>
      </c>
      <c r="I34" s="48" t="s">
        <v>77</v>
      </c>
      <c r="J34" s="49">
        <v>1900</v>
      </c>
      <c r="K34" s="49" t="s">
        <v>77</v>
      </c>
      <c r="L34" s="49" t="s">
        <v>77</v>
      </c>
      <c r="M34" s="50" t="s">
        <v>77</v>
      </c>
      <c r="N34" s="46">
        <f t="shared" si="9"/>
        <v>1900</v>
      </c>
      <c r="P34">
        <f t="shared" si="3"/>
        <v>124</v>
      </c>
      <c r="Q34" s="38">
        <f t="shared" si="4"/>
        <v>1</v>
      </c>
      <c r="R34" s="38">
        <f t="shared" si="5"/>
        <v>0.9</v>
      </c>
      <c r="T34" s="47">
        <v>124366.40614303217</v>
      </c>
      <c r="U34" s="47">
        <f t="shared" si="6"/>
        <v>12436.640614303215</v>
      </c>
      <c r="W34" s="47">
        <f t="shared" si="7"/>
        <v>124366.40614303217</v>
      </c>
      <c r="X34" s="47">
        <f t="shared" si="8"/>
        <v>12436.640614303215</v>
      </c>
    </row>
    <row r="35" spans="5:24" x14ac:dyDescent="0.2">
      <c r="E35" s="63">
        <v>639912</v>
      </c>
      <c r="F35" s="63" t="s">
        <v>60</v>
      </c>
      <c r="G35" s="63" t="s">
        <v>74</v>
      </c>
      <c r="I35" s="48" t="s">
        <v>77</v>
      </c>
      <c r="J35" s="49">
        <v>1900</v>
      </c>
      <c r="K35" s="49" t="s">
        <v>77</v>
      </c>
      <c r="L35" s="49" t="s">
        <v>77</v>
      </c>
      <c r="M35" s="50" t="s">
        <v>77</v>
      </c>
      <c r="N35" s="46">
        <f t="shared" si="9"/>
        <v>1900</v>
      </c>
      <c r="P35">
        <f t="shared" si="3"/>
        <v>124</v>
      </c>
      <c r="Q35" s="38">
        <f t="shared" si="4"/>
        <v>1</v>
      </c>
      <c r="R35" s="38">
        <f t="shared" si="5"/>
        <v>0.9</v>
      </c>
      <c r="T35" s="47">
        <v>14324.926362024647</v>
      </c>
      <c r="U35" s="47">
        <f t="shared" si="6"/>
        <v>1432.4926362024644</v>
      </c>
      <c r="W35" s="47">
        <f t="shared" si="7"/>
        <v>0</v>
      </c>
      <c r="X35" s="47">
        <f t="shared" si="8"/>
        <v>0</v>
      </c>
    </row>
    <row r="36" spans="5:24" x14ac:dyDescent="0.2">
      <c r="E36" s="63">
        <v>639910</v>
      </c>
      <c r="F36" s="63" t="s">
        <v>60</v>
      </c>
      <c r="G36" s="63" t="s">
        <v>74</v>
      </c>
      <c r="I36" s="48" t="s">
        <v>77</v>
      </c>
      <c r="J36" s="49">
        <v>1900</v>
      </c>
      <c r="K36" s="49" t="s">
        <v>77</v>
      </c>
      <c r="L36" s="49" t="s">
        <v>77</v>
      </c>
      <c r="M36" s="50" t="s">
        <v>77</v>
      </c>
      <c r="N36" s="46">
        <f t="shared" si="9"/>
        <v>1900</v>
      </c>
      <c r="P36">
        <f t="shared" si="3"/>
        <v>124</v>
      </c>
      <c r="Q36" s="38">
        <f t="shared" si="4"/>
        <v>1</v>
      </c>
      <c r="R36" s="38">
        <f t="shared" si="5"/>
        <v>0.9</v>
      </c>
      <c r="T36" s="47">
        <v>17580.591444302976</v>
      </c>
      <c r="U36" s="47">
        <f t="shared" si="6"/>
        <v>1758.0591444302972</v>
      </c>
      <c r="W36" s="47">
        <f t="shared" si="7"/>
        <v>0</v>
      </c>
      <c r="X36" s="47">
        <f t="shared" si="8"/>
        <v>0</v>
      </c>
    </row>
    <row r="37" spans="5:24" x14ac:dyDescent="0.2">
      <c r="E37" s="63">
        <v>639908</v>
      </c>
      <c r="F37" s="63" t="s">
        <v>60</v>
      </c>
      <c r="G37" s="63" t="s">
        <v>74</v>
      </c>
      <c r="I37" s="48" t="s">
        <v>77</v>
      </c>
      <c r="J37" s="49">
        <v>1900</v>
      </c>
      <c r="K37" s="49" t="s">
        <v>77</v>
      </c>
      <c r="L37" s="49" t="s">
        <v>77</v>
      </c>
      <c r="M37" s="50" t="s">
        <v>77</v>
      </c>
      <c r="N37" s="46">
        <f t="shared" si="9"/>
        <v>1900</v>
      </c>
      <c r="P37">
        <f t="shared" si="3"/>
        <v>124</v>
      </c>
      <c r="Q37" s="38">
        <f t="shared" si="4"/>
        <v>1</v>
      </c>
      <c r="R37" s="38">
        <f t="shared" si="5"/>
        <v>0.9</v>
      </c>
      <c r="T37" s="47">
        <v>921678.78479299508</v>
      </c>
      <c r="U37" s="47">
        <f t="shared" si="6"/>
        <v>92167.878479299485</v>
      </c>
      <c r="W37" s="47">
        <f t="shared" si="7"/>
        <v>0</v>
      </c>
      <c r="X37" s="47">
        <f t="shared" si="8"/>
        <v>0</v>
      </c>
    </row>
    <row r="38" spans="5:24" x14ac:dyDescent="0.2">
      <c r="E38" s="63">
        <v>639890</v>
      </c>
      <c r="F38" s="63" t="s">
        <v>61</v>
      </c>
      <c r="G38" s="63" t="s">
        <v>75</v>
      </c>
      <c r="I38" s="48" t="s">
        <v>77</v>
      </c>
      <c r="J38" s="49" t="s">
        <v>77</v>
      </c>
      <c r="K38" s="49">
        <v>1961</v>
      </c>
      <c r="L38" s="49" t="s">
        <v>77</v>
      </c>
      <c r="M38" s="50" t="s">
        <v>77</v>
      </c>
      <c r="N38" s="46">
        <f t="shared" si="9"/>
        <v>1961</v>
      </c>
      <c r="P38">
        <f t="shared" si="3"/>
        <v>63</v>
      </c>
      <c r="Q38" s="38">
        <f t="shared" si="4"/>
        <v>1</v>
      </c>
      <c r="R38" s="38">
        <f t="shared" si="5"/>
        <v>0.9</v>
      </c>
      <c r="T38" s="47">
        <v>8139.1627056958223</v>
      </c>
      <c r="U38" s="47">
        <f t="shared" si="6"/>
        <v>813.91627056958203</v>
      </c>
      <c r="W38" s="47">
        <f t="shared" si="7"/>
        <v>0</v>
      </c>
      <c r="X38" s="47">
        <f t="shared" si="8"/>
        <v>0</v>
      </c>
    </row>
    <row r="39" spans="5:24" x14ac:dyDescent="0.2">
      <c r="E39" s="63">
        <v>639886</v>
      </c>
      <c r="F39" s="63" t="s">
        <v>61</v>
      </c>
      <c r="G39" s="63" t="s">
        <v>74</v>
      </c>
      <c r="I39" s="48" t="s">
        <v>77</v>
      </c>
      <c r="J39" s="49" t="s">
        <v>77</v>
      </c>
      <c r="K39" s="49">
        <v>1961</v>
      </c>
      <c r="L39" s="49" t="s">
        <v>77</v>
      </c>
      <c r="M39" s="50" t="s">
        <v>77</v>
      </c>
      <c r="N39" s="46">
        <f t="shared" si="9"/>
        <v>1961</v>
      </c>
      <c r="P39">
        <f t="shared" si="3"/>
        <v>63</v>
      </c>
      <c r="Q39" s="38">
        <f t="shared" si="4"/>
        <v>1</v>
      </c>
      <c r="R39" s="38">
        <f t="shared" si="5"/>
        <v>0.9</v>
      </c>
      <c r="T39" s="47">
        <v>80089.361024046899</v>
      </c>
      <c r="U39" s="47">
        <f t="shared" si="6"/>
        <v>8008.9361024046884</v>
      </c>
      <c r="W39" s="47">
        <f t="shared" si="7"/>
        <v>0</v>
      </c>
      <c r="X39" s="47">
        <f t="shared" si="8"/>
        <v>0</v>
      </c>
    </row>
    <row r="40" spans="5:24" x14ac:dyDescent="0.2">
      <c r="E40" s="63">
        <v>639884</v>
      </c>
      <c r="F40" s="63" t="s">
        <v>61</v>
      </c>
      <c r="G40" s="63" t="s">
        <v>74</v>
      </c>
      <c r="I40" s="48" t="s">
        <v>77</v>
      </c>
      <c r="J40" s="49" t="s">
        <v>77</v>
      </c>
      <c r="K40" s="49">
        <v>1961</v>
      </c>
      <c r="L40" s="49" t="s">
        <v>77</v>
      </c>
      <c r="M40" s="50" t="s">
        <v>77</v>
      </c>
      <c r="N40" s="46">
        <f t="shared" si="9"/>
        <v>1961</v>
      </c>
      <c r="P40">
        <f t="shared" si="3"/>
        <v>63</v>
      </c>
      <c r="Q40" s="38">
        <f t="shared" si="4"/>
        <v>1</v>
      </c>
      <c r="R40" s="38">
        <f t="shared" si="5"/>
        <v>0.9</v>
      </c>
      <c r="T40" s="47">
        <v>8139.1627056958223</v>
      </c>
      <c r="U40" s="47">
        <f t="shared" si="6"/>
        <v>813.91627056958203</v>
      </c>
      <c r="W40" s="47">
        <f t="shared" si="7"/>
        <v>0</v>
      </c>
      <c r="X40" s="47">
        <f t="shared" si="8"/>
        <v>0</v>
      </c>
    </row>
    <row r="41" spans="5:24" x14ac:dyDescent="0.2">
      <c r="E41" s="63">
        <v>639882</v>
      </c>
      <c r="F41" s="63" t="s">
        <v>61</v>
      </c>
      <c r="G41" s="63" t="s">
        <v>74</v>
      </c>
      <c r="I41" s="48" t="s">
        <v>77</v>
      </c>
      <c r="J41" s="49" t="s">
        <v>77</v>
      </c>
      <c r="K41" s="49">
        <v>1961</v>
      </c>
      <c r="L41" s="49" t="s">
        <v>77</v>
      </c>
      <c r="M41" s="50" t="s">
        <v>77</v>
      </c>
      <c r="N41" s="46">
        <f t="shared" si="9"/>
        <v>1961</v>
      </c>
      <c r="P41">
        <f t="shared" si="3"/>
        <v>63</v>
      </c>
      <c r="Q41" s="38">
        <f t="shared" si="4"/>
        <v>1</v>
      </c>
      <c r="R41" s="38">
        <f t="shared" si="5"/>
        <v>0.9</v>
      </c>
      <c r="T41" s="47">
        <v>57299.70544809859</v>
      </c>
      <c r="U41" s="47">
        <f t="shared" si="6"/>
        <v>5729.9705448098575</v>
      </c>
      <c r="W41" s="47">
        <f t="shared" si="7"/>
        <v>0</v>
      </c>
      <c r="X41" s="47">
        <f t="shared" si="8"/>
        <v>0</v>
      </c>
    </row>
    <row r="42" spans="5:24" x14ac:dyDescent="0.2">
      <c r="E42" s="63">
        <v>639880</v>
      </c>
      <c r="F42" s="63" t="s">
        <v>61</v>
      </c>
      <c r="G42" s="63" t="s">
        <v>74</v>
      </c>
      <c r="I42" s="48" t="s">
        <v>77</v>
      </c>
      <c r="J42" s="49" t="s">
        <v>77</v>
      </c>
      <c r="K42" s="49">
        <v>1961</v>
      </c>
      <c r="L42" s="49" t="s">
        <v>77</v>
      </c>
      <c r="M42" s="50" t="s">
        <v>77</v>
      </c>
      <c r="N42" s="46">
        <f t="shared" si="9"/>
        <v>1961</v>
      </c>
      <c r="P42">
        <f t="shared" si="3"/>
        <v>63</v>
      </c>
      <c r="Q42" s="38">
        <f t="shared" si="4"/>
        <v>1</v>
      </c>
      <c r="R42" s="38">
        <f t="shared" si="5"/>
        <v>0.9</v>
      </c>
      <c r="T42" s="47">
        <v>116878.37645379202</v>
      </c>
      <c r="U42" s="47">
        <f t="shared" si="6"/>
        <v>11687.837645379199</v>
      </c>
      <c r="W42" s="47">
        <f t="shared" si="7"/>
        <v>0</v>
      </c>
      <c r="X42" s="47">
        <f t="shared" si="8"/>
        <v>0</v>
      </c>
    </row>
    <row r="43" spans="5:24" x14ac:dyDescent="0.2">
      <c r="E43" s="63">
        <v>639878</v>
      </c>
      <c r="F43" s="63" t="s">
        <v>61</v>
      </c>
      <c r="G43" s="63" t="s">
        <v>73</v>
      </c>
      <c r="I43" s="48" t="s">
        <v>77</v>
      </c>
      <c r="J43" s="49" t="s">
        <v>77</v>
      </c>
      <c r="K43" s="49">
        <v>1961</v>
      </c>
      <c r="L43" s="49" t="s">
        <v>77</v>
      </c>
      <c r="M43" s="50" t="s">
        <v>77</v>
      </c>
      <c r="N43" s="46">
        <f t="shared" si="9"/>
        <v>1961</v>
      </c>
      <c r="P43">
        <f t="shared" si="3"/>
        <v>63</v>
      </c>
      <c r="Q43" s="38">
        <f t="shared" si="4"/>
        <v>1</v>
      </c>
      <c r="R43" s="38">
        <f t="shared" si="5"/>
        <v>0.9</v>
      </c>
      <c r="T43" s="47">
        <v>0</v>
      </c>
      <c r="U43" s="47">
        <f t="shared" si="6"/>
        <v>0</v>
      </c>
      <c r="W43" s="47">
        <f t="shared" si="7"/>
        <v>0</v>
      </c>
      <c r="X43" s="47">
        <f t="shared" si="8"/>
        <v>0</v>
      </c>
    </row>
    <row r="44" spans="5:24" x14ac:dyDescent="0.2">
      <c r="E44" s="63">
        <v>639876</v>
      </c>
      <c r="F44" s="63" t="s">
        <v>61</v>
      </c>
      <c r="G44" s="63" t="s">
        <v>73</v>
      </c>
      <c r="I44" s="48" t="s">
        <v>77</v>
      </c>
      <c r="J44" s="49" t="s">
        <v>77</v>
      </c>
      <c r="K44" s="49">
        <v>1961</v>
      </c>
      <c r="L44" s="49" t="s">
        <v>77</v>
      </c>
      <c r="M44" s="50" t="s">
        <v>77</v>
      </c>
      <c r="N44" s="46">
        <f t="shared" si="9"/>
        <v>1961</v>
      </c>
      <c r="P44">
        <f t="shared" si="3"/>
        <v>63</v>
      </c>
      <c r="Q44" s="38">
        <f t="shared" si="4"/>
        <v>1</v>
      </c>
      <c r="R44" s="38">
        <f t="shared" si="5"/>
        <v>0.9</v>
      </c>
      <c r="T44" s="47">
        <v>0</v>
      </c>
      <c r="U44" s="47">
        <f t="shared" si="6"/>
        <v>0</v>
      </c>
      <c r="W44" s="47">
        <f t="shared" si="7"/>
        <v>0</v>
      </c>
      <c r="X44" s="47">
        <f t="shared" si="8"/>
        <v>0</v>
      </c>
    </row>
    <row r="45" spans="5:24" x14ac:dyDescent="0.2">
      <c r="E45" s="63">
        <v>639862</v>
      </c>
      <c r="F45" s="63" t="s">
        <v>60</v>
      </c>
      <c r="G45" s="63" t="s">
        <v>74</v>
      </c>
      <c r="I45" s="48" t="s">
        <v>77</v>
      </c>
      <c r="J45" s="49">
        <v>1900</v>
      </c>
      <c r="K45" s="49" t="s">
        <v>77</v>
      </c>
      <c r="L45" s="49" t="s">
        <v>77</v>
      </c>
      <c r="M45" s="50" t="s">
        <v>77</v>
      </c>
      <c r="N45" s="46">
        <f t="shared" si="9"/>
        <v>1900</v>
      </c>
      <c r="P45">
        <f t="shared" si="3"/>
        <v>124</v>
      </c>
      <c r="Q45" s="38">
        <f t="shared" si="4"/>
        <v>1</v>
      </c>
      <c r="R45" s="38">
        <f t="shared" si="5"/>
        <v>0.9</v>
      </c>
      <c r="T45" s="47">
        <v>218780.69352910371</v>
      </c>
      <c r="U45" s="47">
        <f t="shared" si="6"/>
        <v>21878.069352910366</v>
      </c>
      <c r="W45" s="47">
        <f t="shared" si="7"/>
        <v>0</v>
      </c>
      <c r="X45" s="47">
        <f t="shared" si="8"/>
        <v>0</v>
      </c>
    </row>
    <row r="46" spans="5:24" x14ac:dyDescent="0.2">
      <c r="E46" s="63">
        <v>639860</v>
      </c>
      <c r="F46" s="63" t="s">
        <v>60</v>
      </c>
      <c r="G46" s="63" t="s">
        <v>74</v>
      </c>
      <c r="I46" s="48" t="s">
        <v>77</v>
      </c>
      <c r="J46" s="49">
        <v>1900</v>
      </c>
      <c r="K46" s="49" t="s">
        <v>77</v>
      </c>
      <c r="L46" s="49" t="s">
        <v>77</v>
      </c>
      <c r="M46" s="50" t="s">
        <v>77</v>
      </c>
      <c r="N46" s="46">
        <f t="shared" si="9"/>
        <v>1900</v>
      </c>
      <c r="P46">
        <f t="shared" si="3"/>
        <v>124</v>
      </c>
      <c r="Q46" s="38">
        <f t="shared" si="4"/>
        <v>1</v>
      </c>
      <c r="R46" s="38">
        <f t="shared" si="5"/>
        <v>0.9</v>
      </c>
      <c r="T46" s="47">
        <v>7975077.1855489947</v>
      </c>
      <c r="U46" s="47">
        <f t="shared" si="6"/>
        <v>797507.71855489933</v>
      </c>
      <c r="W46" s="47">
        <f t="shared" si="7"/>
        <v>0</v>
      </c>
      <c r="X46" s="47">
        <f t="shared" si="8"/>
        <v>0</v>
      </c>
    </row>
    <row r="47" spans="5:24" x14ac:dyDescent="0.2">
      <c r="E47" s="63">
        <v>639858</v>
      </c>
      <c r="F47" s="63" t="s">
        <v>60</v>
      </c>
      <c r="G47" s="63" t="s">
        <v>74</v>
      </c>
      <c r="I47" s="48" t="s">
        <v>77</v>
      </c>
      <c r="J47" s="49">
        <v>1900</v>
      </c>
      <c r="K47" s="49" t="s">
        <v>77</v>
      </c>
      <c r="L47" s="49" t="s">
        <v>77</v>
      </c>
      <c r="M47" s="50" t="s">
        <v>77</v>
      </c>
      <c r="N47" s="46">
        <f t="shared" si="9"/>
        <v>1900</v>
      </c>
      <c r="P47">
        <f t="shared" si="3"/>
        <v>124</v>
      </c>
      <c r="Q47" s="38">
        <f t="shared" si="4"/>
        <v>1</v>
      </c>
      <c r="R47" s="38">
        <f t="shared" si="5"/>
        <v>0.9</v>
      </c>
      <c r="T47" s="47">
        <v>205106.90018353474</v>
      </c>
      <c r="U47" s="47">
        <f t="shared" si="6"/>
        <v>20510.690018353471</v>
      </c>
      <c r="W47" s="47">
        <f t="shared" si="7"/>
        <v>0</v>
      </c>
      <c r="X47" s="47">
        <f t="shared" si="8"/>
        <v>0</v>
      </c>
    </row>
    <row r="48" spans="5:24" x14ac:dyDescent="0.2">
      <c r="E48" s="63">
        <v>639856</v>
      </c>
      <c r="F48" s="63" t="s">
        <v>60</v>
      </c>
      <c r="G48" s="63" t="s">
        <v>74</v>
      </c>
      <c r="I48" s="48" t="s">
        <v>77</v>
      </c>
      <c r="J48" s="49">
        <v>1900</v>
      </c>
      <c r="K48" s="49" t="s">
        <v>77</v>
      </c>
      <c r="L48" s="49" t="s">
        <v>77</v>
      </c>
      <c r="M48" s="50" t="s">
        <v>77</v>
      </c>
      <c r="N48" s="46">
        <f t="shared" si="9"/>
        <v>1900</v>
      </c>
      <c r="P48">
        <f t="shared" si="3"/>
        <v>124</v>
      </c>
      <c r="Q48" s="38">
        <f t="shared" si="4"/>
        <v>1</v>
      </c>
      <c r="R48" s="38">
        <f t="shared" si="5"/>
        <v>0.9</v>
      </c>
      <c r="T48" s="47">
        <v>6133021.8819959173</v>
      </c>
      <c r="U48" s="47">
        <f t="shared" si="6"/>
        <v>613302.18819959159</v>
      </c>
      <c r="W48" s="47">
        <f t="shared" si="7"/>
        <v>0</v>
      </c>
      <c r="X48" s="47">
        <f t="shared" si="8"/>
        <v>0</v>
      </c>
    </row>
    <row r="49" spans="5:24" x14ac:dyDescent="0.2">
      <c r="E49" s="63">
        <v>639767</v>
      </c>
      <c r="F49" s="63" t="s">
        <v>60</v>
      </c>
      <c r="G49" s="63" t="s">
        <v>74</v>
      </c>
      <c r="I49" s="48" t="s">
        <v>77</v>
      </c>
      <c r="J49" s="49">
        <v>1900</v>
      </c>
      <c r="K49" s="49" t="s">
        <v>77</v>
      </c>
      <c r="L49" s="49" t="s">
        <v>77</v>
      </c>
      <c r="M49" s="50" t="s">
        <v>77</v>
      </c>
      <c r="N49" s="46">
        <f t="shared" si="9"/>
        <v>1900</v>
      </c>
      <c r="P49">
        <f t="shared" si="3"/>
        <v>124</v>
      </c>
      <c r="Q49" s="38">
        <f t="shared" si="4"/>
        <v>1</v>
      </c>
      <c r="R49" s="38">
        <f t="shared" si="5"/>
        <v>0.9</v>
      </c>
      <c r="T49" s="47">
        <v>5217528.8608592506</v>
      </c>
      <c r="U49" s="47">
        <f t="shared" si="6"/>
        <v>521752.88608592493</v>
      </c>
      <c r="W49" s="47">
        <f t="shared" si="7"/>
        <v>0</v>
      </c>
      <c r="X49" s="47">
        <f t="shared" si="8"/>
        <v>0</v>
      </c>
    </row>
    <row r="50" spans="5:24" x14ac:dyDescent="0.2">
      <c r="E50" s="63">
        <v>639144</v>
      </c>
      <c r="F50" s="63" t="s">
        <v>60</v>
      </c>
      <c r="G50" s="63" t="s">
        <v>74</v>
      </c>
      <c r="I50" s="48" t="s">
        <v>77</v>
      </c>
      <c r="J50" s="49">
        <v>1900</v>
      </c>
      <c r="K50" s="49" t="s">
        <v>77</v>
      </c>
      <c r="L50" s="49" t="s">
        <v>77</v>
      </c>
      <c r="M50" s="50" t="s">
        <v>77</v>
      </c>
      <c r="N50" s="46">
        <f t="shared" si="9"/>
        <v>1900</v>
      </c>
      <c r="P50">
        <f t="shared" si="3"/>
        <v>124</v>
      </c>
      <c r="Q50" s="38">
        <f t="shared" si="4"/>
        <v>1</v>
      </c>
      <c r="R50" s="38">
        <f t="shared" si="5"/>
        <v>0.9</v>
      </c>
      <c r="T50" s="47">
        <v>4736015.9951902851</v>
      </c>
      <c r="U50" s="47">
        <f t="shared" si="6"/>
        <v>473601.59951902839</v>
      </c>
      <c r="W50" s="47">
        <f t="shared" si="7"/>
        <v>0</v>
      </c>
      <c r="X50" s="47">
        <f t="shared" si="8"/>
        <v>0</v>
      </c>
    </row>
    <row r="51" spans="5:24" x14ac:dyDescent="0.2">
      <c r="E51" s="63">
        <v>639142</v>
      </c>
      <c r="F51" s="63" t="s">
        <v>61</v>
      </c>
      <c r="G51" s="63" t="s">
        <v>74</v>
      </c>
      <c r="I51" s="48" t="s">
        <v>77</v>
      </c>
      <c r="J51" s="49" t="s">
        <v>77</v>
      </c>
      <c r="K51" s="49">
        <v>1961</v>
      </c>
      <c r="L51" s="49" t="s">
        <v>77</v>
      </c>
      <c r="M51" s="50" t="s">
        <v>77</v>
      </c>
      <c r="N51" s="46">
        <f t="shared" si="9"/>
        <v>1961</v>
      </c>
      <c r="P51">
        <f t="shared" si="3"/>
        <v>63</v>
      </c>
      <c r="Q51" s="38">
        <f t="shared" si="4"/>
        <v>1</v>
      </c>
      <c r="R51" s="38">
        <f t="shared" si="5"/>
        <v>0.9</v>
      </c>
      <c r="T51" s="47">
        <v>38091.28146265645</v>
      </c>
      <c r="U51" s="47">
        <f t="shared" si="6"/>
        <v>3809.1281462656443</v>
      </c>
      <c r="W51" s="47">
        <f t="shared" si="7"/>
        <v>0</v>
      </c>
      <c r="X51" s="47">
        <f t="shared" si="8"/>
        <v>0</v>
      </c>
    </row>
    <row r="52" spans="5:24" x14ac:dyDescent="0.2">
      <c r="E52" s="63">
        <v>639140</v>
      </c>
      <c r="F52" s="63" t="s">
        <v>61</v>
      </c>
      <c r="G52" s="63" t="s">
        <v>74</v>
      </c>
      <c r="I52" s="48" t="s">
        <v>77</v>
      </c>
      <c r="J52" s="49" t="s">
        <v>77</v>
      </c>
      <c r="K52" s="49">
        <v>1961</v>
      </c>
      <c r="L52" s="49" t="s">
        <v>77</v>
      </c>
      <c r="M52" s="50" t="s">
        <v>77</v>
      </c>
      <c r="N52" s="46">
        <f t="shared" si="9"/>
        <v>1961</v>
      </c>
      <c r="P52">
        <f t="shared" si="3"/>
        <v>63</v>
      </c>
      <c r="Q52" s="38">
        <f t="shared" si="4"/>
        <v>1</v>
      </c>
      <c r="R52" s="38">
        <f t="shared" si="5"/>
        <v>0.9</v>
      </c>
      <c r="T52" s="47">
        <v>115250.54391265287</v>
      </c>
      <c r="U52" s="47">
        <f t="shared" si="6"/>
        <v>11525.054391265285</v>
      </c>
      <c r="W52" s="47">
        <f t="shared" si="7"/>
        <v>0</v>
      </c>
      <c r="X52" s="47">
        <f t="shared" si="8"/>
        <v>0</v>
      </c>
    </row>
    <row r="53" spans="5:24" x14ac:dyDescent="0.2">
      <c r="E53" s="63">
        <v>639138</v>
      </c>
      <c r="F53" s="63" t="s">
        <v>61</v>
      </c>
      <c r="G53" s="63" t="s">
        <v>74</v>
      </c>
      <c r="I53" s="48" t="s">
        <v>77</v>
      </c>
      <c r="J53" s="49" t="s">
        <v>77</v>
      </c>
      <c r="K53" s="49">
        <v>1961</v>
      </c>
      <c r="L53" s="49" t="s">
        <v>77</v>
      </c>
      <c r="M53" s="50" t="s">
        <v>77</v>
      </c>
      <c r="N53" s="46">
        <f t="shared" si="9"/>
        <v>1961</v>
      </c>
      <c r="P53">
        <f t="shared" si="3"/>
        <v>63</v>
      </c>
      <c r="Q53" s="38">
        <f t="shared" si="4"/>
        <v>1</v>
      </c>
      <c r="R53" s="38">
        <f t="shared" si="5"/>
        <v>0.9</v>
      </c>
      <c r="T53" s="47">
        <v>44602.611627213118</v>
      </c>
      <c r="U53" s="47">
        <f t="shared" si="6"/>
        <v>4460.2611627213109</v>
      </c>
      <c r="W53" s="47">
        <f t="shared" si="7"/>
        <v>0</v>
      </c>
      <c r="X53" s="47">
        <f t="shared" si="8"/>
        <v>0</v>
      </c>
    </row>
    <row r="54" spans="5:24" x14ac:dyDescent="0.2">
      <c r="E54" s="63">
        <v>639136</v>
      </c>
      <c r="F54" s="63" t="s">
        <v>61</v>
      </c>
      <c r="G54" s="63" t="s">
        <v>74</v>
      </c>
      <c r="I54" s="48" t="s">
        <v>77</v>
      </c>
      <c r="J54" s="49" t="s">
        <v>77</v>
      </c>
      <c r="K54" s="49">
        <v>1961</v>
      </c>
      <c r="L54" s="49" t="s">
        <v>77</v>
      </c>
      <c r="M54" s="50" t="s">
        <v>77</v>
      </c>
      <c r="N54" s="46">
        <f t="shared" si="9"/>
        <v>1961</v>
      </c>
      <c r="P54">
        <f t="shared" si="3"/>
        <v>63</v>
      </c>
      <c r="Q54" s="38">
        <f t="shared" si="4"/>
        <v>1</v>
      </c>
      <c r="R54" s="38">
        <f t="shared" si="5"/>
        <v>0.9</v>
      </c>
      <c r="T54" s="47">
        <v>80089.361024046899</v>
      </c>
      <c r="U54" s="47">
        <f t="shared" si="6"/>
        <v>8008.9361024046884</v>
      </c>
      <c r="W54" s="47">
        <f t="shared" si="7"/>
        <v>0</v>
      </c>
      <c r="X54" s="47">
        <f t="shared" si="8"/>
        <v>0</v>
      </c>
    </row>
    <row r="55" spans="5:24" x14ac:dyDescent="0.2">
      <c r="E55" s="63">
        <v>639134</v>
      </c>
      <c r="F55" s="63" t="s">
        <v>61</v>
      </c>
      <c r="G55" s="63" t="s">
        <v>74</v>
      </c>
      <c r="I55" s="48" t="s">
        <v>77</v>
      </c>
      <c r="J55" s="49" t="s">
        <v>77</v>
      </c>
      <c r="K55" s="49">
        <v>1961</v>
      </c>
      <c r="L55" s="49" t="s">
        <v>77</v>
      </c>
      <c r="M55" s="50" t="s">
        <v>77</v>
      </c>
      <c r="N55" s="46">
        <f t="shared" si="9"/>
        <v>1961</v>
      </c>
      <c r="P55">
        <f t="shared" si="3"/>
        <v>63</v>
      </c>
      <c r="Q55" s="38">
        <f t="shared" si="4"/>
        <v>1</v>
      </c>
      <c r="R55" s="38">
        <f t="shared" si="5"/>
        <v>0.9</v>
      </c>
      <c r="T55" s="47">
        <v>8139.1627056958223</v>
      </c>
      <c r="U55" s="47">
        <f t="shared" si="6"/>
        <v>813.91627056958203</v>
      </c>
      <c r="W55" s="47">
        <f t="shared" si="7"/>
        <v>0</v>
      </c>
      <c r="X55" s="47">
        <f t="shared" si="8"/>
        <v>0</v>
      </c>
    </row>
    <row r="56" spans="5:24" x14ac:dyDescent="0.2">
      <c r="E56" s="63">
        <v>639132</v>
      </c>
      <c r="F56" s="63" t="s">
        <v>61</v>
      </c>
      <c r="G56" s="63" t="s">
        <v>74</v>
      </c>
      <c r="I56" s="48" t="s">
        <v>77</v>
      </c>
      <c r="J56" s="49" t="s">
        <v>77</v>
      </c>
      <c r="K56" s="49">
        <v>1961</v>
      </c>
      <c r="L56" s="49" t="s">
        <v>77</v>
      </c>
      <c r="M56" s="50" t="s">
        <v>77</v>
      </c>
      <c r="N56" s="46">
        <f t="shared" si="9"/>
        <v>1961</v>
      </c>
      <c r="P56">
        <f t="shared" si="3"/>
        <v>63</v>
      </c>
      <c r="Q56" s="38">
        <f t="shared" si="4"/>
        <v>1</v>
      </c>
      <c r="R56" s="38">
        <f t="shared" si="5"/>
        <v>0.9</v>
      </c>
      <c r="T56" s="47">
        <v>85949.558172147896</v>
      </c>
      <c r="U56" s="47">
        <f t="shared" si="6"/>
        <v>8594.9558172147881</v>
      </c>
      <c r="W56" s="47">
        <f t="shared" si="7"/>
        <v>0</v>
      </c>
      <c r="X56" s="47">
        <f t="shared" si="8"/>
        <v>0</v>
      </c>
    </row>
    <row r="57" spans="5:24" x14ac:dyDescent="0.2">
      <c r="E57" s="63">
        <v>639130</v>
      </c>
      <c r="F57" s="63" t="s">
        <v>61</v>
      </c>
      <c r="G57" s="63" t="s">
        <v>74</v>
      </c>
      <c r="I57" s="48" t="s">
        <v>77</v>
      </c>
      <c r="J57" s="49" t="s">
        <v>77</v>
      </c>
      <c r="K57" s="49">
        <v>1961</v>
      </c>
      <c r="L57" s="49" t="s">
        <v>77</v>
      </c>
      <c r="M57" s="50" t="s">
        <v>77</v>
      </c>
      <c r="N57" s="46">
        <f t="shared" si="9"/>
        <v>1961</v>
      </c>
      <c r="P57">
        <f t="shared" si="3"/>
        <v>63</v>
      </c>
      <c r="Q57" s="38">
        <f t="shared" si="4"/>
        <v>1</v>
      </c>
      <c r="R57" s="38">
        <f t="shared" si="5"/>
        <v>0.9</v>
      </c>
      <c r="T57" s="47">
        <v>39067.98098733995</v>
      </c>
      <c r="U57" s="47">
        <f t="shared" si="6"/>
        <v>3906.7980987339943</v>
      </c>
      <c r="W57" s="47">
        <f t="shared" si="7"/>
        <v>0</v>
      </c>
      <c r="X57" s="47">
        <f t="shared" si="8"/>
        <v>0</v>
      </c>
    </row>
    <row r="58" spans="5:24" x14ac:dyDescent="0.2">
      <c r="E58" s="63">
        <v>639128</v>
      </c>
      <c r="F58" s="63" t="s">
        <v>61</v>
      </c>
      <c r="G58" s="63" t="s">
        <v>74</v>
      </c>
      <c r="I58" s="48" t="s">
        <v>77</v>
      </c>
      <c r="J58" s="49" t="s">
        <v>77</v>
      </c>
      <c r="K58" s="49">
        <v>1961</v>
      </c>
      <c r="L58" s="49" t="s">
        <v>77</v>
      </c>
      <c r="M58" s="50" t="s">
        <v>77</v>
      </c>
      <c r="N58" s="46">
        <f t="shared" si="9"/>
        <v>1961</v>
      </c>
      <c r="P58">
        <f t="shared" si="3"/>
        <v>63</v>
      </c>
      <c r="Q58" s="38">
        <f t="shared" si="4"/>
        <v>1</v>
      </c>
      <c r="R58" s="38">
        <f t="shared" si="5"/>
        <v>0.9</v>
      </c>
      <c r="T58" s="47">
        <v>94088.720877843705</v>
      </c>
      <c r="U58" s="47">
        <f t="shared" si="6"/>
        <v>9408.872087784368</v>
      </c>
      <c r="W58" s="47">
        <f t="shared" si="7"/>
        <v>0</v>
      </c>
      <c r="X58" s="47">
        <f t="shared" si="8"/>
        <v>0</v>
      </c>
    </row>
    <row r="59" spans="5:24" x14ac:dyDescent="0.2">
      <c r="E59" s="63">
        <v>639126</v>
      </c>
      <c r="F59" s="63" t="s">
        <v>61</v>
      </c>
      <c r="G59" s="63" t="s">
        <v>74</v>
      </c>
      <c r="I59" s="48" t="s">
        <v>77</v>
      </c>
      <c r="J59" s="49" t="s">
        <v>77</v>
      </c>
      <c r="K59" s="49">
        <v>1961</v>
      </c>
      <c r="L59" s="49" t="s">
        <v>77</v>
      </c>
      <c r="M59" s="50" t="s">
        <v>77</v>
      </c>
      <c r="N59" s="46">
        <f t="shared" si="9"/>
        <v>1961</v>
      </c>
      <c r="P59">
        <f t="shared" si="3"/>
        <v>63</v>
      </c>
      <c r="Q59" s="38">
        <f t="shared" si="4"/>
        <v>1</v>
      </c>
      <c r="R59" s="38">
        <f t="shared" si="5"/>
        <v>0.9</v>
      </c>
      <c r="T59" s="47">
        <v>125994.23868417135</v>
      </c>
      <c r="U59" s="47">
        <f t="shared" si="6"/>
        <v>12599.423868417132</v>
      </c>
      <c r="W59" s="47">
        <f t="shared" si="7"/>
        <v>0</v>
      </c>
      <c r="X59" s="47">
        <f t="shared" si="8"/>
        <v>0</v>
      </c>
    </row>
    <row r="60" spans="5:24" x14ac:dyDescent="0.2">
      <c r="E60" s="63">
        <v>639124</v>
      </c>
      <c r="F60" s="63" t="s">
        <v>61</v>
      </c>
      <c r="G60" s="63" t="s">
        <v>74</v>
      </c>
      <c r="I60" s="48" t="s">
        <v>77</v>
      </c>
      <c r="J60" s="49" t="s">
        <v>77</v>
      </c>
      <c r="K60" s="49">
        <v>1961</v>
      </c>
      <c r="L60" s="49" t="s">
        <v>77</v>
      </c>
      <c r="M60" s="50" t="s">
        <v>77</v>
      </c>
      <c r="N60" s="46">
        <f t="shared" si="9"/>
        <v>1961</v>
      </c>
      <c r="P60">
        <f t="shared" si="3"/>
        <v>63</v>
      </c>
      <c r="Q60" s="38">
        <f t="shared" si="4"/>
        <v>1</v>
      </c>
      <c r="R60" s="38">
        <f t="shared" si="5"/>
        <v>0.9</v>
      </c>
      <c r="T60" s="47">
        <v>45579.311151896611</v>
      </c>
      <c r="U60" s="47">
        <f t="shared" si="6"/>
        <v>4557.93111518966</v>
      </c>
      <c r="W60" s="47">
        <f t="shared" si="7"/>
        <v>0</v>
      </c>
      <c r="X60" s="47">
        <f t="shared" si="8"/>
        <v>0</v>
      </c>
    </row>
    <row r="61" spans="5:24" x14ac:dyDescent="0.2">
      <c r="E61" s="63">
        <v>639122</v>
      </c>
      <c r="F61" s="63" t="s">
        <v>60</v>
      </c>
      <c r="G61" s="63" t="s">
        <v>74</v>
      </c>
      <c r="I61" s="48" t="s">
        <v>77</v>
      </c>
      <c r="J61" s="49">
        <v>1900</v>
      </c>
      <c r="K61" s="49" t="s">
        <v>77</v>
      </c>
      <c r="L61" s="49" t="s">
        <v>77</v>
      </c>
      <c r="M61" s="50" t="s">
        <v>77</v>
      </c>
      <c r="N61" s="46">
        <f t="shared" si="9"/>
        <v>1900</v>
      </c>
      <c r="P61">
        <f t="shared" si="3"/>
        <v>124</v>
      </c>
      <c r="Q61" s="38">
        <f t="shared" si="4"/>
        <v>1</v>
      </c>
      <c r="R61" s="38">
        <f t="shared" si="5"/>
        <v>0.9</v>
      </c>
      <c r="T61" s="47">
        <v>94088.720877843705</v>
      </c>
      <c r="U61" s="47">
        <f t="shared" si="6"/>
        <v>9408.872087784368</v>
      </c>
      <c r="W61" s="47">
        <f t="shared" si="7"/>
        <v>0</v>
      </c>
      <c r="X61" s="47">
        <f t="shared" si="8"/>
        <v>0</v>
      </c>
    </row>
    <row r="62" spans="5:24" x14ac:dyDescent="0.2">
      <c r="E62" s="63">
        <v>633278</v>
      </c>
      <c r="F62" s="63" t="s">
        <v>60</v>
      </c>
      <c r="G62" s="63" t="s">
        <v>73</v>
      </c>
      <c r="I62" s="48" t="s">
        <v>77</v>
      </c>
      <c r="J62" s="49">
        <v>1900</v>
      </c>
      <c r="K62" s="49" t="s">
        <v>77</v>
      </c>
      <c r="L62" s="49" t="s">
        <v>77</v>
      </c>
      <c r="M62" s="50" t="s">
        <v>77</v>
      </c>
      <c r="N62" s="46">
        <f t="shared" si="9"/>
        <v>1900</v>
      </c>
      <c r="P62">
        <f t="shared" si="3"/>
        <v>124</v>
      </c>
      <c r="Q62" s="38">
        <f t="shared" si="4"/>
        <v>1</v>
      </c>
      <c r="R62" s="38">
        <f t="shared" si="5"/>
        <v>0.9</v>
      </c>
      <c r="T62" s="47">
        <v>27231.739275293563</v>
      </c>
      <c r="U62" s="47">
        <f t="shared" si="6"/>
        <v>2723.1739275293558</v>
      </c>
      <c r="W62" s="47">
        <f t="shared" si="7"/>
        <v>27231.739275293563</v>
      </c>
      <c r="X62" s="47">
        <f t="shared" si="8"/>
        <v>2723.1739275293558</v>
      </c>
    </row>
    <row r="63" spans="5:24" x14ac:dyDescent="0.2">
      <c r="E63" s="63">
        <v>632732</v>
      </c>
      <c r="F63" s="63" t="s">
        <v>62</v>
      </c>
      <c r="G63" s="63" t="s">
        <v>73</v>
      </c>
      <c r="I63" s="48" t="s">
        <v>77</v>
      </c>
      <c r="J63" s="49" t="s">
        <v>77</v>
      </c>
      <c r="K63" s="49" t="s">
        <v>77</v>
      </c>
      <c r="L63" s="49">
        <v>1968</v>
      </c>
      <c r="M63" s="50" t="s">
        <v>77</v>
      </c>
      <c r="N63" s="46">
        <f t="shared" si="9"/>
        <v>1968</v>
      </c>
      <c r="P63">
        <f t="shared" si="3"/>
        <v>56</v>
      </c>
      <c r="Q63" s="38">
        <f t="shared" si="4"/>
        <v>1</v>
      </c>
      <c r="R63" s="38">
        <f t="shared" si="5"/>
        <v>0.9</v>
      </c>
      <c r="T63" s="47">
        <v>23191.187602762631</v>
      </c>
      <c r="U63" s="47">
        <f t="shared" si="6"/>
        <v>2319.1187602762625</v>
      </c>
      <c r="W63" s="47">
        <f t="shared" si="7"/>
        <v>23191.187602762631</v>
      </c>
      <c r="X63" s="47">
        <f t="shared" si="8"/>
        <v>2319.1187602762625</v>
      </c>
    </row>
    <row r="64" spans="5:24" x14ac:dyDescent="0.2">
      <c r="E64" s="63">
        <v>629286</v>
      </c>
      <c r="F64" s="63" t="s">
        <v>61</v>
      </c>
      <c r="G64" s="63" t="s">
        <v>73</v>
      </c>
      <c r="I64" s="48">
        <v>1980</v>
      </c>
      <c r="J64" s="49" t="s">
        <v>77</v>
      </c>
      <c r="K64" s="49" t="s">
        <v>77</v>
      </c>
      <c r="L64" s="49" t="s">
        <v>77</v>
      </c>
      <c r="M64" s="50" t="s">
        <v>77</v>
      </c>
      <c r="N64" s="46">
        <f t="shared" si="9"/>
        <v>1980</v>
      </c>
      <c r="P64">
        <f t="shared" si="3"/>
        <v>44</v>
      </c>
      <c r="Q64" s="38">
        <f t="shared" si="4"/>
        <v>0.88</v>
      </c>
      <c r="R64" s="38">
        <f t="shared" si="5"/>
        <v>0.88</v>
      </c>
      <c r="T64" s="47">
        <v>8890624.4677703679</v>
      </c>
      <c r="U64" s="47">
        <f t="shared" si="6"/>
        <v>1066874.9361324441</v>
      </c>
      <c r="W64" s="47">
        <f t="shared" si="7"/>
        <v>8890624.4677703679</v>
      </c>
      <c r="X64" s="47">
        <f t="shared" si="8"/>
        <v>1066874.9361324441</v>
      </c>
    </row>
    <row r="65" spans="5:24" x14ac:dyDescent="0.2">
      <c r="E65" s="63">
        <v>622460</v>
      </c>
      <c r="F65" s="63" t="s">
        <v>62</v>
      </c>
      <c r="G65" s="63" t="s">
        <v>73</v>
      </c>
      <c r="I65" s="48" t="s">
        <v>77</v>
      </c>
      <c r="J65" s="49" t="s">
        <v>77</v>
      </c>
      <c r="K65" s="49" t="s">
        <v>77</v>
      </c>
      <c r="L65" s="49">
        <v>1968</v>
      </c>
      <c r="M65" s="50" t="s">
        <v>77</v>
      </c>
      <c r="N65" s="46">
        <f t="shared" si="9"/>
        <v>1968</v>
      </c>
      <c r="P65">
        <f t="shared" si="3"/>
        <v>56</v>
      </c>
      <c r="Q65" s="38">
        <f t="shared" si="4"/>
        <v>1</v>
      </c>
      <c r="R65" s="38">
        <f t="shared" si="5"/>
        <v>0.9</v>
      </c>
      <c r="T65" s="47">
        <v>22789.655575948305</v>
      </c>
      <c r="U65" s="47">
        <f t="shared" si="6"/>
        <v>2278.96555759483</v>
      </c>
      <c r="W65" s="47">
        <f t="shared" si="7"/>
        <v>22789.655575948305</v>
      </c>
      <c r="X65" s="47">
        <f t="shared" si="8"/>
        <v>2278.96555759483</v>
      </c>
    </row>
    <row r="66" spans="5:24" x14ac:dyDescent="0.2">
      <c r="E66" s="63">
        <v>622360</v>
      </c>
      <c r="F66" s="63" t="s">
        <v>62</v>
      </c>
      <c r="G66" s="63" t="s">
        <v>73</v>
      </c>
      <c r="I66" s="48">
        <v>2014</v>
      </c>
      <c r="J66" s="49" t="s">
        <v>77</v>
      </c>
      <c r="K66" s="49" t="s">
        <v>77</v>
      </c>
      <c r="L66" s="49" t="s">
        <v>77</v>
      </c>
      <c r="M66" s="50" t="s">
        <v>77</v>
      </c>
      <c r="N66" s="46">
        <f t="shared" si="9"/>
        <v>2014</v>
      </c>
      <c r="P66">
        <f t="shared" si="3"/>
        <v>10</v>
      </c>
      <c r="Q66" s="38">
        <f t="shared" si="4"/>
        <v>0.2</v>
      </c>
      <c r="R66" s="38">
        <f t="shared" si="5"/>
        <v>0.2</v>
      </c>
      <c r="T66" s="47">
        <v>155729.31310231338</v>
      </c>
      <c r="U66" s="47">
        <f t="shared" si="6"/>
        <v>124583.45048185071</v>
      </c>
      <c r="W66" s="47">
        <f t="shared" si="7"/>
        <v>155729.31310231338</v>
      </c>
      <c r="X66" s="47">
        <f t="shared" si="8"/>
        <v>124583.45048185071</v>
      </c>
    </row>
    <row r="67" spans="5:24" x14ac:dyDescent="0.2">
      <c r="E67" s="63">
        <v>622358</v>
      </c>
      <c r="F67" s="63" t="s">
        <v>62</v>
      </c>
      <c r="G67" s="63" t="s">
        <v>73</v>
      </c>
      <c r="I67" s="48">
        <v>1980</v>
      </c>
      <c r="J67" s="49" t="s">
        <v>77</v>
      </c>
      <c r="K67" s="49" t="s">
        <v>77</v>
      </c>
      <c r="L67" s="49" t="s">
        <v>77</v>
      </c>
      <c r="M67" s="50" t="s">
        <v>77</v>
      </c>
      <c r="N67" s="46">
        <f t="shared" si="9"/>
        <v>1980</v>
      </c>
      <c r="P67">
        <f t="shared" si="3"/>
        <v>44</v>
      </c>
      <c r="Q67" s="38">
        <f t="shared" si="4"/>
        <v>0.88</v>
      </c>
      <c r="R67" s="38">
        <f t="shared" si="5"/>
        <v>0.88</v>
      </c>
      <c r="T67" s="47">
        <v>202665.15137182601</v>
      </c>
      <c r="U67" s="47">
        <f t="shared" si="6"/>
        <v>24319.818164619119</v>
      </c>
      <c r="W67" s="47">
        <f t="shared" si="7"/>
        <v>202665.15137182601</v>
      </c>
      <c r="X67" s="47">
        <f t="shared" si="8"/>
        <v>24319.818164619119</v>
      </c>
    </row>
    <row r="68" spans="5:24" x14ac:dyDescent="0.2">
      <c r="E68" s="63">
        <v>622356</v>
      </c>
      <c r="F68" s="63" t="s">
        <v>62</v>
      </c>
      <c r="G68" s="63" t="s">
        <v>73</v>
      </c>
      <c r="I68" s="48">
        <v>1980</v>
      </c>
      <c r="J68" s="49" t="s">
        <v>77</v>
      </c>
      <c r="K68" s="49" t="s">
        <v>77</v>
      </c>
      <c r="L68" s="49" t="s">
        <v>77</v>
      </c>
      <c r="M68" s="50" t="s">
        <v>77</v>
      </c>
      <c r="N68" s="46">
        <f t="shared" si="9"/>
        <v>1980</v>
      </c>
      <c r="P68">
        <f t="shared" si="3"/>
        <v>44</v>
      </c>
      <c r="Q68" s="38">
        <f t="shared" si="4"/>
        <v>0.88</v>
      </c>
      <c r="R68" s="38">
        <f t="shared" si="5"/>
        <v>0.88</v>
      </c>
      <c r="T68" s="47">
        <v>5968.7193175102702</v>
      </c>
      <c r="U68" s="47">
        <f t="shared" si="6"/>
        <v>716.24631810123242</v>
      </c>
      <c r="W68" s="47">
        <f t="shared" si="7"/>
        <v>5968.7193175102702</v>
      </c>
      <c r="X68" s="47">
        <f t="shared" si="8"/>
        <v>716.24631810123242</v>
      </c>
    </row>
    <row r="69" spans="5:24" x14ac:dyDescent="0.2">
      <c r="E69" s="63">
        <v>622344</v>
      </c>
      <c r="F69" s="63" t="s">
        <v>62</v>
      </c>
      <c r="G69" s="63" t="s">
        <v>73</v>
      </c>
      <c r="I69" s="48">
        <v>1980</v>
      </c>
      <c r="J69" s="49" t="s">
        <v>77</v>
      </c>
      <c r="K69" s="49" t="s">
        <v>77</v>
      </c>
      <c r="L69" s="49" t="s">
        <v>77</v>
      </c>
      <c r="M69" s="50" t="s">
        <v>77</v>
      </c>
      <c r="N69" s="46">
        <f t="shared" si="9"/>
        <v>1980</v>
      </c>
      <c r="P69">
        <f t="shared" si="3"/>
        <v>44</v>
      </c>
      <c r="Q69" s="38">
        <f t="shared" si="4"/>
        <v>0.88</v>
      </c>
      <c r="R69" s="38">
        <f t="shared" si="5"/>
        <v>0.88</v>
      </c>
      <c r="T69" s="47">
        <v>441956.53491928318</v>
      </c>
      <c r="U69" s="47">
        <f t="shared" si="6"/>
        <v>53034.784190313978</v>
      </c>
      <c r="W69" s="47">
        <f t="shared" si="7"/>
        <v>441956.53491928318</v>
      </c>
      <c r="X69" s="47">
        <f t="shared" si="8"/>
        <v>53034.784190313978</v>
      </c>
    </row>
    <row r="70" spans="5:24" x14ac:dyDescent="0.2">
      <c r="E70" s="63">
        <v>379458</v>
      </c>
      <c r="F70" s="63" t="s">
        <v>61</v>
      </c>
      <c r="G70" s="63" t="s">
        <v>73</v>
      </c>
      <c r="I70" s="48" t="s">
        <v>77</v>
      </c>
      <c r="J70" s="49" t="s">
        <v>77</v>
      </c>
      <c r="K70" s="49">
        <v>1961</v>
      </c>
      <c r="L70" s="49" t="s">
        <v>77</v>
      </c>
      <c r="M70" s="50" t="s">
        <v>77</v>
      </c>
      <c r="N70" s="46">
        <f t="shared" si="9"/>
        <v>1961</v>
      </c>
      <c r="P70">
        <f t="shared" si="3"/>
        <v>63</v>
      </c>
      <c r="Q70" s="38">
        <f t="shared" si="4"/>
        <v>1</v>
      </c>
      <c r="R70" s="38">
        <f t="shared" si="5"/>
        <v>0.9</v>
      </c>
      <c r="T70" s="47">
        <v>31932.648348679952</v>
      </c>
      <c r="U70" s="47">
        <f t="shared" si="6"/>
        <v>3193.2648348679945</v>
      </c>
      <c r="W70" s="47">
        <f t="shared" si="7"/>
        <v>31932.648348679952</v>
      </c>
      <c r="X70" s="47">
        <f t="shared" si="8"/>
        <v>3193.2648348679945</v>
      </c>
    </row>
    <row r="71" spans="5:24" x14ac:dyDescent="0.2">
      <c r="E71" s="63">
        <v>366245</v>
      </c>
      <c r="F71" s="63" t="s">
        <v>61</v>
      </c>
      <c r="G71" s="63" t="s">
        <v>73</v>
      </c>
      <c r="I71" s="48" t="s">
        <v>77</v>
      </c>
      <c r="J71" s="49" t="s">
        <v>77</v>
      </c>
      <c r="K71" s="49">
        <v>1961</v>
      </c>
      <c r="L71" s="49" t="s">
        <v>77</v>
      </c>
      <c r="M71" s="50" t="s">
        <v>77</v>
      </c>
      <c r="N71" s="46">
        <f t="shared" si="9"/>
        <v>1961</v>
      </c>
      <c r="P71">
        <f t="shared" si="3"/>
        <v>63</v>
      </c>
      <c r="Q71" s="38">
        <f t="shared" si="4"/>
        <v>1</v>
      </c>
      <c r="R71" s="38">
        <f t="shared" si="5"/>
        <v>0.9</v>
      </c>
      <c r="T71" s="47">
        <v>287719.40164634737</v>
      </c>
      <c r="U71" s="47">
        <f t="shared" si="6"/>
        <v>28771.940164634729</v>
      </c>
      <c r="W71" s="47">
        <f t="shared" si="7"/>
        <v>287719.40164634737</v>
      </c>
      <c r="X71" s="47">
        <f t="shared" si="8"/>
        <v>28771.940164634729</v>
      </c>
    </row>
    <row r="72" spans="5:24" x14ac:dyDescent="0.2">
      <c r="E72" s="63">
        <v>366243</v>
      </c>
      <c r="F72" s="63" t="s">
        <v>61</v>
      </c>
      <c r="G72" s="63" t="s">
        <v>73</v>
      </c>
      <c r="I72" s="48" t="s">
        <v>77</v>
      </c>
      <c r="J72" s="49" t="s">
        <v>77</v>
      </c>
      <c r="K72" s="49">
        <v>1961</v>
      </c>
      <c r="L72" s="49" t="s">
        <v>77</v>
      </c>
      <c r="M72" s="50" t="s">
        <v>77</v>
      </c>
      <c r="N72" s="46">
        <f t="shared" si="9"/>
        <v>1961</v>
      </c>
      <c r="P72">
        <f t="shared" si="3"/>
        <v>63</v>
      </c>
      <c r="Q72" s="38">
        <f t="shared" si="4"/>
        <v>1</v>
      </c>
      <c r="R72" s="38">
        <f t="shared" si="5"/>
        <v>0.9</v>
      </c>
      <c r="T72" s="47">
        <v>17906.157952530812</v>
      </c>
      <c r="U72" s="47">
        <f t="shared" si="6"/>
        <v>1790.6157952530807</v>
      </c>
      <c r="W72" s="47">
        <f t="shared" si="7"/>
        <v>17906.157952530812</v>
      </c>
      <c r="X72" s="47">
        <f t="shared" si="8"/>
        <v>1790.6157952530807</v>
      </c>
    </row>
    <row r="73" spans="5:24" x14ac:dyDescent="0.2">
      <c r="E73" s="63">
        <v>366241</v>
      </c>
      <c r="F73" s="63" t="s">
        <v>61</v>
      </c>
      <c r="G73" s="63" t="s">
        <v>73</v>
      </c>
      <c r="I73" s="48" t="s">
        <v>77</v>
      </c>
      <c r="J73" s="49" t="s">
        <v>77</v>
      </c>
      <c r="K73" s="49">
        <v>1961</v>
      </c>
      <c r="L73" s="49" t="s">
        <v>77</v>
      </c>
      <c r="M73" s="50" t="s">
        <v>77</v>
      </c>
      <c r="N73" s="46">
        <f t="shared" si="9"/>
        <v>1961</v>
      </c>
      <c r="P73">
        <f t="shared" si="3"/>
        <v>63</v>
      </c>
      <c r="Q73" s="38">
        <f t="shared" si="4"/>
        <v>1</v>
      </c>
      <c r="R73" s="38">
        <f t="shared" si="5"/>
        <v>0.9</v>
      </c>
      <c r="T73" s="47">
        <v>50055.850640029319</v>
      </c>
      <c r="U73" s="47">
        <f t="shared" si="6"/>
        <v>5005.5850640029312</v>
      </c>
      <c r="W73" s="47">
        <f t="shared" si="7"/>
        <v>50055.850640029319</v>
      </c>
      <c r="X73" s="47">
        <f t="shared" si="8"/>
        <v>5005.5850640029312</v>
      </c>
    </row>
    <row r="74" spans="5:24" x14ac:dyDescent="0.2">
      <c r="E74" s="63">
        <v>366239</v>
      </c>
      <c r="F74" s="63" t="s">
        <v>61</v>
      </c>
      <c r="G74" s="63" t="s">
        <v>73</v>
      </c>
      <c r="I74" s="48" t="s">
        <v>77</v>
      </c>
      <c r="J74" s="49" t="s">
        <v>77</v>
      </c>
      <c r="K74" s="49">
        <v>1961</v>
      </c>
      <c r="L74" s="49" t="s">
        <v>77</v>
      </c>
      <c r="M74" s="50" t="s">
        <v>77</v>
      </c>
      <c r="N74" s="46">
        <f t="shared" si="9"/>
        <v>1961</v>
      </c>
      <c r="P74">
        <f t="shared" si="3"/>
        <v>63</v>
      </c>
      <c r="Q74" s="38">
        <f t="shared" si="4"/>
        <v>1</v>
      </c>
      <c r="R74" s="38">
        <f t="shared" si="5"/>
        <v>0.9</v>
      </c>
      <c r="T74" s="47">
        <v>187839.66650340104</v>
      </c>
      <c r="U74" s="47">
        <f t="shared" si="6"/>
        <v>18783.966650340099</v>
      </c>
      <c r="W74" s="47">
        <f t="shared" si="7"/>
        <v>187839.66650340104</v>
      </c>
      <c r="X74" s="47">
        <f t="shared" si="8"/>
        <v>18783.966650340099</v>
      </c>
    </row>
    <row r="75" spans="5:24" x14ac:dyDescent="0.2">
      <c r="E75" s="63">
        <v>312721</v>
      </c>
      <c r="F75" s="63" t="s">
        <v>60</v>
      </c>
      <c r="G75" s="63" t="s">
        <v>74</v>
      </c>
      <c r="I75" s="48" t="s">
        <v>77</v>
      </c>
      <c r="J75" s="49">
        <v>1900</v>
      </c>
      <c r="K75" s="49" t="s">
        <v>77</v>
      </c>
      <c r="L75" s="49" t="s">
        <v>77</v>
      </c>
      <c r="M75" s="50" t="s">
        <v>77</v>
      </c>
      <c r="N75" s="46">
        <f t="shared" si="9"/>
        <v>1900</v>
      </c>
      <c r="P75">
        <f t="shared" si="3"/>
        <v>124</v>
      </c>
      <c r="Q75" s="38">
        <f t="shared" si="4"/>
        <v>1</v>
      </c>
      <c r="R75" s="38">
        <f t="shared" si="5"/>
        <v>0.9</v>
      </c>
      <c r="T75" s="47">
        <v>5789223.6493073255</v>
      </c>
      <c r="U75" s="47">
        <f t="shared" si="6"/>
        <v>578922.36493073241</v>
      </c>
      <c r="W75" s="47">
        <f t="shared" si="7"/>
        <v>0</v>
      </c>
      <c r="X75" s="47">
        <f t="shared" si="8"/>
        <v>0</v>
      </c>
    </row>
    <row r="76" spans="5:24" x14ac:dyDescent="0.2">
      <c r="E76" s="63">
        <v>301980</v>
      </c>
      <c r="F76" s="63" t="s">
        <v>60</v>
      </c>
      <c r="G76" s="63" t="s">
        <v>73</v>
      </c>
      <c r="I76" s="48" t="s">
        <v>77</v>
      </c>
      <c r="J76" s="49">
        <v>1900</v>
      </c>
      <c r="K76" s="49" t="s">
        <v>77</v>
      </c>
      <c r="L76" s="49" t="s">
        <v>77</v>
      </c>
      <c r="M76" s="50" t="s">
        <v>77</v>
      </c>
      <c r="N76" s="46">
        <f t="shared" si="9"/>
        <v>1900</v>
      </c>
      <c r="P76">
        <f t="shared" si="3"/>
        <v>124</v>
      </c>
      <c r="Q76" s="38">
        <f t="shared" si="4"/>
        <v>1</v>
      </c>
      <c r="R76" s="38">
        <f t="shared" si="5"/>
        <v>0.9</v>
      </c>
      <c r="T76" s="47">
        <v>450041.43654027442</v>
      </c>
      <c r="U76" s="47">
        <f t="shared" si="6"/>
        <v>45004.14365402743</v>
      </c>
      <c r="W76" s="47">
        <f t="shared" si="7"/>
        <v>450041.43654027442</v>
      </c>
      <c r="X76" s="47">
        <f t="shared" si="8"/>
        <v>45004.14365402743</v>
      </c>
    </row>
    <row r="77" spans="5:24" x14ac:dyDescent="0.2">
      <c r="E77" s="63">
        <v>266512</v>
      </c>
      <c r="F77" s="63" t="s">
        <v>61</v>
      </c>
      <c r="G77" s="63" t="s">
        <v>73</v>
      </c>
      <c r="I77" s="48" t="s">
        <v>77</v>
      </c>
      <c r="J77" s="49" t="s">
        <v>77</v>
      </c>
      <c r="K77" s="49">
        <v>1961</v>
      </c>
      <c r="L77" s="49" t="s">
        <v>77</v>
      </c>
      <c r="M77" s="50" t="s">
        <v>77</v>
      </c>
      <c r="N77" s="46">
        <f t="shared" si="9"/>
        <v>1961</v>
      </c>
      <c r="P77">
        <f t="shared" si="3"/>
        <v>63</v>
      </c>
      <c r="Q77" s="38">
        <f t="shared" si="4"/>
        <v>1</v>
      </c>
      <c r="R77" s="38">
        <f t="shared" si="5"/>
        <v>0.9</v>
      </c>
      <c r="T77" s="47">
        <v>297893.35502846714</v>
      </c>
      <c r="U77" s="47">
        <f t="shared" si="6"/>
        <v>29789.335502846709</v>
      </c>
      <c r="W77" s="47">
        <f t="shared" si="7"/>
        <v>297893.35502846714</v>
      </c>
      <c r="X77" s="47">
        <f t="shared" si="8"/>
        <v>29789.335502846709</v>
      </c>
    </row>
    <row r="78" spans="5:24" x14ac:dyDescent="0.2">
      <c r="E78" s="63">
        <v>266511</v>
      </c>
      <c r="F78" s="63" t="s">
        <v>61</v>
      </c>
      <c r="G78" s="63" t="s">
        <v>73</v>
      </c>
      <c r="I78" s="48" t="s">
        <v>77</v>
      </c>
      <c r="J78" s="49" t="s">
        <v>77</v>
      </c>
      <c r="K78" s="49">
        <v>1961</v>
      </c>
      <c r="L78" s="49" t="s">
        <v>77</v>
      </c>
      <c r="M78" s="50" t="s">
        <v>77</v>
      </c>
      <c r="N78" s="46">
        <f t="shared" si="9"/>
        <v>1961</v>
      </c>
      <c r="P78">
        <f t="shared" si="3"/>
        <v>63</v>
      </c>
      <c r="Q78" s="38">
        <f t="shared" si="4"/>
        <v>1</v>
      </c>
      <c r="R78" s="38">
        <f t="shared" si="5"/>
        <v>0.9</v>
      </c>
      <c r="T78" s="47">
        <v>256790.5833647032</v>
      </c>
      <c r="U78" s="47">
        <f t="shared" si="6"/>
        <v>25679.058336470312</v>
      </c>
      <c r="W78" s="47">
        <f t="shared" si="7"/>
        <v>256790.5833647032</v>
      </c>
      <c r="X78" s="47">
        <f t="shared" si="8"/>
        <v>25679.058336470312</v>
      </c>
    </row>
    <row r="79" spans="5:24" x14ac:dyDescent="0.2">
      <c r="E79" s="63">
        <v>260271</v>
      </c>
      <c r="F79" s="63" t="s">
        <v>61</v>
      </c>
      <c r="G79" s="63" t="s">
        <v>73</v>
      </c>
      <c r="I79" s="48">
        <v>1980</v>
      </c>
      <c r="J79" s="49" t="s">
        <v>77</v>
      </c>
      <c r="K79" s="49" t="s">
        <v>77</v>
      </c>
      <c r="L79" s="49" t="s">
        <v>77</v>
      </c>
      <c r="M79" s="50" t="s">
        <v>77</v>
      </c>
      <c r="N79" s="46">
        <f t="shared" si="9"/>
        <v>1980</v>
      </c>
      <c r="P79">
        <f t="shared" si="3"/>
        <v>44</v>
      </c>
      <c r="Q79" s="38">
        <f t="shared" si="4"/>
        <v>0.88</v>
      </c>
      <c r="R79" s="38">
        <f t="shared" si="5"/>
        <v>0.88</v>
      </c>
      <c r="T79" s="47">
        <v>8301891.6987250345</v>
      </c>
      <c r="U79" s="47">
        <f t="shared" si="6"/>
        <v>996227.00384700415</v>
      </c>
      <c r="W79" s="47">
        <f t="shared" si="7"/>
        <v>8301891.6987250345</v>
      </c>
      <c r="X79" s="47">
        <f t="shared" si="8"/>
        <v>996227.00384700415</v>
      </c>
    </row>
    <row r="80" spans="5:24" x14ac:dyDescent="0.2">
      <c r="E80" s="63">
        <v>256982</v>
      </c>
      <c r="F80" s="63" t="s">
        <v>60</v>
      </c>
      <c r="G80" s="63" t="s">
        <v>74</v>
      </c>
      <c r="I80" s="48" t="s">
        <v>77</v>
      </c>
      <c r="J80" s="49">
        <v>1900</v>
      </c>
      <c r="K80" s="49" t="s">
        <v>77</v>
      </c>
      <c r="L80" s="49" t="s">
        <v>77</v>
      </c>
      <c r="M80" s="50" t="s">
        <v>77</v>
      </c>
      <c r="N80" s="46">
        <f t="shared" si="9"/>
        <v>1900</v>
      </c>
      <c r="P80">
        <f t="shared" si="3"/>
        <v>124</v>
      </c>
      <c r="Q80" s="38">
        <f t="shared" si="4"/>
        <v>1</v>
      </c>
      <c r="R80" s="38">
        <f t="shared" si="5"/>
        <v>0.9</v>
      </c>
      <c r="T80" s="47">
        <v>23337258.442787521</v>
      </c>
      <c r="U80" s="47">
        <f t="shared" si="6"/>
        <v>2333725.8442787514</v>
      </c>
      <c r="W80" s="47">
        <f t="shared" si="7"/>
        <v>0</v>
      </c>
      <c r="X80" s="47">
        <f t="shared" si="8"/>
        <v>0</v>
      </c>
    </row>
    <row r="81" spans="5:24" x14ac:dyDescent="0.2">
      <c r="E81" s="63">
        <v>248696</v>
      </c>
      <c r="F81" s="63" t="s">
        <v>61</v>
      </c>
      <c r="G81" s="63" t="s">
        <v>73</v>
      </c>
      <c r="I81" s="48">
        <v>1980</v>
      </c>
      <c r="J81" s="49" t="s">
        <v>77</v>
      </c>
      <c r="K81" s="49" t="s">
        <v>77</v>
      </c>
      <c r="L81" s="49" t="s">
        <v>77</v>
      </c>
      <c r="M81" s="50" t="s">
        <v>77</v>
      </c>
      <c r="N81" s="46">
        <f t="shared" si="9"/>
        <v>1980</v>
      </c>
      <c r="P81">
        <f t="shared" si="3"/>
        <v>44</v>
      </c>
      <c r="Q81" s="38">
        <f t="shared" si="4"/>
        <v>0.88</v>
      </c>
      <c r="R81" s="38">
        <f t="shared" si="5"/>
        <v>0.88</v>
      </c>
      <c r="T81" s="47">
        <v>881037.23234922066</v>
      </c>
      <c r="U81" s="47">
        <f t="shared" si="6"/>
        <v>105724.46788190647</v>
      </c>
      <c r="W81" s="47">
        <f t="shared" si="7"/>
        <v>881037.23234922066</v>
      </c>
      <c r="X81" s="47">
        <f t="shared" si="8"/>
        <v>105724.46788190647</v>
      </c>
    </row>
    <row r="82" spans="5:24" x14ac:dyDescent="0.2">
      <c r="E82" s="63">
        <v>248695</v>
      </c>
      <c r="F82" s="63" t="s">
        <v>61</v>
      </c>
      <c r="G82" s="63" t="s">
        <v>73</v>
      </c>
      <c r="I82" s="48" t="s">
        <v>77</v>
      </c>
      <c r="J82" s="49" t="s">
        <v>77</v>
      </c>
      <c r="K82" s="49">
        <v>1961</v>
      </c>
      <c r="L82" s="49" t="s">
        <v>77</v>
      </c>
      <c r="M82" s="50" t="s">
        <v>77</v>
      </c>
      <c r="N82" s="46">
        <f t="shared" si="9"/>
        <v>1961</v>
      </c>
      <c r="P82">
        <f t="shared" si="3"/>
        <v>63</v>
      </c>
      <c r="Q82" s="38">
        <f t="shared" si="4"/>
        <v>1</v>
      </c>
      <c r="R82" s="38">
        <f t="shared" si="5"/>
        <v>0.9</v>
      </c>
      <c r="T82" s="47">
        <v>98755.174162442665</v>
      </c>
      <c r="U82" s="47">
        <f t="shared" si="6"/>
        <v>9875.5174162442636</v>
      </c>
      <c r="W82" s="47">
        <f t="shared" si="7"/>
        <v>98755.174162442665</v>
      </c>
      <c r="X82" s="47">
        <f t="shared" si="8"/>
        <v>9875.5174162442636</v>
      </c>
    </row>
    <row r="83" spans="5:24" x14ac:dyDescent="0.2">
      <c r="E83" s="63">
        <v>248694</v>
      </c>
      <c r="F83" s="63" t="s">
        <v>61</v>
      </c>
      <c r="G83" s="63" t="s">
        <v>73</v>
      </c>
      <c r="I83" s="48">
        <v>1980</v>
      </c>
      <c r="J83" s="49" t="s">
        <v>77</v>
      </c>
      <c r="K83" s="49" t="s">
        <v>77</v>
      </c>
      <c r="L83" s="49" t="s">
        <v>77</v>
      </c>
      <c r="M83" s="50" t="s">
        <v>77</v>
      </c>
      <c r="N83" s="46">
        <f t="shared" si="9"/>
        <v>1980</v>
      </c>
      <c r="P83">
        <f t="shared" si="3"/>
        <v>44</v>
      </c>
      <c r="Q83" s="38">
        <f t="shared" si="4"/>
        <v>0.88</v>
      </c>
      <c r="R83" s="38">
        <f t="shared" si="5"/>
        <v>0.88</v>
      </c>
      <c r="T83" s="47">
        <v>6250849.8274320401</v>
      </c>
      <c r="U83" s="47">
        <f t="shared" si="6"/>
        <v>750101.97929184476</v>
      </c>
      <c r="W83" s="47">
        <f t="shared" si="7"/>
        <v>6250849.8274320401</v>
      </c>
      <c r="X83" s="47">
        <f t="shared" si="8"/>
        <v>750101.97929184476</v>
      </c>
    </row>
    <row r="84" spans="5:24" x14ac:dyDescent="0.2">
      <c r="E84" s="63">
        <v>247047</v>
      </c>
      <c r="F84" s="63" t="s">
        <v>60</v>
      </c>
      <c r="G84" s="63" t="s">
        <v>74</v>
      </c>
      <c r="I84" s="48" t="s">
        <v>77</v>
      </c>
      <c r="J84" s="49">
        <v>1900</v>
      </c>
      <c r="K84" s="49" t="s">
        <v>77</v>
      </c>
      <c r="L84" s="49" t="s">
        <v>77</v>
      </c>
      <c r="M84" s="50" t="s">
        <v>77</v>
      </c>
      <c r="N84" s="46">
        <f t="shared" si="9"/>
        <v>1900</v>
      </c>
      <c r="P84">
        <f t="shared" si="3"/>
        <v>124</v>
      </c>
      <c r="Q84" s="38">
        <f t="shared" si="4"/>
        <v>1</v>
      </c>
      <c r="R84" s="38">
        <f t="shared" si="5"/>
        <v>0.9</v>
      </c>
      <c r="T84" s="47">
        <v>17906.157952530812</v>
      </c>
      <c r="U84" s="47">
        <f t="shared" si="6"/>
        <v>1790.6157952530807</v>
      </c>
      <c r="W84" s="47">
        <f t="shared" si="7"/>
        <v>0</v>
      </c>
      <c r="X84" s="47">
        <f t="shared" si="8"/>
        <v>0</v>
      </c>
    </row>
    <row r="85" spans="5:24" x14ac:dyDescent="0.2">
      <c r="E85" s="63">
        <v>247045</v>
      </c>
      <c r="F85" s="63" t="s">
        <v>60</v>
      </c>
      <c r="G85" s="63" t="s">
        <v>74</v>
      </c>
      <c r="I85" s="48" t="s">
        <v>77</v>
      </c>
      <c r="J85" s="49">
        <v>1900</v>
      </c>
      <c r="K85" s="49" t="s">
        <v>77</v>
      </c>
      <c r="L85" s="49" t="s">
        <v>77</v>
      </c>
      <c r="M85" s="50" t="s">
        <v>77</v>
      </c>
      <c r="N85" s="46">
        <f t="shared" si="9"/>
        <v>1900</v>
      </c>
      <c r="P85">
        <f t="shared" si="3"/>
        <v>124</v>
      </c>
      <c r="Q85" s="38">
        <f t="shared" si="4"/>
        <v>1</v>
      </c>
      <c r="R85" s="38">
        <f t="shared" si="5"/>
        <v>0.9</v>
      </c>
      <c r="T85" s="47">
        <v>65113.301645566578</v>
      </c>
      <c r="U85" s="47">
        <f t="shared" si="6"/>
        <v>6511.3301645566562</v>
      </c>
      <c r="W85" s="47">
        <f t="shared" si="7"/>
        <v>0</v>
      </c>
      <c r="X85" s="47">
        <f t="shared" si="8"/>
        <v>0</v>
      </c>
    </row>
    <row r="86" spans="5:24" x14ac:dyDescent="0.2">
      <c r="E86" s="63">
        <v>247044</v>
      </c>
      <c r="F86" s="63" t="s">
        <v>60</v>
      </c>
      <c r="G86" s="63" t="s">
        <v>74</v>
      </c>
      <c r="I86" s="48" t="s">
        <v>77</v>
      </c>
      <c r="J86" s="49">
        <v>1900</v>
      </c>
      <c r="K86" s="49" t="s">
        <v>77</v>
      </c>
      <c r="L86" s="49" t="s">
        <v>77</v>
      </c>
      <c r="M86" s="50" t="s">
        <v>77</v>
      </c>
      <c r="N86" s="46">
        <f t="shared" si="9"/>
        <v>1900</v>
      </c>
      <c r="P86">
        <f t="shared" si="3"/>
        <v>124</v>
      </c>
      <c r="Q86" s="38">
        <f t="shared" si="4"/>
        <v>1</v>
      </c>
      <c r="R86" s="38">
        <f t="shared" si="5"/>
        <v>0.9</v>
      </c>
      <c r="T86" s="47">
        <v>219757.39305378724</v>
      </c>
      <c r="U86" s="47">
        <f t="shared" si="6"/>
        <v>21975.73930537872</v>
      </c>
      <c r="W86" s="47">
        <f t="shared" si="7"/>
        <v>0</v>
      </c>
      <c r="X86" s="47">
        <f t="shared" si="8"/>
        <v>0</v>
      </c>
    </row>
    <row r="87" spans="5:24" x14ac:dyDescent="0.2">
      <c r="E87" s="63">
        <v>247043</v>
      </c>
      <c r="F87" s="63" t="s">
        <v>60</v>
      </c>
      <c r="G87" s="63" t="s">
        <v>74</v>
      </c>
      <c r="I87" s="48" t="s">
        <v>77</v>
      </c>
      <c r="J87" s="49">
        <v>1900</v>
      </c>
      <c r="K87" s="49" t="s">
        <v>77</v>
      </c>
      <c r="L87" s="49" t="s">
        <v>77</v>
      </c>
      <c r="M87" s="50" t="s">
        <v>77</v>
      </c>
      <c r="N87" s="46">
        <f t="shared" si="9"/>
        <v>1900</v>
      </c>
      <c r="P87">
        <f t="shared" ref="P87:P150" si="10">$I$4-N87</f>
        <v>124</v>
      </c>
      <c r="Q87" s="38">
        <f t="shared" ref="Q87:Q150" si="11">MIN(1,P87/$K$4)</f>
        <v>1</v>
      </c>
      <c r="R87" s="38">
        <f t="shared" ref="R87:R150" si="12">IF(Q87=1,1-$N$4,Q87)</f>
        <v>0.9</v>
      </c>
      <c r="T87" s="47">
        <v>175805.91444302979</v>
      </c>
      <c r="U87" s="47">
        <f t="shared" ref="U87:U150" si="13">(1-R87)*$T87</f>
        <v>17580.591444302976</v>
      </c>
      <c r="W87" s="47">
        <f t="shared" ref="W87:W150" si="14">IF(G87="Operational",T87,0)</f>
        <v>0</v>
      </c>
      <c r="X87" s="47">
        <f t="shared" ref="X87:X150" si="15">IF(W87=0,0,U87)</f>
        <v>0</v>
      </c>
    </row>
    <row r="88" spans="5:24" x14ac:dyDescent="0.2">
      <c r="E88" s="63">
        <v>246356</v>
      </c>
      <c r="F88" s="63" t="s">
        <v>61</v>
      </c>
      <c r="G88" s="63" t="s">
        <v>73</v>
      </c>
      <c r="I88" s="48" t="s">
        <v>77</v>
      </c>
      <c r="J88" s="49" t="s">
        <v>77</v>
      </c>
      <c r="K88" s="49">
        <v>1961</v>
      </c>
      <c r="L88" s="49" t="s">
        <v>77</v>
      </c>
      <c r="M88" s="50" t="s">
        <v>77</v>
      </c>
      <c r="N88" s="46">
        <f t="shared" ref="N88:N151" si="16">MIN(I88:M88)</f>
        <v>1961</v>
      </c>
      <c r="P88">
        <f t="shared" si="10"/>
        <v>63</v>
      </c>
      <c r="Q88" s="38">
        <f t="shared" si="11"/>
        <v>1</v>
      </c>
      <c r="R88" s="38">
        <f t="shared" si="12"/>
        <v>0.9</v>
      </c>
      <c r="T88" s="47">
        <v>30928.818281644129</v>
      </c>
      <c r="U88" s="47">
        <f t="shared" si="13"/>
        <v>3092.8818281644121</v>
      </c>
      <c r="W88" s="47">
        <f t="shared" si="14"/>
        <v>30928.818281644129</v>
      </c>
      <c r="X88" s="47">
        <f t="shared" si="15"/>
        <v>3092.8818281644121</v>
      </c>
    </row>
    <row r="89" spans="5:24" x14ac:dyDescent="0.2">
      <c r="E89" s="63">
        <v>246303</v>
      </c>
      <c r="F89" s="63" t="s">
        <v>61</v>
      </c>
      <c r="G89" s="63" t="s">
        <v>73</v>
      </c>
      <c r="I89" s="48" t="s">
        <v>77</v>
      </c>
      <c r="J89" s="49" t="s">
        <v>77</v>
      </c>
      <c r="K89" s="49">
        <v>1961</v>
      </c>
      <c r="L89" s="49" t="s">
        <v>77</v>
      </c>
      <c r="M89" s="50" t="s">
        <v>77</v>
      </c>
      <c r="N89" s="46">
        <f t="shared" si="16"/>
        <v>1961</v>
      </c>
      <c r="P89">
        <f t="shared" si="10"/>
        <v>63</v>
      </c>
      <c r="Q89" s="38">
        <f t="shared" si="11"/>
        <v>1</v>
      </c>
      <c r="R89" s="38">
        <f t="shared" si="12"/>
        <v>0.9</v>
      </c>
      <c r="T89" s="47">
        <v>104723.89347995294</v>
      </c>
      <c r="U89" s="47">
        <f t="shared" si="13"/>
        <v>10472.389347995291</v>
      </c>
      <c r="W89" s="47">
        <f t="shared" si="14"/>
        <v>104723.89347995294</v>
      </c>
      <c r="X89" s="47">
        <f t="shared" si="15"/>
        <v>10472.389347995291</v>
      </c>
    </row>
    <row r="90" spans="5:24" x14ac:dyDescent="0.2">
      <c r="E90" s="63">
        <v>245860</v>
      </c>
      <c r="F90" s="63" t="s">
        <v>60</v>
      </c>
      <c r="G90" s="63" t="s">
        <v>73</v>
      </c>
      <c r="I90" s="48">
        <v>2005</v>
      </c>
      <c r="J90" s="49" t="s">
        <v>77</v>
      </c>
      <c r="K90" s="49" t="s">
        <v>77</v>
      </c>
      <c r="L90" s="49" t="s">
        <v>77</v>
      </c>
      <c r="M90" s="50" t="s">
        <v>77</v>
      </c>
      <c r="N90" s="46">
        <f t="shared" si="16"/>
        <v>2005</v>
      </c>
      <c r="P90">
        <f t="shared" si="10"/>
        <v>19</v>
      </c>
      <c r="Q90" s="38">
        <f t="shared" si="11"/>
        <v>0.38</v>
      </c>
      <c r="R90" s="38">
        <f t="shared" si="12"/>
        <v>0.38</v>
      </c>
      <c r="T90" s="47">
        <v>18557.290968986475</v>
      </c>
      <c r="U90" s="47">
        <f t="shared" si="13"/>
        <v>11505.520400771615</v>
      </c>
      <c r="W90" s="47">
        <f t="shared" si="14"/>
        <v>18557.290968986475</v>
      </c>
      <c r="X90" s="47">
        <f t="shared" si="15"/>
        <v>11505.520400771615</v>
      </c>
    </row>
    <row r="91" spans="5:24" x14ac:dyDescent="0.2">
      <c r="E91" s="63">
        <v>245858</v>
      </c>
      <c r="F91" s="63" t="s">
        <v>62</v>
      </c>
      <c r="G91" s="63" t="s">
        <v>73</v>
      </c>
      <c r="I91" s="48">
        <v>1980</v>
      </c>
      <c r="J91" s="49" t="s">
        <v>77</v>
      </c>
      <c r="K91" s="49" t="s">
        <v>77</v>
      </c>
      <c r="L91" s="49" t="s">
        <v>77</v>
      </c>
      <c r="M91" s="50" t="s">
        <v>77</v>
      </c>
      <c r="N91" s="46">
        <f t="shared" si="16"/>
        <v>1980</v>
      </c>
      <c r="P91">
        <f t="shared" si="10"/>
        <v>44</v>
      </c>
      <c r="Q91" s="38">
        <f t="shared" si="11"/>
        <v>0.88</v>
      </c>
      <c r="R91" s="38">
        <f t="shared" si="12"/>
        <v>0.88</v>
      </c>
      <c r="T91" s="47">
        <v>3750176.1907882909</v>
      </c>
      <c r="U91" s="47">
        <f t="shared" si="13"/>
        <v>450021.14289459487</v>
      </c>
      <c r="W91" s="47">
        <f t="shared" si="14"/>
        <v>3750176.1907882909</v>
      </c>
      <c r="X91" s="47">
        <f t="shared" si="15"/>
        <v>450021.14289459487</v>
      </c>
    </row>
    <row r="92" spans="5:24" x14ac:dyDescent="0.2">
      <c r="E92" s="63">
        <v>245823</v>
      </c>
      <c r="F92" s="63" t="s">
        <v>61</v>
      </c>
      <c r="G92" s="63" t="s">
        <v>73</v>
      </c>
      <c r="I92" s="48" t="s">
        <v>77</v>
      </c>
      <c r="J92" s="49" t="s">
        <v>77</v>
      </c>
      <c r="K92" s="49">
        <v>1961</v>
      </c>
      <c r="L92" s="49" t="s">
        <v>77</v>
      </c>
      <c r="M92" s="50" t="s">
        <v>77</v>
      </c>
      <c r="N92" s="46">
        <f t="shared" si="16"/>
        <v>1961</v>
      </c>
      <c r="P92">
        <f t="shared" si="10"/>
        <v>63</v>
      </c>
      <c r="Q92" s="38">
        <f t="shared" si="11"/>
        <v>1</v>
      </c>
      <c r="R92" s="38">
        <f t="shared" si="12"/>
        <v>0.9</v>
      </c>
      <c r="T92" s="47">
        <v>19805.295917193172</v>
      </c>
      <c r="U92" s="47">
        <f t="shared" si="13"/>
        <v>1980.5295917193168</v>
      </c>
      <c r="W92" s="47">
        <f t="shared" si="14"/>
        <v>19805.295917193172</v>
      </c>
      <c r="X92" s="47">
        <f t="shared" si="15"/>
        <v>1980.5295917193168</v>
      </c>
    </row>
    <row r="93" spans="5:24" x14ac:dyDescent="0.2">
      <c r="E93" s="63">
        <v>243582</v>
      </c>
      <c r="F93" s="63" t="s">
        <v>61</v>
      </c>
      <c r="G93" s="63" t="s">
        <v>73</v>
      </c>
      <c r="I93" s="48">
        <v>1980</v>
      </c>
      <c r="J93" s="49" t="s">
        <v>77</v>
      </c>
      <c r="K93" s="49" t="s">
        <v>77</v>
      </c>
      <c r="L93" s="49" t="s">
        <v>77</v>
      </c>
      <c r="M93" s="50" t="s">
        <v>77</v>
      </c>
      <c r="N93" s="46">
        <f t="shared" si="16"/>
        <v>1980</v>
      </c>
      <c r="P93">
        <f t="shared" si="10"/>
        <v>44</v>
      </c>
      <c r="Q93" s="38">
        <f t="shared" si="11"/>
        <v>0.88</v>
      </c>
      <c r="R93" s="38">
        <f t="shared" si="12"/>
        <v>0.88</v>
      </c>
      <c r="T93" s="47">
        <v>380842.27521644859</v>
      </c>
      <c r="U93" s="47">
        <f t="shared" si="13"/>
        <v>45701.073025973827</v>
      </c>
      <c r="W93" s="47">
        <f t="shared" si="14"/>
        <v>380842.27521644859</v>
      </c>
      <c r="X93" s="47">
        <f t="shared" si="15"/>
        <v>45701.073025973827</v>
      </c>
    </row>
    <row r="94" spans="5:24" x14ac:dyDescent="0.2">
      <c r="E94" s="63">
        <v>243258</v>
      </c>
      <c r="F94" s="63" t="s">
        <v>61</v>
      </c>
      <c r="G94" s="63" t="s">
        <v>73</v>
      </c>
      <c r="I94" s="48" t="s">
        <v>77</v>
      </c>
      <c r="J94" s="49" t="s">
        <v>77</v>
      </c>
      <c r="K94" s="49">
        <v>1961</v>
      </c>
      <c r="L94" s="49" t="s">
        <v>77</v>
      </c>
      <c r="M94" s="50" t="s">
        <v>77</v>
      </c>
      <c r="N94" s="46">
        <f t="shared" si="16"/>
        <v>1961</v>
      </c>
      <c r="P94">
        <f t="shared" si="10"/>
        <v>63</v>
      </c>
      <c r="Q94" s="38">
        <f t="shared" si="11"/>
        <v>1</v>
      </c>
      <c r="R94" s="38">
        <f t="shared" si="12"/>
        <v>0.9</v>
      </c>
      <c r="T94" s="47">
        <v>56974.138939870776</v>
      </c>
      <c r="U94" s="47">
        <f t="shared" si="13"/>
        <v>5697.4138939870763</v>
      </c>
      <c r="W94" s="47">
        <f t="shared" si="14"/>
        <v>56974.138939870776</v>
      </c>
      <c r="X94" s="47">
        <f t="shared" si="15"/>
        <v>5697.4138939870763</v>
      </c>
    </row>
    <row r="95" spans="5:24" x14ac:dyDescent="0.2">
      <c r="E95" s="63">
        <v>243257</v>
      </c>
      <c r="F95" s="63" t="s">
        <v>61</v>
      </c>
      <c r="G95" s="63" t="s">
        <v>73</v>
      </c>
      <c r="I95" s="48" t="s">
        <v>77</v>
      </c>
      <c r="J95" s="49" t="s">
        <v>77</v>
      </c>
      <c r="K95" s="49">
        <v>1961</v>
      </c>
      <c r="L95" s="49" t="s">
        <v>77</v>
      </c>
      <c r="M95" s="50" t="s">
        <v>77</v>
      </c>
      <c r="N95" s="46">
        <f t="shared" si="16"/>
        <v>1961</v>
      </c>
      <c r="P95">
        <f t="shared" si="10"/>
        <v>63</v>
      </c>
      <c r="Q95" s="38">
        <f t="shared" si="11"/>
        <v>1</v>
      </c>
      <c r="R95" s="38">
        <f t="shared" si="12"/>
        <v>0.9</v>
      </c>
      <c r="T95" s="47">
        <v>419166.87934333488</v>
      </c>
      <c r="U95" s="47">
        <f t="shared" si="13"/>
        <v>41916.68793433348</v>
      </c>
      <c r="W95" s="47">
        <f t="shared" si="14"/>
        <v>419166.87934333488</v>
      </c>
      <c r="X95" s="47">
        <f t="shared" si="15"/>
        <v>41916.68793433348</v>
      </c>
    </row>
    <row r="96" spans="5:24" x14ac:dyDescent="0.2">
      <c r="E96" s="63">
        <v>243256</v>
      </c>
      <c r="F96" s="63" t="s">
        <v>61</v>
      </c>
      <c r="G96" s="63" t="s">
        <v>73</v>
      </c>
      <c r="I96" s="48">
        <v>2017</v>
      </c>
      <c r="J96" s="49" t="s">
        <v>77</v>
      </c>
      <c r="K96" s="49" t="s">
        <v>77</v>
      </c>
      <c r="L96" s="49" t="s">
        <v>77</v>
      </c>
      <c r="M96" s="50" t="s">
        <v>77</v>
      </c>
      <c r="N96" s="46">
        <f t="shared" si="16"/>
        <v>2017</v>
      </c>
      <c r="P96">
        <f t="shared" si="10"/>
        <v>7</v>
      </c>
      <c r="Q96" s="38">
        <f t="shared" si="11"/>
        <v>0.14000000000000001</v>
      </c>
      <c r="R96" s="38">
        <f t="shared" si="12"/>
        <v>0.14000000000000001</v>
      </c>
      <c r="T96" s="47">
        <v>19536025.284346402</v>
      </c>
      <c r="U96" s="47">
        <f t="shared" si="13"/>
        <v>16800981.744537905</v>
      </c>
      <c r="W96" s="47">
        <f t="shared" si="14"/>
        <v>19536025.284346402</v>
      </c>
      <c r="X96" s="47">
        <f t="shared" si="15"/>
        <v>16800981.744537905</v>
      </c>
    </row>
    <row r="97" spans="5:24" x14ac:dyDescent="0.2">
      <c r="E97" s="63">
        <v>242246</v>
      </c>
      <c r="F97" s="63" t="s">
        <v>60</v>
      </c>
      <c r="G97" s="63" t="s">
        <v>73</v>
      </c>
      <c r="I97" s="48" t="s">
        <v>77</v>
      </c>
      <c r="J97" s="49">
        <v>1900</v>
      </c>
      <c r="K97" s="49" t="s">
        <v>77</v>
      </c>
      <c r="L97" s="49" t="s">
        <v>77</v>
      </c>
      <c r="M97" s="50" t="s">
        <v>77</v>
      </c>
      <c r="N97" s="46">
        <f t="shared" si="16"/>
        <v>1900</v>
      </c>
      <c r="P97">
        <f t="shared" si="10"/>
        <v>124</v>
      </c>
      <c r="Q97" s="38">
        <f t="shared" si="11"/>
        <v>1</v>
      </c>
      <c r="R97" s="38">
        <f t="shared" si="12"/>
        <v>0.9</v>
      </c>
      <c r="T97" s="47">
        <v>205622.38048822881</v>
      </c>
      <c r="U97" s="47">
        <f t="shared" si="13"/>
        <v>20562.238048822877</v>
      </c>
      <c r="W97" s="47">
        <f t="shared" si="14"/>
        <v>205622.38048822881</v>
      </c>
      <c r="X97" s="47">
        <f t="shared" si="15"/>
        <v>20562.238048822877</v>
      </c>
    </row>
    <row r="98" spans="5:24" x14ac:dyDescent="0.2">
      <c r="E98" s="63">
        <v>242007</v>
      </c>
      <c r="F98" s="63" t="s">
        <v>60</v>
      </c>
      <c r="G98" s="63" t="s">
        <v>73</v>
      </c>
      <c r="I98" s="48" t="s">
        <v>77</v>
      </c>
      <c r="J98" s="49">
        <v>1900</v>
      </c>
      <c r="K98" s="49" t="s">
        <v>77</v>
      </c>
      <c r="L98" s="49" t="s">
        <v>77</v>
      </c>
      <c r="M98" s="50" t="s">
        <v>77</v>
      </c>
      <c r="N98" s="46">
        <f t="shared" si="16"/>
        <v>1900</v>
      </c>
      <c r="P98">
        <f t="shared" si="10"/>
        <v>124</v>
      </c>
      <c r="Q98" s="38">
        <f t="shared" si="11"/>
        <v>1</v>
      </c>
      <c r="R98" s="38">
        <f t="shared" si="12"/>
        <v>0.9</v>
      </c>
      <c r="T98" s="47">
        <v>16344968.875625884</v>
      </c>
      <c r="U98" s="47">
        <f t="shared" si="13"/>
        <v>1634496.8875625881</v>
      </c>
      <c r="W98" s="47">
        <f t="shared" si="14"/>
        <v>16344968.875625884</v>
      </c>
      <c r="X98" s="47">
        <f t="shared" si="15"/>
        <v>1634496.8875625881</v>
      </c>
    </row>
    <row r="99" spans="5:24" x14ac:dyDescent="0.2">
      <c r="E99" s="63">
        <v>241345</v>
      </c>
      <c r="F99" s="63" t="s">
        <v>62</v>
      </c>
      <c r="G99" s="63" t="s">
        <v>73</v>
      </c>
      <c r="I99" s="48" t="s">
        <v>77</v>
      </c>
      <c r="J99" s="49" t="s">
        <v>77</v>
      </c>
      <c r="K99" s="49" t="s">
        <v>77</v>
      </c>
      <c r="L99" s="49">
        <v>1968</v>
      </c>
      <c r="M99" s="50" t="s">
        <v>77</v>
      </c>
      <c r="N99" s="46">
        <f t="shared" si="16"/>
        <v>1968</v>
      </c>
      <c r="P99">
        <f t="shared" si="10"/>
        <v>56</v>
      </c>
      <c r="Q99" s="38">
        <f t="shared" si="11"/>
        <v>1</v>
      </c>
      <c r="R99" s="38">
        <f t="shared" si="12"/>
        <v>0.9</v>
      </c>
      <c r="T99" s="47">
        <v>76236.824010017561</v>
      </c>
      <c r="U99" s="47">
        <f t="shared" si="13"/>
        <v>7623.6824010017544</v>
      </c>
      <c r="W99" s="47">
        <f t="shared" si="14"/>
        <v>76236.824010017561</v>
      </c>
      <c r="X99" s="47">
        <f t="shared" si="15"/>
        <v>7623.6824010017544</v>
      </c>
    </row>
    <row r="100" spans="5:24" x14ac:dyDescent="0.2">
      <c r="E100" s="63">
        <v>241247</v>
      </c>
      <c r="F100" s="63" t="s">
        <v>62</v>
      </c>
      <c r="G100" s="63" t="s">
        <v>73</v>
      </c>
      <c r="I100" s="48" t="s">
        <v>77</v>
      </c>
      <c r="J100" s="49" t="s">
        <v>77</v>
      </c>
      <c r="K100" s="49" t="s">
        <v>77</v>
      </c>
      <c r="L100" s="49">
        <v>1968</v>
      </c>
      <c r="M100" s="50" t="s">
        <v>77</v>
      </c>
      <c r="N100" s="46">
        <f t="shared" si="16"/>
        <v>1968</v>
      </c>
      <c r="P100">
        <f t="shared" si="10"/>
        <v>56</v>
      </c>
      <c r="Q100" s="38">
        <f t="shared" si="11"/>
        <v>1</v>
      </c>
      <c r="R100" s="38">
        <f t="shared" si="12"/>
        <v>0.9</v>
      </c>
      <c r="T100" s="47">
        <v>7867.8572821726293</v>
      </c>
      <c r="U100" s="47">
        <f t="shared" si="13"/>
        <v>786.78572821726277</v>
      </c>
      <c r="W100" s="47">
        <f t="shared" si="14"/>
        <v>7867.8572821726293</v>
      </c>
      <c r="X100" s="47">
        <f t="shared" si="15"/>
        <v>786.78572821726277</v>
      </c>
    </row>
    <row r="101" spans="5:24" x14ac:dyDescent="0.2">
      <c r="E101" s="63">
        <v>240980</v>
      </c>
      <c r="F101" s="63" t="s">
        <v>60</v>
      </c>
      <c r="G101" s="63" t="s">
        <v>73</v>
      </c>
      <c r="I101" s="48" t="s">
        <v>77</v>
      </c>
      <c r="J101" s="49">
        <v>1900</v>
      </c>
      <c r="K101" s="49" t="s">
        <v>77</v>
      </c>
      <c r="L101" s="49" t="s">
        <v>77</v>
      </c>
      <c r="M101" s="50" t="s">
        <v>77</v>
      </c>
      <c r="N101" s="46">
        <f t="shared" si="16"/>
        <v>1900</v>
      </c>
      <c r="P101">
        <f t="shared" si="10"/>
        <v>124</v>
      </c>
      <c r="Q101" s="38">
        <f t="shared" si="11"/>
        <v>1</v>
      </c>
      <c r="R101" s="38">
        <f t="shared" si="12"/>
        <v>0.9</v>
      </c>
      <c r="T101" s="47">
        <v>26981.324369381655</v>
      </c>
      <c r="U101" s="47">
        <f t="shared" si="13"/>
        <v>2698.132436938165</v>
      </c>
      <c r="W101" s="47">
        <f t="shared" si="14"/>
        <v>26981.324369381655</v>
      </c>
      <c r="X101" s="47">
        <f t="shared" si="15"/>
        <v>2698.132436938165</v>
      </c>
    </row>
    <row r="102" spans="5:24" x14ac:dyDescent="0.2">
      <c r="E102" s="63">
        <v>240841</v>
      </c>
      <c r="F102" s="63" t="s">
        <v>60</v>
      </c>
      <c r="G102" s="63" t="s">
        <v>73</v>
      </c>
      <c r="I102" s="48" t="s">
        <v>77</v>
      </c>
      <c r="J102" s="49">
        <v>1900</v>
      </c>
      <c r="K102" s="49" t="s">
        <v>77</v>
      </c>
      <c r="L102" s="49" t="s">
        <v>77</v>
      </c>
      <c r="M102" s="50" t="s">
        <v>77</v>
      </c>
      <c r="N102" s="46">
        <f t="shared" si="16"/>
        <v>1900</v>
      </c>
      <c r="P102">
        <f t="shared" si="10"/>
        <v>124</v>
      </c>
      <c r="Q102" s="38">
        <f t="shared" si="11"/>
        <v>1</v>
      </c>
      <c r="R102" s="38">
        <f t="shared" si="12"/>
        <v>0.9</v>
      </c>
      <c r="T102" s="47">
        <v>0</v>
      </c>
      <c r="U102" s="47">
        <f t="shared" si="13"/>
        <v>0</v>
      </c>
      <c r="W102" s="47">
        <f t="shared" si="14"/>
        <v>0</v>
      </c>
      <c r="X102" s="47">
        <f t="shared" si="15"/>
        <v>0</v>
      </c>
    </row>
    <row r="103" spans="5:24" x14ac:dyDescent="0.2">
      <c r="E103" s="63">
        <v>240840</v>
      </c>
      <c r="F103" s="63" t="s">
        <v>60</v>
      </c>
      <c r="G103" s="63" t="s">
        <v>73</v>
      </c>
      <c r="I103" s="48" t="s">
        <v>77</v>
      </c>
      <c r="J103" s="49">
        <v>1900</v>
      </c>
      <c r="K103" s="49" t="s">
        <v>77</v>
      </c>
      <c r="L103" s="49" t="s">
        <v>77</v>
      </c>
      <c r="M103" s="50" t="s">
        <v>77</v>
      </c>
      <c r="N103" s="46">
        <f t="shared" si="16"/>
        <v>1900</v>
      </c>
      <c r="P103">
        <f t="shared" si="10"/>
        <v>124</v>
      </c>
      <c r="Q103" s="38">
        <f t="shared" si="11"/>
        <v>1</v>
      </c>
      <c r="R103" s="38">
        <f t="shared" si="12"/>
        <v>0.9</v>
      </c>
      <c r="T103" s="47">
        <v>33153.522754534322</v>
      </c>
      <c r="U103" s="47">
        <f t="shared" si="13"/>
        <v>3315.3522754534315</v>
      </c>
      <c r="W103" s="47">
        <f t="shared" si="14"/>
        <v>33153.522754534322</v>
      </c>
      <c r="X103" s="47">
        <f t="shared" si="15"/>
        <v>3315.3522754534315</v>
      </c>
    </row>
    <row r="104" spans="5:24" x14ac:dyDescent="0.2">
      <c r="E104" s="63">
        <v>240821</v>
      </c>
      <c r="F104" s="63" t="s">
        <v>60</v>
      </c>
      <c r="G104" s="63" t="s">
        <v>73</v>
      </c>
      <c r="I104" s="48" t="s">
        <v>77</v>
      </c>
      <c r="J104" s="49">
        <v>1900</v>
      </c>
      <c r="K104" s="49" t="s">
        <v>77</v>
      </c>
      <c r="L104" s="49" t="s">
        <v>77</v>
      </c>
      <c r="M104" s="50" t="s">
        <v>77</v>
      </c>
      <c r="N104" s="46">
        <f t="shared" si="16"/>
        <v>1900</v>
      </c>
      <c r="P104">
        <f t="shared" si="10"/>
        <v>124</v>
      </c>
      <c r="Q104" s="38">
        <f t="shared" si="11"/>
        <v>1</v>
      </c>
      <c r="R104" s="38">
        <f t="shared" si="12"/>
        <v>0.9</v>
      </c>
      <c r="T104" s="47">
        <v>427821.52235372481</v>
      </c>
      <c r="U104" s="47">
        <f t="shared" si="13"/>
        <v>42782.152235372472</v>
      </c>
      <c r="W104" s="47">
        <f t="shared" si="14"/>
        <v>427821.52235372481</v>
      </c>
      <c r="X104" s="47">
        <f t="shared" si="15"/>
        <v>42782.152235372472</v>
      </c>
    </row>
    <row r="105" spans="5:24" x14ac:dyDescent="0.2">
      <c r="E105" s="63">
        <v>240820</v>
      </c>
      <c r="F105" s="63" t="s">
        <v>60</v>
      </c>
      <c r="G105" s="63" t="s">
        <v>73</v>
      </c>
      <c r="I105" s="48" t="s">
        <v>77</v>
      </c>
      <c r="J105" s="49">
        <v>1900</v>
      </c>
      <c r="K105" s="49" t="s">
        <v>77</v>
      </c>
      <c r="L105" s="49" t="s">
        <v>77</v>
      </c>
      <c r="M105" s="50" t="s">
        <v>77</v>
      </c>
      <c r="N105" s="46">
        <f t="shared" si="16"/>
        <v>1900</v>
      </c>
      <c r="P105">
        <f t="shared" si="10"/>
        <v>124</v>
      </c>
      <c r="Q105" s="38">
        <f t="shared" si="11"/>
        <v>1</v>
      </c>
      <c r="R105" s="38">
        <f t="shared" si="12"/>
        <v>0.9</v>
      </c>
      <c r="T105" s="47">
        <v>182344.37514993877</v>
      </c>
      <c r="U105" s="47">
        <f t="shared" si="13"/>
        <v>18234.437514993871</v>
      </c>
      <c r="W105" s="47">
        <f t="shared" si="14"/>
        <v>182344.37514993877</v>
      </c>
      <c r="X105" s="47">
        <f t="shared" si="15"/>
        <v>18234.437514993871</v>
      </c>
    </row>
    <row r="106" spans="5:24" x14ac:dyDescent="0.2">
      <c r="E106" s="63">
        <v>239870</v>
      </c>
      <c r="F106" s="63" t="s">
        <v>60</v>
      </c>
      <c r="G106" s="63" t="s">
        <v>74</v>
      </c>
      <c r="I106" s="48" t="s">
        <v>77</v>
      </c>
      <c r="J106" s="49">
        <v>1900</v>
      </c>
      <c r="K106" s="49" t="s">
        <v>77</v>
      </c>
      <c r="L106" s="49" t="s">
        <v>77</v>
      </c>
      <c r="M106" s="50" t="s">
        <v>77</v>
      </c>
      <c r="N106" s="46">
        <f t="shared" si="16"/>
        <v>1900</v>
      </c>
      <c r="P106">
        <f t="shared" si="10"/>
        <v>124</v>
      </c>
      <c r="Q106" s="38">
        <f t="shared" si="11"/>
        <v>1</v>
      </c>
      <c r="R106" s="38">
        <f t="shared" si="12"/>
        <v>0.9</v>
      </c>
      <c r="T106" s="47">
        <v>424972.81540673133</v>
      </c>
      <c r="U106" s="47">
        <f t="shared" si="13"/>
        <v>42497.281540673124</v>
      </c>
      <c r="W106" s="47">
        <f t="shared" si="14"/>
        <v>0</v>
      </c>
      <c r="X106" s="47">
        <f t="shared" si="15"/>
        <v>0</v>
      </c>
    </row>
    <row r="107" spans="5:24" x14ac:dyDescent="0.2">
      <c r="E107" s="63">
        <v>239869</v>
      </c>
      <c r="F107" s="63" t="s">
        <v>60</v>
      </c>
      <c r="G107" s="63" t="s">
        <v>74</v>
      </c>
      <c r="I107" s="48" t="s">
        <v>77</v>
      </c>
      <c r="J107" s="49">
        <v>1900</v>
      </c>
      <c r="K107" s="49" t="s">
        <v>77</v>
      </c>
      <c r="L107" s="49" t="s">
        <v>77</v>
      </c>
      <c r="M107" s="50" t="s">
        <v>77</v>
      </c>
      <c r="N107" s="46">
        <f t="shared" si="16"/>
        <v>1900</v>
      </c>
      <c r="P107">
        <f t="shared" si="10"/>
        <v>124</v>
      </c>
      <c r="Q107" s="38">
        <f t="shared" si="11"/>
        <v>1</v>
      </c>
      <c r="R107" s="38">
        <f t="shared" si="12"/>
        <v>0.9</v>
      </c>
      <c r="T107" s="47">
        <v>23874.877270041085</v>
      </c>
      <c r="U107" s="47">
        <f t="shared" si="13"/>
        <v>2387.4877270041079</v>
      </c>
      <c r="W107" s="47">
        <f t="shared" si="14"/>
        <v>0</v>
      </c>
      <c r="X107" s="47">
        <f t="shared" si="15"/>
        <v>0</v>
      </c>
    </row>
    <row r="108" spans="5:24" x14ac:dyDescent="0.2">
      <c r="E108" s="63">
        <v>239868</v>
      </c>
      <c r="F108" s="63" t="s">
        <v>60</v>
      </c>
      <c r="G108" s="63" t="s">
        <v>74</v>
      </c>
      <c r="I108" s="48" t="s">
        <v>77</v>
      </c>
      <c r="J108" s="49">
        <v>1900</v>
      </c>
      <c r="K108" s="49" t="s">
        <v>77</v>
      </c>
      <c r="L108" s="49" t="s">
        <v>77</v>
      </c>
      <c r="M108" s="50" t="s">
        <v>77</v>
      </c>
      <c r="N108" s="46">
        <f t="shared" si="16"/>
        <v>1900</v>
      </c>
      <c r="P108">
        <f t="shared" si="10"/>
        <v>124</v>
      </c>
      <c r="Q108" s="38">
        <f t="shared" si="11"/>
        <v>1</v>
      </c>
      <c r="R108" s="38">
        <f t="shared" si="12"/>
        <v>0.9</v>
      </c>
      <c r="T108" s="47">
        <v>424972.81540673133</v>
      </c>
      <c r="U108" s="47">
        <f t="shared" si="13"/>
        <v>42497.281540673124</v>
      </c>
      <c r="W108" s="47">
        <f t="shared" si="14"/>
        <v>0</v>
      </c>
      <c r="X108" s="47">
        <f t="shared" si="15"/>
        <v>0</v>
      </c>
    </row>
    <row r="109" spans="5:24" x14ac:dyDescent="0.2">
      <c r="E109" s="63">
        <v>239867</v>
      </c>
      <c r="F109" s="63" t="s">
        <v>60</v>
      </c>
      <c r="G109" s="63" t="s">
        <v>74</v>
      </c>
      <c r="I109" s="48" t="s">
        <v>77</v>
      </c>
      <c r="J109" s="49">
        <v>1900</v>
      </c>
      <c r="K109" s="49" t="s">
        <v>77</v>
      </c>
      <c r="L109" s="49" t="s">
        <v>77</v>
      </c>
      <c r="M109" s="50" t="s">
        <v>77</v>
      </c>
      <c r="N109" s="46">
        <f t="shared" si="16"/>
        <v>1900</v>
      </c>
      <c r="P109">
        <f t="shared" si="10"/>
        <v>124</v>
      </c>
      <c r="Q109" s="38">
        <f t="shared" si="11"/>
        <v>1</v>
      </c>
      <c r="R109" s="38">
        <f t="shared" si="12"/>
        <v>0.9</v>
      </c>
      <c r="T109" s="47">
        <v>7162.4631810123246</v>
      </c>
      <c r="U109" s="47">
        <f t="shared" si="13"/>
        <v>716.2463181012323</v>
      </c>
      <c r="W109" s="47">
        <f t="shared" si="14"/>
        <v>0</v>
      </c>
      <c r="X109" s="47">
        <f t="shared" si="15"/>
        <v>0</v>
      </c>
    </row>
    <row r="110" spans="5:24" x14ac:dyDescent="0.2">
      <c r="E110" s="63">
        <v>237333</v>
      </c>
      <c r="F110" s="63" t="s">
        <v>61</v>
      </c>
      <c r="G110" s="63" t="s">
        <v>73</v>
      </c>
      <c r="I110" s="48" t="s">
        <v>77</v>
      </c>
      <c r="J110" s="49" t="s">
        <v>77</v>
      </c>
      <c r="K110" s="49">
        <v>1961</v>
      </c>
      <c r="L110" s="49" t="s">
        <v>77</v>
      </c>
      <c r="M110" s="50" t="s">
        <v>77</v>
      </c>
      <c r="N110" s="46">
        <f t="shared" si="16"/>
        <v>1961</v>
      </c>
      <c r="P110">
        <f t="shared" si="10"/>
        <v>63</v>
      </c>
      <c r="Q110" s="38">
        <f t="shared" si="11"/>
        <v>1</v>
      </c>
      <c r="R110" s="38">
        <f t="shared" si="12"/>
        <v>0.9</v>
      </c>
      <c r="T110" s="47">
        <v>15193.103717298871</v>
      </c>
      <c r="U110" s="47">
        <f t="shared" si="13"/>
        <v>1519.3103717298868</v>
      </c>
      <c r="W110" s="47">
        <f t="shared" si="14"/>
        <v>15193.103717298871</v>
      </c>
      <c r="X110" s="47">
        <f t="shared" si="15"/>
        <v>1519.3103717298868</v>
      </c>
    </row>
    <row r="111" spans="5:24" x14ac:dyDescent="0.2">
      <c r="E111" s="63">
        <v>237168</v>
      </c>
      <c r="F111" s="63" t="s">
        <v>63</v>
      </c>
      <c r="G111" s="63" t="s">
        <v>73</v>
      </c>
      <c r="I111" s="48" t="s">
        <v>77</v>
      </c>
      <c r="J111" s="49" t="s">
        <v>77</v>
      </c>
      <c r="K111" s="49" t="s">
        <v>77</v>
      </c>
      <c r="L111" s="49" t="s">
        <v>77</v>
      </c>
      <c r="M111" s="50">
        <v>1968</v>
      </c>
      <c r="N111" s="46">
        <f t="shared" si="16"/>
        <v>1968</v>
      </c>
      <c r="P111">
        <f t="shared" si="10"/>
        <v>56</v>
      </c>
      <c r="Q111" s="38">
        <f t="shared" si="11"/>
        <v>1</v>
      </c>
      <c r="R111" s="38">
        <f t="shared" si="12"/>
        <v>0.9</v>
      </c>
      <c r="T111" s="47">
        <v>16820.936258438036</v>
      </c>
      <c r="U111" s="47">
        <f t="shared" si="13"/>
        <v>1682.0936258438032</v>
      </c>
      <c r="W111" s="47">
        <f t="shared" si="14"/>
        <v>16820.936258438036</v>
      </c>
      <c r="X111" s="47">
        <f t="shared" si="15"/>
        <v>1682.0936258438032</v>
      </c>
    </row>
    <row r="112" spans="5:24" x14ac:dyDescent="0.2">
      <c r="E112" s="63">
        <v>233260</v>
      </c>
      <c r="F112" s="63" t="s">
        <v>60</v>
      </c>
      <c r="G112" s="63" t="s">
        <v>73</v>
      </c>
      <c r="I112" s="48" t="s">
        <v>77</v>
      </c>
      <c r="J112" s="49">
        <v>1900</v>
      </c>
      <c r="K112" s="49" t="s">
        <v>77</v>
      </c>
      <c r="L112" s="49" t="s">
        <v>77</v>
      </c>
      <c r="M112" s="50" t="s">
        <v>77</v>
      </c>
      <c r="N112" s="46">
        <f t="shared" si="16"/>
        <v>1900</v>
      </c>
      <c r="P112">
        <f t="shared" si="10"/>
        <v>124</v>
      </c>
      <c r="Q112" s="38">
        <f t="shared" si="11"/>
        <v>1</v>
      </c>
      <c r="R112" s="38">
        <f t="shared" si="12"/>
        <v>0.9</v>
      </c>
      <c r="T112" s="47">
        <v>74419.077672412139</v>
      </c>
      <c r="U112" s="47">
        <f t="shared" si="13"/>
        <v>7441.9077672412122</v>
      </c>
      <c r="W112" s="47">
        <f t="shared" si="14"/>
        <v>74419.077672412139</v>
      </c>
      <c r="X112" s="47">
        <f t="shared" si="15"/>
        <v>7441.9077672412122</v>
      </c>
    </row>
    <row r="113" spans="5:24" x14ac:dyDescent="0.2">
      <c r="E113" s="63">
        <v>233259</v>
      </c>
      <c r="F113" s="63" t="s">
        <v>60</v>
      </c>
      <c r="G113" s="63" t="s">
        <v>74</v>
      </c>
      <c r="I113" s="48" t="s">
        <v>77</v>
      </c>
      <c r="J113" s="49">
        <v>1900</v>
      </c>
      <c r="K113" s="49" t="s">
        <v>77</v>
      </c>
      <c r="L113" s="49" t="s">
        <v>77</v>
      </c>
      <c r="M113" s="50" t="s">
        <v>77</v>
      </c>
      <c r="N113" s="46">
        <f t="shared" si="16"/>
        <v>1900</v>
      </c>
      <c r="P113">
        <f t="shared" si="10"/>
        <v>124</v>
      </c>
      <c r="Q113" s="38">
        <f t="shared" si="11"/>
        <v>1</v>
      </c>
      <c r="R113" s="38">
        <f t="shared" si="12"/>
        <v>0.9</v>
      </c>
      <c r="T113" s="47">
        <v>8251347.4983226638</v>
      </c>
      <c r="U113" s="47">
        <f t="shared" si="13"/>
        <v>825134.74983226624</v>
      </c>
      <c r="W113" s="47">
        <f t="shared" si="14"/>
        <v>0</v>
      </c>
      <c r="X113" s="47">
        <f t="shared" si="15"/>
        <v>0</v>
      </c>
    </row>
    <row r="114" spans="5:24" x14ac:dyDescent="0.2">
      <c r="E114" s="63">
        <v>232099</v>
      </c>
      <c r="F114" s="63" t="s">
        <v>60</v>
      </c>
      <c r="G114" s="63" t="s">
        <v>73</v>
      </c>
      <c r="I114" s="48" t="s">
        <v>77</v>
      </c>
      <c r="J114" s="49">
        <v>1900</v>
      </c>
      <c r="K114" s="49" t="s">
        <v>77</v>
      </c>
      <c r="L114" s="49" t="s">
        <v>77</v>
      </c>
      <c r="M114" s="50" t="s">
        <v>77</v>
      </c>
      <c r="N114" s="46">
        <f t="shared" si="16"/>
        <v>1900</v>
      </c>
      <c r="P114">
        <f t="shared" si="10"/>
        <v>124</v>
      </c>
      <c r="Q114" s="38">
        <f t="shared" si="11"/>
        <v>1</v>
      </c>
      <c r="R114" s="38">
        <f t="shared" si="12"/>
        <v>0.9</v>
      </c>
      <c r="T114" s="47">
        <v>30928.818281644129</v>
      </c>
      <c r="U114" s="47">
        <f t="shared" si="13"/>
        <v>3092.8818281644121</v>
      </c>
      <c r="W114" s="47">
        <f t="shared" si="14"/>
        <v>30928.818281644129</v>
      </c>
      <c r="X114" s="47">
        <f t="shared" si="15"/>
        <v>3092.8818281644121</v>
      </c>
    </row>
    <row r="115" spans="5:24" x14ac:dyDescent="0.2">
      <c r="E115" s="63">
        <v>232098</v>
      </c>
      <c r="F115" s="63" t="s">
        <v>60</v>
      </c>
      <c r="G115" s="63" t="s">
        <v>73</v>
      </c>
      <c r="I115" s="48" t="s">
        <v>77</v>
      </c>
      <c r="J115" s="49">
        <v>1900</v>
      </c>
      <c r="K115" s="49" t="s">
        <v>77</v>
      </c>
      <c r="L115" s="49" t="s">
        <v>77</v>
      </c>
      <c r="M115" s="50" t="s">
        <v>77</v>
      </c>
      <c r="N115" s="46">
        <f t="shared" si="16"/>
        <v>1900</v>
      </c>
      <c r="P115">
        <f t="shared" si="10"/>
        <v>124</v>
      </c>
      <c r="Q115" s="38">
        <f t="shared" si="11"/>
        <v>1</v>
      </c>
      <c r="R115" s="38">
        <f t="shared" si="12"/>
        <v>0.9</v>
      </c>
      <c r="T115" s="47">
        <v>68368.96672784492</v>
      </c>
      <c r="U115" s="47">
        <f t="shared" si="13"/>
        <v>6836.8966727844909</v>
      </c>
      <c r="W115" s="47">
        <f t="shared" si="14"/>
        <v>68368.96672784492</v>
      </c>
      <c r="X115" s="47">
        <f t="shared" si="15"/>
        <v>6836.8966727844909</v>
      </c>
    </row>
    <row r="116" spans="5:24" x14ac:dyDescent="0.2">
      <c r="E116" s="63">
        <v>232097</v>
      </c>
      <c r="F116" s="63" t="s">
        <v>60</v>
      </c>
      <c r="G116" s="63" t="s">
        <v>73</v>
      </c>
      <c r="I116" s="48" t="s">
        <v>77</v>
      </c>
      <c r="J116" s="49">
        <v>1900</v>
      </c>
      <c r="K116" s="49" t="s">
        <v>77</v>
      </c>
      <c r="L116" s="49" t="s">
        <v>77</v>
      </c>
      <c r="M116" s="50" t="s">
        <v>77</v>
      </c>
      <c r="N116" s="46">
        <f t="shared" si="16"/>
        <v>1900</v>
      </c>
      <c r="P116">
        <f t="shared" si="10"/>
        <v>124</v>
      </c>
      <c r="Q116" s="38">
        <f t="shared" si="11"/>
        <v>1</v>
      </c>
      <c r="R116" s="38">
        <f t="shared" si="12"/>
        <v>0.9</v>
      </c>
      <c r="T116" s="47">
        <v>16929.458427847312</v>
      </c>
      <c r="U116" s="47">
        <f t="shared" si="13"/>
        <v>1692.9458427847308</v>
      </c>
      <c r="W116" s="47">
        <f t="shared" si="14"/>
        <v>16929.458427847312</v>
      </c>
      <c r="X116" s="47">
        <f t="shared" si="15"/>
        <v>1692.9458427847308</v>
      </c>
    </row>
    <row r="117" spans="5:24" x14ac:dyDescent="0.2">
      <c r="E117" s="63">
        <v>232096</v>
      </c>
      <c r="F117" s="63" t="s">
        <v>60</v>
      </c>
      <c r="G117" s="63" t="s">
        <v>73</v>
      </c>
      <c r="I117" s="48" t="s">
        <v>77</v>
      </c>
      <c r="J117" s="49">
        <v>1900</v>
      </c>
      <c r="K117" s="49" t="s">
        <v>77</v>
      </c>
      <c r="L117" s="49" t="s">
        <v>77</v>
      </c>
      <c r="M117" s="50" t="s">
        <v>77</v>
      </c>
      <c r="N117" s="46">
        <f t="shared" si="16"/>
        <v>1900</v>
      </c>
      <c r="P117">
        <f t="shared" si="10"/>
        <v>124</v>
      </c>
      <c r="Q117" s="38">
        <f t="shared" si="11"/>
        <v>1</v>
      </c>
      <c r="R117" s="38">
        <f t="shared" si="12"/>
        <v>0.9</v>
      </c>
      <c r="T117" s="47">
        <v>4232.364606961828</v>
      </c>
      <c r="U117" s="47">
        <f t="shared" si="13"/>
        <v>423.23646069618269</v>
      </c>
      <c r="W117" s="47">
        <f t="shared" si="14"/>
        <v>4232.364606961828</v>
      </c>
      <c r="X117" s="47">
        <f t="shared" si="15"/>
        <v>423.23646069618269</v>
      </c>
    </row>
    <row r="118" spans="5:24" x14ac:dyDescent="0.2">
      <c r="E118" s="63">
        <v>228867</v>
      </c>
      <c r="F118" s="63" t="s">
        <v>60</v>
      </c>
      <c r="G118" s="63" t="s">
        <v>73</v>
      </c>
      <c r="I118" s="48" t="s">
        <v>77</v>
      </c>
      <c r="J118" s="49">
        <v>1900</v>
      </c>
      <c r="K118" s="49" t="s">
        <v>77</v>
      </c>
      <c r="L118" s="49" t="s">
        <v>77</v>
      </c>
      <c r="M118" s="50" t="s">
        <v>77</v>
      </c>
      <c r="N118" s="46">
        <f t="shared" si="16"/>
        <v>1900</v>
      </c>
      <c r="P118">
        <f t="shared" si="10"/>
        <v>124</v>
      </c>
      <c r="Q118" s="38">
        <f t="shared" si="11"/>
        <v>1</v>
      </c>
      <c r="R118" s="38">
        <f t="shared" si="12"/>
        <v>0.9</v>
      </c>
      <c r="T118" s="47">
        <v>19099.901816032863</v>
      </c>
      <c r="U118" s="47">
        <f t="shared" si="13"/>
        <v>1909.9901816032859</v>
      </c>
      <c r="W118" s="47">
        <f t="shared" si="14"/>
        <v>19099.901816032863</v>
      </c>
      <c r="X118" s="47">
        <f t="shared" si="15"/>
        <v>1909.9901816032859</v>
      </c>
    </row>
    <row r="119" spans="5:24" x14ac:dyDescent="0.2">
      <c r="E119" s="63">
        <v>228317</v>
      </c>
      <c r="F119" s="63" t="s">
        <v>60</v>
      </c>
      <c r="G119" s="63" t="s">
        <v>74</v>
      </c>
      <c r="I119" s="48" t="s">
        <v>77</v>
      </c>
      <c r="J119" s="49">
        <v>1900</v>
      </c>
      <c r="K119" s="49" t="s">
        <v>77</v>
      </c>
      <c r="L119" s="49" t="s">
        <v>77</v>
      </c>
      <c r="M119" s="50" t="s">
        <v>77</v>
      </c>
      <c r="N119" s="46">
        <f t="shared" si="16"/>
        <v>1900</v>
      </c>
      <c r="P119">
        <f t="shared" si="10"/>
        <v>124</v>
      </c>
      <c r="Q119" s="38">
        <f t="shared" si="11"/>
        <v>1</v>
      </c>
      <c r="R119" s="38">
        <f t="shared" si="12"/>
        <v>0.9</v>
      </c>
      <c r="T119" s="47">
        <v>2799003.7934040893</v>
      </c>
      <c r="U119" s="47">
        <f t="shared" si="13"/>
        <v>279900.37934040889</v>
      </c>
      <c r="W119" s="47">
        <f t="shared" si="14"/>
        <v>0</v>
      </c>
      <c r="X119" s="47">
        <f t="shared" si="15"/>
        <v>0</v>
      </c>
    </row>
    <row r="120" spans="5:24" x14ac:dyDescent="0.2">
      <c r="E120" s="63">
        <v>228314</v>
      </c>
      <c r="F120" s="63" t="s">
        <v>60</v>
      </c>
      <c r="G120" s="63" t="s">
        <v>73</v>
      </c>
      <c r="I120" s="48" t="s">
        <v>77</v>
      </c>
      <c r="J120" s="49">
        <v>1900</v>
      </c>
      <c r="K120" s="49" t="s">
        <v>77</v>
      </c>
      <c r="L120" s="49" t="s">
        <v>77</v>
      </c>
      <c r="M120" s="50" t="s">
        <v>77</v>
      </c>
      <c r="N120" s="46">
        <f t="shared" si="16"/>
        <v>1900</v>
      </c>
      <c r="P120">
        <f t="shared" si="10"/>
        <v>124</v>
      </c>
      <c r="Q120" s="38">
        <f t="shared" si="11"/>
        <v>1</v>
      </c>
      <c r="R120" s="38">
        <f t="shared" si="12"/>
        <v>0.9</v>
      </c>
      <c r="T120" s="47">
        <v>1548340.0520468687</v>
      </c>
      <c r="U120" s="47">
        <f t="shared" si="13"/>
        <v>154834.00520468684</v>
      </c>
      <c r="W120" s="47">
        <f t="shared" si="14"/>
        <v>1548340.0520468687</v>
      </c>
      <c r="X120" s="47">
        <f t="shared" si="15"/>
        <v>154834.00520468684</v>
      </c>
    </row>
    <row r="121" spans="5:24" x14ac:dyDescent="0.2">
      <c r="E121" s="63">
        <v>227428</v>
      </c>
      <c r="F121" s="63" t="s">
        <v>61</v>
      </c>
      <c r="G121" s="63" t="s">
        <v>73</v>
      </c>
      <c r="I121" s="48" t="s">
        <v>77</v>
      </c>
      <c r="J121" s="49" t="s">
        <v>77</v>
      </c>
      <c r="K121" s="49">
        <v>1961</v>
      </c>
      <c r="L121" s="49" t="s">
        <v>77</v>
      </c>
      <c r="M121" s="50" t="s">
        <v>77</v>
      </c>
      <c r="N121" s="46">
        <f t="shared" si="16"/>
        <v>1961</v>
      </c>
      <c r="P121">
        <f t="shared" si="10"/>
        <v>63</v>
      </c>
      <c r="Q121" s="38">
        <f t="shared" si="11"/>
        <v>1</v>
      </c>
      <c r="R121" s="38">
        <f t="shared" si="12"/>
        <v>0.9</v>
      </c>
      <c r="T121" s="47">
        <v>62128.941986811449</v>
      </c>
      <c r="U121" s="47">
        <f t="shared" si="13"/>
        <v>6212.8941986811433</v>
      </c>
      <c r="W121" s="47">
        <f t="shared" si="14"/>
        <v>62128.941986811449</v>
      </c>
      <c r="X121" s="47">
        <f t="shared" si="15"/>
        <v>6212.8941986811433</v>
      </c>
    </row>
    <row r="122" spans="5:24" x14ac:dyDescent="0.2">
      <c r="E122" s="63">
        <v>227417</v>
      </c>
      <c r="F122" s="63" t="s">
        <v>61</v>
      </c>
      <c r="G122" s="63" t="s">
        <v>73</v>
      </c>
      <c r="I122" s="48" t="s">
        <v>77</v>
      </c>
      <c r="J122" s="49" t="s">
        <v>77</v>
      </c>
      <c r="K122" s="49">
        <v>1961</v>
      </c>
      <c r="L122" s="49" t="s">
        <v>77</v>
      </c>
      <c r="M122" s="50" t="s">
        <v>77</v>
      </c>
      <c r="N122" s="46">
        <f t="shared" si="16"/>
        <v>1961</v>
      </c>
      <c r="P122">
        <f t="shared" si="10"/>
        <v>63</v>
      </c>
      <c r="Q122" s="38">
        <f t="shared" si="11"/>
        <v>1</v>
      </c>
      <c r="R122" s="38">
        <f t="shared" si="12"/>
        <v>0.9</v>
      </c>
      <c r="T122" s="47">
        <v>11937.43863502054</v>
      </c>
      <c r="U122" s="47">
        <f t="shared" si="13"/>
        <v>1193.7438635020537</v>
      </c>
      <c r="W122" s="47">
        <f t="shared" si="14"/>
        <v>11937.43863502054</v>
      </c>
      <c r="X122" s="47">
        <f t="shared" si="15"/>
        <v>1193.7438635020537</v>
      </c>
    </row>
    <row r="123" spans="5:24" x14ac:dyDescent="0.2">
      <c r="E123" s="63">
        <v>227416</v>
      </c>
      <c r="F123" s="63" t="s">
        <v>61</v>
      </c>
      <c r="G123" s="63" t="s">
        <v>73</v>
      </c>
      <c r="I123" s="48" t="s">
        <v>77</v>
      </c>
      <c r="J123" s="49" t="s">
        <v>77</v>
      </c>
      <c r="K123" s="49">
        <v>1961</v>
      </c>
      <c r="L123" s="49" t="s">
        <v>77</v>
      </c>
      <c r="M123" s="50" t="s">
        <v>77</v>
      </c>
      <c r="N123" s="46">
        <f t="shared" si="16"/>
        <v>1961</v>
      </c>
      <c r="P123">
        <f t="shared" si="10"/>
        <v>63</v>
      </c>
      <c r="Q123" s="38">
        <f t="shared" si="11"/>
        <v>1</v>
      </c>
      <c r="R123" s="38">
        <f t="shared" si="12"/>
        <v>0.9</v>
      </c>
      <c r="T123" s="47">
        <v>64299.385374997</v>
      </c>
      <c r="U123" s="47">
        <f t="shared" si="13"/>
        <v>6429.9385374996982</v>
      </c>
      <c r="W123" s="47">
        <f t="shared" si="14"/>
        <v>64299.385374997</v>
      </c>
      <c r="X123" s="47">
        <f t="shared" si="15"/>
        <v>6429.9385374996982</v>
      </c>
    </row>
    <row r="124" spans="5:24" x14ac:dyDescent="0.2">
      <c r="E124" s="63">
        <v>227415</v>
      </c>
      <c r="F124" s="63" t="s">
        <v>61</v>
      </c>
      <c r="G124" s="63" t="s">
        <v>73</v>
      </c>
      <c r="I124" s="48" t="s">
        <v>77</v>
      </c>
      <c r="J124" s="49" t="s">
        <v>77</v>
      </c>
      <c r="K124" s="49">
        <v>1961</v>
      </c>
      <c r="L124" s="49" t="s">
        <v>77</v>
      </c>
      <c r="M124" s="50" t="s">
        <v>77</v>
      </c>
      <c r="N124" s="46">
        <f t="shared" si="16"/>
        <v>1961</v>
      </c>
      <c r="P124">
        <f t="shared" si="10"/>
        <v>63</v>
      </c>
      <c r="Q124" s="38">
        <f t="shared" si="11"/>
        <v>1</v>
      </c>
      <c r="R124" s="38">
        <f t="shared" si="12"/>
        <v>0.9</v>
      </c>
      <c r="T124" s="47">
        <v>170379.8059725659</v>
      </c>
      <c r="U124" s="47">
        <f t="shared" si="13"/>
        <v>17037.980597256585</v>
      </c>
      <c r="W124" s="47">
        <f t="shared" si="14"/>
        <v>170379.8059725659</v>
      </c>
      <c r="X124" s="47">
        <f t="shared" si="15"/>
        <v>17037.980597256585</v>
      </c>
    </row>
    <row r="125" spans="5:24" x14ac:dyDescent="0.2">
      <c r="E125" s="63">
        <v>227394</v>
      </c>
      <c r="F125" s="63" t="s">
        <v>60</v>
      </c>
      <c r="G125" s="63" t="s">
        <v>73</v>
      </c>
      <c r="I125" s="48" t="s">
        <v>77</v>
      </c>
      <c r="J125" s="49">
        <v>1900</v>
      </c>
      <c r="K125" s="49" t="s">
        <v>77</v>
      </c>
      <c r="L125" s="49" t="s">
        <v>77</v>
      </c>
      <c r="M125" s="50" t="s">
        <v>77</v>
      </c>
      <c r="N125" s="46">
        <f t="shared" si="16"/>
        <v>1900</v>
      </c>
      <c r="P125">
        <f t="shared" si="10"/>
        <v>124</v>
      </c>
      <c r="Q125" s="38">
        <f t="shared" si="11"/>
        <v>1</v>
      </c>
      <c r="R125" s="38">
        <f t="shared" si="12"/>
        <v>0.9</v>
      </c>
      <c r="T125" s="47">
        <v>24688.793540610666</v>
      </c>
      <c r="U125" s="47">
        <f t="shared" si="13"/>
        <v>2468.8793540610659</v>
      </c>
      <c r="W125" s="47">
        <f t="shared" si="14"/>
        <v>24688.793540610666</v>
      </c>
      <c r="X125" s="47">
        <f t="shared" si="15"/>
        <v>2468.8793540610659</v>
      </c>
    </row>
    <row r="126" spans="5:24" x14ac:dyDescent="0.2">
      <c r="E126" s="63">
        <v>227393</v>
      </c>
      <c r="F126" s="63" t="s">
        <v>60</v>
      </c>
      <c r="G126" s="63" t="s">
        <v>73</v>
      </c>
      <c r="I126" s="48" t="s">
        <v>77</v>
      </c>
      <c r="J126" s="49">
        <v>1900</v>
      </c>
      <c r="K126" s="49" t="s">
        <v>77</v>
      </c>
      <c r="L126" s="49" t="s">
        <v>77</v>
      </c>
      <c r="M126" s="50" t="s">
        <v>77</v>
      </c>
      <c r="N126" s="46">
        <f t="shared" si="16"/>
        <v>1900</v>
      </c>
      <c r="P126">
        <f t="shared" si="10"/>
        <v>124</v>
      </c>
      <c r="Q126" s="38">
        <f t="shared" si="11"/>
        <v>1</v>
      </c>
      <c r="R126" s="38">
        <f t="shared" si="12"/>
        <v>0.9</v>
      </c>
      <c r="T126" s="47">
        <v>56431.528092824381</v>
      </c>
      <c r="U126" s="47">
        <f t="shared" si="13"/>
        <v>5643.1528092824365</v>
      </c>
      <c r="W126" s="47">
        <f t="shared" si="14"/>
        <v>56431.528092824381</v>
      </c>
      <c r="X126" s="47">
        <f t="shared" si="15"/>
        <v>5643.1528092824365</v>
      </c>
    </row>
    <row r="127" spans="5:24" x14ac:dyDescent="0.2">
      <c r="E127" s="63">
        <v>227324</v>
      </c>
      <c r="F127" s="63" t="s">
        <v>60</v>
      </c>
      <c r="G127" s="63" t="s">
        <v>73</v>
      </c>
      <c r="I127" s="48" t="s">
        <v>77</v>
      </c>
      <c r="J127" s="49">
        <v>1900</v>
      </c>
      <c r="K127" s="49" t="s">
        <v>77</v>
      </c>
      <c r="L127" s="49" t="s">
        <v>77</v>
      </c>
      <c r="M127" s="50" t="s">
        <v>77</v>
      </c>
      <c r="N127" s="46">
        <f t="shared" si="16"/>
        <v>1900</v>
      </c>
      <c r="P127">
        <f t="shared" si="10"/>
        <v>124</v>
      </c>
      <c r="Q127" s="38">
        <f t="shared" si="11"/>
        <v>1</v>
      </c>
      <c r="R127" s="38">
        <f t="shared" si="12"/>
        <v>0.9</v>
      </c>
      <c r="T127" s="47">
        <v>46556.010676580117</v>
      </c>
      <c r="U127" s="47">
        <f t="shared" si="13"/>
        <v>4655.6010676580108</v>
      </c>
      <c r="W127" s="47">
        <f t="shared" si="14"/>
        <v>46556.010676580117</v>
      </c>
      <c r="X127" s="47">
        <f t="shared" si="15"/>
        <v>4655.6010676580108</v>
      </c>
    </row>
    <row r="128" spans="5:24" x14ac:dyDescent="0.2">
      <c r="E128" s="63">
        <v>227323</v>
      </c>
      <c r="F128" s="63" t="s">
        <v>60</v>
      </c>
      <c r="G128" s="63" t="s">
        <v>73</v>
      </c>
      <c r="I128" s="48" t="s">
        <v>77</v>
      </c>
      <c r="J128" s="49">
        <v>1900</v>
      </c>
      <c r="K128" s="49" t="s">
        <v>77</v>
      </c>
      <c r="L128" s="49" t="s">
        <v>77</v>
      </c>
      <c r="M128" s="50" t="s">
        <v>77</v>
      </c>
      <c r="N128" s="46">
        <f t="shared" si="16"/>
        <v>1900</v>
      </c>
      <c r="P128">
        <f t="shared" si="10"/>
        <v>124</v>
      </c>
      <c r="Q128" s="38">
        <f t="shared" si="11"/>
        <v>1</v>
      </c>
      <c r="R128" s="38">
        <f t="shared" si="12"/>
        <v>0.9</v>
      </c>
      <c r="T128" s="47">
        <v>127323.63525943499</v>
      </c>
      <c r="U128" s="47">
        <f t="shared" si="13"/>
        <v>12732.363525943496</v>
      </c>
      <c r="W128" s="47">
        <f t="shared" si="14"/>
        <v>127323.63525943499</v>
      </c>
      <c r="X128" s="47">
        <f t="shared" si="15"/>
        <v>12732.363525943496</v>
      </c>
    </row>
    <row r="129" spans="5:24" x14ac:dyDescent="0.2">
      <c r="E129" s="63">
        <v>226648</v>
      </c>
      <c r="F129" s="63" t="s">
        <v>60</v>
      </c>
      <c r="G129" s="63" t="s">
        <v>73</v>
      </c>
      <c r="I129" s="48" t="s">
        <v>77</v>
      </c>
      <c r="J129" s="49">
        <v>1900</v>
      </c>
      <c r="K129" s="49" t="s">
        <v>77</v>
      </c>
      <c r="L129" s="49" t="s">
        <v>77</v>
      </c>
      <c r="M129" s="50" t="s">
        <v>77</v>
      </c>
      <c r="N129" s="46">
        <f t="shared" si="16"/>
        <v>1900</v>
      </c>
      <c r="P129">
        <f t="shared" si="10"/>
        <v>124</v>
      </c>
      <c r="Q129" s="38">
        <f t="shared" si="11"/>
        <v>1</v>
      </c>
      <c r="R129" s="38">
        <f t="shared" si="12"/>
        <v>0.9</v>
      </c>
      <c r="T129" s="47">
        <v>128381.72641117546</v>
      </c>
      <c r="U129" s="47">
        <f t="shared" si="13"/>
        <v>12838.172641117544</v>
      </c>
      <c r="W129" s="47">
        <f t="shared" si="14"/>
        <v>128381.72641117546</v>
      </c>
      <c r="X129" s="47">
        <f t="shared" si="15"/>
        <v>12838.172641117544</v>
      </c>
    </row>
    <row r="130" spans="5:24" x14ac:dyDescent="0.2">
      <c r="E130" s="63">
        <v>226647</v>
      </c>
      <c r="F130" s="63" t="s">
        <v>60</v>
      </c>
      <c r="G130" s="63" t="s">
        <v>73</v>
      </c>
      <c r="I130" s="48" t="s">
        <v>77</v>
      </c>
      <c r="J130" s="49">
        <v>1900</v>
      </c>
      <c r="K130" s="49" t="s">
        <v>77</v>
      </c>
      <c r="L130" s="49" t="s">
        <v>77</v>
      </c>
      <c r="M130" s="50" t="s">
        <v>77</v>
      </c>
      <c r="N130" s="46">
        <f t="shared" si="16"/>
        <v>1900</v>
      </c>
      <c r="P130">
        <f t="shared" si="10"/>
        <v>124</v>
      </c>
      <c r="Q130" s="38">
        <f t="shared" si="11"/>
        <v>1</v>
      </c>
      <c r="R130" s="38">
        <f t="shared" si="12"/>
        <v>0.9</v>
      </c>
      <c r="T130" s="47">
        <v>17634.852529007614</v>
      </c>
      <c r="U130" s="47">
        <f t="shared" si="13"/>
        <v>1763.485252900761</v>
      </c>
      <c r="W130" s="47">
        <f t="shared" si="14"/>
        <v>17634.852529007614</v>
      </c>
      <c r="X130" s="47">
        <f t="shared" si="15"/>
        <v>1763.485252900761</v>
      </c>
    </row>
    <row r="131" spans="5:24" x14ac:dyDescent="0.2">
      <c r="E131" s="63">
        <v>226646</v>
      </c>
      <c r="F131" s="63" t="s">
        <v>60</v>
      </c>
      <c r="G131" s="63" t="s">
        <v>73</v>
      </c>
      <c r="I131" s="48" t="s">
        <v>77</v>
      </c>
      <c r="J131" s="49">
        <v>1900</v>
      </c>
      <c r="K131" s="49" t="s">
        <v>77</v>
      </c>
      <c r="L131" s="49" t="s">
        <v>77</v>
      </c>
      <c r="M131" s="50" t="s">
        <v>77</v>
      </c>
      <c r="N131" s="46">
        <f t="shared" si="16"/>
        <v>1900</v>
      </c>
      <c r="P131">
        <f t="shared" si="10"/>
        <v>124</v>
      </c>
      <c r="Q131" s="38">
        <f t="shared" si="11"/>
        <v>1</v>
      </c>
      <c r="R131" s="38">
        <f t="shared" si="12"/>
        <v>0.9</v>
      </c>
      <c r="T131" s="47">
        <v>192925.28666734335</v>
      </c>
      <c r="U131" s="47">
        <f t="shared" si="13"/>
        <v>19292.528666734332</v>
      </c>
      <c r="W131" s="47">
        <f t="shared" si="14"/>
        <v>192925.28666734335</v>
      </c>
      <c r="X131" s="47">
        <f t="shared" si="15"/>
        <v>19292.528666734332</v>
      </c>
    </row>
    <row r="132" spans="5:24" x14ac:dyDescent="0.2">
      <c r="E132" s="63">
        <v>226645</v>
      </c>
      <c r="F132" s="63" t="s">
        <v>60</v>
      </c>
      <c r="G132" s="63" t="s">
        <v>73</v>
      </c>
      <c r="I132" s="48" t="s">
        <v>77</v>
      </c>
      <c r="J132" s="49">
        <v>1900</v>
      </c>
      <c r="K132" s="49" t="s">
        <v>77</v>
      </c>
      <c r="L132" s="49" t="s">
        <v>77</v>
      </c>
      <c r="M132" s="50" t="s">
        <v>77</v>
      </c>
      <c r="N132" s="46">
        <f t="shared" si="16"/>
        <v>1900</v>
      </c>
      <c r="P132">
        <f t="shared" si="10"/>
        <v>124</v>
      </c>
      <c r="Q132" s="38">
        <f t="shared" si="11"/>
        <v>1</v>
      </c>
      <c r="R132" s="38">
        <f t="shared" si="12"/>
        <v>0.9</v>
      </c>
      <c r="T132" s="47">
        <v>320954.31602793862</v>
      </c>
      <c r="U132" s="47">
        <f t="shared" si="13"/>
        <v>32095.431602793855</v>
      </c>
      <c r="W132" s="47">
        <f t="shared" si="14"/>
        <v>320954.31602793862</v>
      </c>
      <c r="X132" s="47">
        <f t="shared" si="15"/>
        <v>32095.431602793855</v>
      </c>
    </row>
    <row r="133" spans="5:24" x14ac:dyDescent="0.2">
      <c r="E133" s="63">
        <v>226644</v>
      </c>
      <c r="F133" s="63" t="s">
        <v>60</v>
      </c>
      <c r="G133" s="63" t="s">
        <v>73</v>
      </c>
      <c r="I133" s="48" t="s">
        <v>77</v>
      </c>
      <c r="J133" s="49">
        <v>1900</v>
      </c>
      <c r="K133" s="49" t="s">
        <v>77</v>
      </c>
      <c r="L133" s="49" t="s">
        <v>77</v>
      </c>
      <c r="M133" s="50" t="s">
        <v>77</v>
      </c>
      <c r="N133" s="46">
        <f t="shared" si="16"/>
        <v>1900</v>
      </c>
      <c r="P133">
        <f t="shared" si="10"/>
        <v>124</v>
      </c>
      <c r="Q133" s="38">
        <f t="shared" si="11"/>
        <v>1</v>
      </c>
      <c r="R133" s="38">
        <f t="shared" si="12"/>
        <v>0.9</v>
      </c>
      <c r="T133" s="47">
        <v>128381.72641117546</v>
      </c>
      <c r="U133" s="47">
        <f t="shared" si="13"/>
        <v>12838.172641117544</v>
      </c>
      <c r="W133" s="47">
        <f t="shared" si="14"/>
        <v>128381.72641117546</v>
      </c>
      <c r="X133" s="47">
        <f t="shared" si="15"/>
        <v>12838.172641117544</v>
      </c>
    </row>
    <row r="134" spans="5:24" x14ac:dyDescent="0.2">
      <c r="E134" s="63">
        <v>226539</v>
      </c>
      <c r="F134" s="63" t="s">
        <v>60</v>
      </c>
      <c r="G134" s="63" t="s">
        <v>73</v>
      </c>
      <c r="I134" s="48" t="s">
        <v>77</v>
      </c>
      <c r="J134" s="49">
        <v>1900</v>
      </c>
      <c r="K134" s="49" t="s">
        <v>77</v>
      </c>
      <c r="L134" s="49" t="s">
        <v>77</v>
      </c>
      <c r="M134" s="50" t="s">
        <v>77</v>
      </c>
      <c r="N134" s="46">
        <f t="shared" si="16"/>
        <v>1900</v>
      </c>
      <c r="P134">
        <f t="shared" si="10"/>
        <v>124</v>
      </c>
      <c r="Q134" s="38">
        <f t="shared" si="11"/>
        <v>1</v>
      </c>
      <c r="R134" s="38">
        <f t="shared" si="12"/>
        <v>0.9</v>
      </c>
      <c r="T134" s="47">
        <v>0</v>
      </c>
      <c r="U134" s="47">
        <f t="shared" si="13"/>
        <v>0</v>
      </c>
      <c r="W134" s="47">
        <f t="shared" si="14"/>
        <v>0</v>
      </c>
      <c r="X134" s="47">
        <f t="shared" si="15"/>
        <v>0</v>
      </c>
    </row>
    <row r="135" spans="5:24" x14ac:dyDescent="0.2">
      <c r="E135" s="63">
        <v>226538</v>
      </c>
      <c r="F135" s="63" t="s">
        <v>60</v>
      </c>
      <c r="G135" s="63" t="s">
        <v>73</v>
      </c>
      <c r="I135" s="48" t="s">
        <v>77</v>
      </c>
      <c r="J135" s="49">
        <v>1900</v>
      </c>
      <c r="K135" s="49" t="s">
        <v>77</v>
      </c>
      <c r="L135" s="49" t="s">
        <v>77</v>
      </c>
      <c r="M135" s="50" t="s">
        <v>77</v>
      </c>
      <c r="N135" s="46">
        <f t="shared" si="16"/>
        <v>1900</v>
      </c>
      <c r="P135">
        <f t="shared" si="10"/>
        <v>124</v>
      </c>
      <c r="Q135" s="38">
        <f t="shared" si="11"/>
        <v>1</v>
      </c>
      <c r="R135" s="38">
        <f t="shared" si="12"/>
        <v>0.9</v>
      </c>
      <c r="T135" s="47">
        <v>22219.914186549599</v>
      </c>
      <c r="U135" s="47">
        <f t="shared" si="13"/>
        <v>2221.9914186549595</v>
      </c>
      <c r="W135" s="47">
        <f t="shared" si="14"/>
        <v>22219.914186549599</v>
      </c>
      <c r="X135" s="47">
        <f t="shared" si="15"/>
        <v>2221.9914186549595</v>
      </c>
    </row>
    <row r="136" spans="5:24" x14ac:dyDescent="0.2">
      <c r="E136" s="63">
        <v>226534</v>
      </c>
      <c r="F136" s="63" t="s">
        <v>60</v>
      </c>
      <c r="G136" s="63" t="s">
        <v>73</v>
      </c>
      <c r="I136" s="48" t="s">
        <v>77</v>
      </c>
      <c r="J136" s="49">
        <v>1900</v>
      </c>
      <c r="K136" s="49" t="s">
        <v>77</v>
      </c>
      <c r="L136" s="49" t="s">
        <v>77</v>
      </c>
      <c r="M136" s="50" t="s">
        <v>77</v>
      </c>
      <c r="N136" s="46">
        <f t="shared" si="16"/>
        <v>1900</v>
      </c>
      <c r="P136">
        <f t="shared" si="10"/>
        <v>124</v>
      </c>
      <c r="Q136" s="38">
        <f t="shared" si="11"/>
        <v>1</v>
      </c>
      <c r="R136" s="38">
        <f t="shared" si="12"/>
        <v>0.9</v>
      </c>
      <c r="T136" s="47">
        <v>136141.06152393881</v>
      </c>
      <c r="U136" s="47">
        <f t="shared" si="13"/>
        <v>13614.106152393879</v>
      </c>
      <c r="W136" s="47">
        <f t="shared" si="14"/>
        <v>136141.06152393881</v>
      </c>
      <c r="X136" s="47">
        <f t="shared" si="15"/>
        <v>13614.106152393879</v>
      </c>
    </row>
    <row r="137" spans="5:24" x14ac:dyDescent="0.2">
      <c r="E137" s="63">
        <v>226533</v>
      </c>
      <c r="F137" s="63" t="s">
        <v>60</v>
      </c>
      <c r="G137" s="63" t="s">
        <v>73</v>
      </c>
      <c r="I137" s="48" t="s">
        <v>77</v>
      </c>
      <c r="J137" s="49">
        <v>1900</v>
      </c>
      <c r="K137" s="49" t="s">
        <v>77</v>
      </c>
      <c r="L137" s="49" t="s">
        <v>77</v>
      </c>
      <c r="M137" s="50" t="s">
        <v>77</v>
      </c>
      <c r="N137" s="46">
        <f t="shared" si="16"/>
        <v>1900</v>
      </c>
      <c r="P137">
        <f t="shared" si="10"/>
        <v>124</v>
      </c>
      <c r="Q137" s="38">
        <f t="shared" si="11"/>
        <v>1</v>
      </c>
      <c r="R137" s="38">
        <f t="shared" si="12"/>
        <v>0.9</v>
      </c>
      <c r="T137" s="47">
        <v>19751.034832488534</v>
      </c>
      <c r="U137" s="47">
        <f t="shared" si="13"/>
        <v>1975.1034832488531</v>
      </c>
      <c r="W137" s="47">
        <f t="shared" si="14"/>
        <v>19751.034832488534</v>
      </c>
      <c r="X137" s="47">
        <f t="shared" si="15"/>
        <v>1975.1034832488531</v>
      </c>
    </row>
    <row r="138" spans="5:24" x14ac:dyDescent="0.2">
      <c r="E138" s="63">
        <v>226532</v>
      </c>
      <c r="F138" s="63" t="s">
        <v>60</v>
      </c>
      <c r="G138" s="63" t="s">
        <v>73</v>
      </c>
      <c r="I138" s="48" t="s">
        <v>77</v>
      </c>
      <c r="J138" s="49">
        <v>1900</v>
      </c>
      <c r="K138" s="49" t="s">
        <v>77</v>
      </c>
      <c r="L138" s="49" t="s">
        <v>77</v>
      </c>
      <c r="M138" s="50" t="s">
        <v>77</v>
      </c>
      <c r="N138" s="46">
        <f t="shared" si="16"/>
        <v>1900</v>
      </c>
      <c r="P138">
        <f t="shared" si="10"/>
        <v>124</v>
      </c>
      <c r="Q138" s="38">
        <f t="shared" si="11"/>
        <v>1</v>
      </c>
      <c r="R138" s="38">
        <f t="shared" si="12"/>
        <v>0.9</v>
      </c>
      <c r="T138" s="47">
        <v>17634.852529007614</v>
      </c>
      <c r="U138" s="47">
        <f t="shared" si="13"/>
        <v>1763.485252900761</v>
      </c>
      <c r="W138" s="47">
        <f t="shared" si="14"/>
        <v>17634.852529007614</v>
      </c>
      <c r="X138" s="47">
        <f t="shared" si="15"/>
        <v>1763.485252900761</v>
      </c>
    </row>
    <row r="139" spans="5:24" x14ac:dyDescent="0.2">
      <c r="E139" s="63">
        <v>226531</v>
      </c>
      <c r="F139" s="63" t="s">
        <v>60</v>
      </c>
      <c r="G139" s="63" t="s">
        <v>73</v>
      </c>
      <c r="I139" s="48" t="s">
        <v>77</v>
      </c>
      <c r="J139" s="49">
        <v>1900</v>
      </c>
      <c r="K139" s="49" t="s">
        <v>77</v>
      </c>
      <c r="L139" s="49" t="s">
        <v>77</v>
      </c>
      <c r="M139" s="50" t="s">
        <v>77</v>
      </c>
      <c r="N139" s="46">
        <f t="shared" si="16"/>
        <v>1900</v>
      </c>
      <c r="P139">
        <f t="shared" si="10"/>
        <v>124</v>
      </c>
      <c r="Q139" s="38">
        <f t="shared" si="11"/>
        <v>1</v>
      </c>
      <c r="R139" s="38">
        <f t="shared" si="12"/>
        <v>0.9</v>
      </c>
      <c r="T139" s="47">
        <v>22219.914186549599</v>
      </c>
      <c r="U139" s="47">
        <f t="shared" si="13"/>
        <v>2221.9914186549595</v>
      </c>
      <c r="W139" s="47">
        <f t="shared" si="14"/>
        <v>22219.914186549599</v>
      </c>
      <c r="X139" s="47">
        <f t="shared" si="15"/>
        <v>2221.9914186549595</v>
      </c>
    </row>
    <row r="140" spans="5:24" x14ac:dyDescent="0.2">
      <c r="E140" s="63">
        <v>226353</v>
      </c>
      <c r="F140" s="63" t="s">
        <v>60</v>
      </c>
      <c r="G140" s="63" t="s">
        <v>73</v>
      </c>
      <c r="I140" s="48" t="s">
        <v>77</v>
      </c>
      <c r="J140" s="49">
        <v>1900</v>
      </c>
      <c r="K140" s="49" t="s">
        <v>77</v>
      </c>
      <c r="L140" s="49" t="s">
        <v>77</v>
      </c>
      <c r="M140" s="50" t="s">
        <v>77</v>
      </c>
      <c r="N140" s="46">
        <f t="shared" si="16"/>
        <v>1900</v>
      </c>
      <c r="P140">
        <f t="shared" si="10"/>
        <v>124</v>
      </c>
      <c r="Q140" s="38">
        <f t="shared" si="11"/>
        <v>1</v>
      </c>
      <c r="R140" s="38">
        <f t="shared" si="12"/>
        <v>0.9</v>
      </c>
      <c r="T140" s="47">
        <v>31390.03750163356</v>
      </c>
      <c r="U140" s="47">
        <f t="shared" si="13"/>
        <v>3139.0037501633551</v>
      </c>
      <c r="W140" s="47">
        <f t="shared" si="14"/>
        <v>31390.03750163356</v>
      </c>
      <c r="X140" s="47">
        <f t="shared" si="15"/>
        <v>3139.0037501633551</v>
      </c>
    </row>
    <row r="141" spans="5:24" x14ac:dyDescent="0.2">
      <c r="E141" s="63">
        <v>226253</v>
      </c>
      <c r="F141" s="63" t="s">
        <v>61</v>
      </c>
      <c r="G141" s="63" t="s">
        <v>73</v>
      </c>
      <c r="I141" s="48" t="s">
        <v>77</v>
      </c>
      <c r="J141" s="49" t="s">
        <v>77</v>
      </c>
      <c r="K141" s="49">
        <v>1961</v>
      </c>
      <c r="L141" s="49" t="s">
        <v>77</v>
      </c>
      <c r="M141" s="50" t="s">
        <v>77</v>
      </c>
      <c r="N141" s="46">
        <f t="shared" si="16"/>
        <v>1961</v>
      </c>
      <c r="P141">
        <f t="shared" si="10"/>
        <v>63</v>
      </c>
      <c r="Q141" s="38">
        <f t="shared" si="11"/>
        <v>1</v>
      </c>
      <c r="R141" s="38">
        <f t="shared" si="12"/>
        <v>0.9</v>
      </c>
      <c r="T141" s="47">
        <v>17092.241681961234</v>
      </c>
      <c r="U141" s="47">
        <f t="shared" si="13"/>
        <v>1709.2241681961229</v>
      </c>
      <c r="W141" s="47">
        <f t="shared" si="14"/>
        <v>17092.241681961234</v>
      </c>
      <c r="X141" s="47">
        <f t="shared" si="15"/>
        <v>1709.2241681961229</v>
      </c>
    </row>
    <row r="142" spans="5:24" x14ac:dyDescent="0.2">
      <c r="E142" s="63">
        <v>226250</v>
      </c>
      <c r="F142" s="63" t="s">
        <v>61</v>
      </c>
      <c r="G142" s="63" t="s">
        <v>73</v>
      </c>
      <c r="I142" s="48" t="s">
        <v>77</v>
      </c>
      <c r="J142" s="49" t="s">
        <v>77</v>
      </c>
      <c r="K142" s="49">
        <v>1961</v>
      </c>
      <c r="L142" s="49" t="s">
        <v>77</v>
      </c>
      <c r="M142" s="50" t="s">
        <v>77</v>
      </c>
      <c r="N142" s="46">
        <f t="shared" si="16"/>
        <v>1961</v>
      </c>
      <c r="P142">
        <f t="shared" si="10"/>
        <v>63</v>
      </c>
      <c r="Q142" s="38">
        <f t="shared" si="11"/>
        <v>1</v>
      </c>
      <c r="R142" s="38">
        <f t="shared" si="12"/>
        <v>0.9</v>
      </c>
      <c r="T142" s="47">
        <v>24010.529981802676</v>
      </c>
      <c r="U142" s="47">
        <f t="shared" si="13"/>
        <v>2401.052998180267</v>
      </c>
      <c r="W142" s="47">
        <f t="shared" si="14"/>
        <v>24010.529981802676</v>
      </c>
      <c r="X142" s="47">
        <f t="shared" si="15"/>
        <v>2401.052998180267</v>
      </c>
    </row>
    <row r="143" spans="5:24" x14ac:dyDescent="0.2">
      <c r="E143" s="63">
        <v>226246</v>
      </c>
      <c r="F143" s="63" t="s">
        <v>61</v>
      </c>
      <c r="G143" s="63" t="s">
        <v>73</v>
      </c>
      <c r="I143" s="48" t="s">
        <v>77</v>
      </c>
      <c r="J143" s="49" t="s">
        <v>77</v>
      </c>
      <c r="K143" s="49">
        <v>1961</v>
      </c>
      <c r="L143" s="49" t="s">
        <v>77</v>
      </c>
      <c r="M143" s="50" t="s">
        <v>77</v>
      </c>
      <c r="N143" s="46">
        <f t="shared" si="16"/>
        <v>1961</v>
      </c>
      <c r="P143">
        <f t="shared" si="10"/>
        <v>63</v>
      </c>
      <c r="Q143" s="38">
        <f t="shared" si="11"/>
        <v>1</v>
      </c>
      <c r="R143" s="38">
        <f t="shared" si="12"/>
        <v>0.9</v>
      </c>
      <c r="T143" s="47">
        <v>16278.325411391645</v>
      </c>
      <c r="U143" s="47">
        <f t="shared" si="13"/>
        <v>1627.8325411391641</v>
      </c>
      <c r="W143" s="47">
        <f t="shared" si="14"/>
        <v>16278.325411391645</v>
      </c>
      <c r="X143" s="47">
        <f t="shared" si="15"/>
        <v>1627.8325411391641</v>
      </c>
    </row>
    <row r="144" spans="5:24" x14ac:dyDescent="0.2">
      <c r="E144" s="63">
        <v>225890</v>
      </c>
      <c r="F144" s="63" t="s">
        <v>60</v>
      </c>
      <c r="G144" s="63" t="s">
        <v>73</v>
      </c>
      <c r="I144" s="48" t="s">
        <v>77</v>
      </c>
      <c r="J144" s="49">
        <v>1900</v>
      </c>
      <c r="K144" s="49" t="s">
        <v>77</v>
      </c>
      <c r="L144" s="49" t="s">
        <v>77</v>
      </c>
      <c r="M144" s="50" t="s">
        <v>77</v>
      </c>
      <c r="N144" s="46">
        <f t="shared" si="16"/>
        <v>1900</v>
      </c>
      <c r="P144">
        <f t="shared" si="10"/>
        <v>124</v>
      </c>
      <c r="Q144" s="38">
        <f t="shared" si="11"/>
        <v>1</v>
      </c>
      <c r="R144" s="38">
        <f t="shared" si="12"/>
        <v>0.9</v>
      </c>
      <c r="T144" s="47">
        <v>761011.71298255958</v>
      </c>
      <c r="U144" s="47">
        <f t="shared" si="13"/>
        <v>76101.17129825594</v>
      </c>
      <c r="W144" s="47">
        <f t="shared" si="14"/>
        <v>761011.71298255958</v>
      </c>
      <c r="X144" s="47">
        <f t="shared" si="15"/>
        <v>76101.17129825594</v>
      </c>
    </row>
    <row r="145" spans="5:24" x14ac:dyDescent="0.2">
      <c r="E145" s="63">
        <v>225888</v>
      </c>
      <c r="F145" s="63" t="s">
        <v>61</v>
      </c>
      <c r="G145" s="63" t="s">
        <v>73</v>
      </c>
      <c r="I145" s="48" t="s">
        <v>77</v>
      </c>
      <c r="J145" s="49" t="s">
        <v>77</v>
      </c>
      <c r="K145" s="49">
        <v>1961</v>
      </c>
      <c r="L145" s="49" t="s">
        <v>77</v>
      </c>
      <c r="M145" s="50" t="s">
        <v>77</v>
      </c>
      <c r="N145" s="46">
        <f t="shared" si="16"/>
        <v>1961</v>
      </c>
      <c r="P145">
        <f t="shared" si="10"/>
        <v>63</v>
      </c>
      <c r="Q145" s="38">
        <f t="shared" si="11"/>
        <v>1</v>
      </c>
      <c r="R145" s="38">
        <f t="shared" si="12"/>
        <v>0.9</v>
      </c>
      <c r="T145" s="47">
        <v>762368.24010017538</v>
      </c>
      <c r="U145" s="47">
        <f t="shared" si="13"/>
        <v>76236.824010017517</v>
      </c>
      <c r="W145" s="47">
        <f t="shared" si="14"/>
        <v>762368.24010017538</v>
      </c>
      <c r="X145" s="47">
        <f t="shared" si="15"/>
        <v>76236.824010017517</v>
      </c>
    </row>
    <row r="146" spans="5:24" x14ac:dyDescent="0.2">
      <c r="E146" s="63">
        <v>225887</v>
      </c>
      <c r="F146" s="63" t="s">
        <v>61</v>
      </c>
      <c r="G146" s="63" t="s">
        <v>73</v>
      </c>
      <c r="I146" s="48" t="s">
        <v>77</v>
      </c>
      <c r="J146" s="49" t="s">
        <v>77</v>
      </c>
      <c r="K146" s="49">
        <v>1961</v>
      </c>
      <c r="L146" s="49" t="s">
        <v>77</v>
      </c>
      <c r="M146" s="50" t="s">
        <v>77</v>
      </c>
      <c r="N146" s="46">
        <f t="shared" si="16"/>
        <v>1961</v>
      </c>
      <c r="P146">
        <f t="shared" si="10"/>
        <v>63</v>
      </c>
      <c r="Q146" s="38">
        <f t="shared" si="11"/>
        <v>1</v>
      </c>
      <c r="R146" s="38">
        <f t="shared" si="12"/>
        <v>0.9</v>
      </c>
      <c r="T146" s="47">
        <v>236307.0238887021</v>
      </c>
      <c r="U146" s="47">
        <f t="shared" si="13"/>
        <v>23630.702388870206</v>
      </c>
      <c r="W146" s="47">
        <f t="shared" si="14"/>
        <v>236307.0238887021</v>
      </c>
      <c r="X146" s="47">
        <f t="shared" si="15"/>
        <v>23630.702388870206</v>
      </c>
    </row>
    <row r="147" spans="5:24" x14ac:dyDescent="0.2">
      <c r="E147" s="63">
        <v>225531</v>
      </c>
      <c r="F147" s="63" t="s">
        <v>61</v>
      </c>
      <c r="G147" s="63" t="s">
        <v>73</v>
      </c>
      <c r="I147" s="48" t="s">
        <v>77</v>
      </c>
      <c r="J147" s="49" t="s">
        <v>77</v>
      </c>
      <c r="K147" s="49">
        <v>1961</v>
      </c>
      <c r="L147" s="49" t="s">
        <v>77</v>
      </c>
      <c r="M147" s="50" t="s">
        <v>77</v>
      </c>
      <c r="N147" s="46">
        <f t="shared" si="16"/>
        <v>1961</v>
      </c>
      <c r="P147">
        <f t="shared" si="10"/>
        <v>63</v>
      </c>
      <c r="Q147" s="38">
        <f t="shared" si="11"/>
        <v>1</v>
      </c>
      <c r="R147" s="38">
        <f t="shared" si="12"/>
        <v>0.9</v>
      </c>
      <c r="T147" s="47">
        <v>23603.571846517887</v>
      </c>
      <c r="U147" s="47">
        <f t="shared" si="13"/>
        <v>2360.357184651788</v>
      </c>
      <c r="W147" s="47">
        <f t="shared" si="14"/>
        <v>23603.571846517887</v>
      </c>
      <c r="X147" s="47">
        <f t="shared" si="15"/>
        <v>2360.357184651788</v>
      </c>
    </row>
    <row r="148" spans="5:24" x14ac:dyDescent="0.2">
      <c r="E148" s="63">
        <v>225528</v>
      </c>
      <c r="F148" s="63" t="s">
        <v>62</v>
      </c>
      <c r="G148" s="63" t="s">
        <v>73</v>
      </c>
      <c r="I148" s="48" t="s">
        <v>77</v>
      </c>
      <c r="J148" s="49" t="s">
        <v>77</v>
      </c>
      <c r="K148" s="49" t="s">
        <v>77</v>
      </c>
      <c r="L148" s="49">
        <v>1968</v>
      </c>
      <c r="M148" s="50" t="s">
        <v>77</v>
      </c>
      <c r="N148" s="46">
        <f t="shared" si="16"/>
        <v>1968</v>
      </c>
      <c r="P148">
        <f t="shared" si="10"/>
        <v>56</v>
      </c>
      <c r="Q148" s="38">
        <f t="shared" si="11"/>
        <v>1</v>
      </c>
      <c r="R148" s="38">
        <f t="shared" si="12"/>
        <v>0.9</v>
      </c>
      <c r="T148" s="47">
        <v>50734.114198837298</v>
      </c>
      <c r="U148" s="47">
        <f t="shared" si="13"/>
        <v>5073.4114198837287</v>
      </c>
      <c r="W148" s="47">
        <f t="shared" si="14"/>
        <v>50734.114198837298</v>
      </c>
      <c r="X148" s="47">
        <f t="shared" si="15"/>
        <v>5073.4114198837287</v>
      </c>
    </row>
    <row r="149" spans="5:24" x14ac:dyDescent="0.2">
      <c r="E149" s="63">
        <v>225519</v>
      </c>
      <c r="F149" s="63" t="s">
        <v>61</v>
      </c>
      <c r="G149" s="63" t="s">
        <v>73</v>
      </c>
      <c r="I149" s="48" t="s">
        <v>77</v>
      </c>
      <c r="J149" s="49" t="s">
        <v>77</v>
      </c>
      <c r="K149" s="49">
        <v>1961</v>
      </c>
      <c r="L149" s="49" t="s">
        <v>77</v>
      </c>
      <c r="M149" s="50" t="s">
        <v>77</v>
      </c>
      <c r="N149" s="46">
        <f t="shared" si="16"/>
        <v>1961</v>
      </c>
      <c r="P149">
        <f t="shared" si="10"/>
        <v>63</v>
      </c>
      <c r="Q149" s="38">
        <f t="shared" si="11"/>
        <v>1</v>
      </c>
      <c r="R149" s="38">
        <f t="shared" si="12"/>
        <v>0.9</v>
      </c>
      <c r="T149" s="47">
        <v>13836.5765996829</v>
      </c>
      <c r="U149" s="47">
        <f t="shared" si="13"/>
        <v>1383.6576599682896</v>
      </c>
      <c r="W149" s="47">
        <f t="shared" si="14"/>
        <v>13836.5765996829</v>
      </c>
      <c r="X149" s="47">
        <f t="shared" si="15"/>
        <v>1383.6576599682896</v>
      </c>
    </row>
    <row r="150" spans="5:24" x14ac:dyDescent="0.2">
      <c r="E150" s="63">
        <v>225517</v>
      </c>
      <c r="F150" s="63" t="s">
        <v>61</v>
      </c>
      <c r="G150" s="63" t="s">
        <v>73</v>
      </c>
      <c r="I150" s="48" t="s">
        <v>77</v>
      </c>
      <c r="J150" s="49" t="s">
        <v>77</v>
      </c>
      <c r="K150" s="49">
        <v>1961</v>
      </c>
      <c r="L150" s="49" t="s">
        <v>77</v>
      </c>
      <c r="M150" s="50" t="s">
        <v>77</v>
      </c>
      <c r="N150" s="46">
        <f t="shared" si="16"/>
        <v>1961</v>
      </c>
      <c r="P150">
        <f t="shared" si="10"/>
        <v>63</v>
      </c>
      <c r="Q150" s="38">
        <f t="shared" si="11"/>
        <v>1</v>
      </c>
      <c r="R150" s="38">
        <f t="shared" si="12"/>
        <v>0.9</v>
      </c>
      <c r="T150" s="47">
        <v>13293.965752636512</v>
      </c>
      <c r="U150" s="47">
        <f t="shared" si="13"/>
        <v>1329.3965752636509</v>
      </c>
      <c r="W150" s="47">
        <f t="shared" si="14"/>
        <v>13293.965752636512</v>
      </c>
      <c r="X150" s="47">
        <f t="shared" si="15"/>
        <v>1329.3965752636509</v>
      </c>
    </row>
    <row r="151" spans="5:24" x14ac:dyDescent="0.2">
      <c r="E151" s="63">
        <v>225228</v>
      </c>
      <c r="F151" s="63" t="s">
        <v>63</v>
      </c>
      <c r="G151" s="63" t="s">
        <v>73</v>
      </c>
      <c r="I151" s="48" t="s">
        <v>77</v>
      </c>
      <c r="J151" s="49" t="s">
        <v>77</v>
      </c>
      <c r="K151" s="49" t="s">
        <v>77</v>
      </c>
      <c r="L151" s="49" t="s">
        <v>77</v>
      </c>
      <c r="M151" s="50">
        <v>1968</v>
      </c>
      <c r="N151" s="46">
        <f t="shared" si="16"/>
        <v>1968</v>
      </c>
      <c r="P151">
        <f t="shared" ref="P151:P214" si="17">$I$4-N151</f>
        <v>56</v>
      </c>
      <c r="Q151" s="38">
        <f t="shared" ref="Q151:Q214" si="18">MIN(1,P151/$K$4)</f>
        <v>1</v>
      </c>
      <c r="R151" s="38">
        <f t="shared" ref="R151:R214" si="19">IF(Q151=1,1-$N$4,Q151)</f>
        <v>0.9</v>
      </c>
      <c r="T151" s="47">
        <v>95580.900707221284</v>
      </c>
      <c r="U151" s="47">
        <f t="shared" ref="U151:U214" si="20">(1-R151)*$T151</f>
        <v>9558.0900707221263</v>
      </c>
      <c r="W151" s="47">
        <f t="shared" ref="W151:W214" si="21">IF(G151="Operational",T151,0)</f>
        <v>95580.900707221284</v>
      </c>
      <c r="X151" s="47">
        <f t="shared" ref="X151:X214" si="22">IF(W151=0,0,U151)</f>
        <v>9558.0900707221263</v>
      </c>
    </row>
    <row r="152" spans="5:24" x14ac:dyDescent="0.2">
      <c r="E152" s="63">
        <v>225227</v>
      </c>
      <c r="F152" s="63" t="s">
        <v>61</v>
      </c>
      <c r="G152" s="63" t="s">
        <v>73</v>
      </c>
      <c r="I152" s="48" t="s">
        <v>77</v>
      </c>
      <c r="J152" s="49" t="s">
        <v>77</v>
      </c>
      <c r="K152" s="49">
        <v>1961</v>
      </c>
      <c r="L152" s="49" t="s">
        <v>77</v>
      </c>
      <c r="M152" s="50" t="s">
        <v>77</v>
      </c>
      <c r="N152" s="46">
        <f t="shared" ref="N152:N215" si="23">MIN(I152:M152)</f>
        <v>1961</v>
      </c>
      <c r="P152">
        <f t="shared" si="17"/>
        <v>63</v>
      </c>
      <c r="Q152" s="38">
        <f t="shared" si="18"/>
        <v>1</v>
      </c>
      <c r="R152" s="38">
        <f t="shared" si="19"/>
        <v>0.9</v>
      </c>
      <c r="T152" s="47">
        <v>61369.286800946502</v>
      </c>
      <c r="U152" s="47">
        <f t="shared" si="20"/>
        <v>6136.9286800946493</v>
      </c>
      <c r="W152" s="47">
        <f t="shared" si="21"/>
        <v>61369.286800946502</v>
      </c>
      <c r="X152" s="47">
        <f t="shared" si="22"/>
        <v>6136.9286800946493</v>
      </c>
    </row>
    <row r="153" spans="5:24" x14ac:dyDescent="0.2">
      <c r="E153" s="63">
        <v>225226</v>
      </c>
      <c r="F153" s="63" t="s">
        <v>61</v>
      </c>
      <c r="G153" s="63" t="s">
        <v>73</v>
      </c>
      <c r="I153" s="48" t="s">
        <v>77</v>
      </c>
      <c r="J153" s="49" t="s">
        <v>77</v>
      </c>
      <c r="K153" s="49">
        <v>1961</v>
      </c>
      <c r="L153" s="49" t="s">
        <v>77</v>
      </c>
      <c r="M153" s="50" t="s">
        <v>77</v>
      </c>
      <c r="N153" s="46">
        <f t="shared" si="23"/>
        <v>1961</v>
      </c>
      <c r="P153">
        <f t="shared" si="17"/>
        <v>63</v>
      </c>
      <c r="Q153" s="38">
        <f t="shared" si="18"/>
        <v>1</v>
      </c>
      <c r="R153" s="38">
        <f t="shared" si="19"/>
        <v>0.9</v>
      </c>
      <c r="T153" s="47">
        <v>46203.313625999959</v>
      </c>
      <c r="U153" s="47">
        <f t="shared" si="20"/>
        <v>4620.3313625999945</v>
      </c>
      <c r="W153" s="47">
        <f t="shared" si="21"/>
        <v>46203.313625999959</v>
      </c>
      <c r="X153" s="47">
        <f t="shared" si="22"/>
        <v>4620.3313625999945</v>
      </c>
    </row>
    <row r="154" spans="5:24" x14ac:dyDescent="0.2">
      <c r="E154" s="63">
        <v>225225</v>
      </c>
      <c r="F154" s="63" t="s">
        <v>61</v>
      </c>
      <c r="G154" s="63" t="s">
        <v>73</v>
      </c>
      <c r="I154" s="48" t="s">
        <v>77</v>
      </c>
      <c r="J154" s="49" t="s">
        <v>77</v>
      </c>
      <c r="K154" s="49">
        <v>1961</v>
      </c>
      <c r="L154" s="49" t="s">
        <v>77</v>
      </c>
      <c r="M154" s="50" t="s">
        <v>77</v>
      </c>
      <c r="N154" s="46">
        <f t="shared" si="23"/>
        <v>1961</v>
      </c>
      <c r="P154">
        <f t="shared" si="17"/>
        <v>63</v>
      </c>
      <c r="Q154" s="38">
        <f t="shared" si="18"/>
        <v>1</v>
      </c>
      <c r="R154" s="38">
        <f t="shared" si="19"/>
        <v>0.9</v>
      </c>
      <c r="T154" s="47">
        <v>45497.919524839657</v>
      </c>
      <c r="U154" s="47">
        <f t="shared" si="20"/>
        <v>4549.7919524839645</v>
      </c>
      <c r="W154" s="47">
        <f t="shared" si="21"/>
        <v>45497.919524839657</v>
      </c>
      <c r="X154" s="47">
        <f t="shared" si="22"/>
        <v>4549.7919524839645</v>
      </c>
    </row>
    <row r="155" spans="5:24" x14ac:dyDescent="0.2">
      <c r="E155" s="63">
        <v>225224</v>
      </c>
      <c r="F155" s="63" t="s">
        <v>61</v>
      </c>
      <c r="G155" s="63" t="s">
        <v>73</v>
      </c>
      <c r="I155" s="48" t="s">
        <v>77</v>
      </c>
      <c r="J155" s="49" t="s">
        <v>77</v>
      </c>
      <c r="K155" s="49">
        <v>1961</v>
      </c>
      <c r="L155" s="49" t="s">
        <v>77</v>
      </c>
      <c r="M155" s="50" t="s">
        <v>77</v>
      </c>
      <c r="N155" s="46">
        <f t="shared" si="23"/>
        <v>1961</v>
      </c>
      <c r="P155">
        <f t="shared" si="17"/>
        <v>63</v>
      </c>
      <c r="Q155" s="38">
        <f t="shared" si="18"/>
        <v>1</v>
      </c>
      <c r="R155" s="38">
        <f t="shared" si="19"/>
        <v>0.9</v>
      </c>
      <c r="T155" s="47">
        <v>7759.3351127633514</v>
      </c>
      <c r="U155" s="47">
        <f t="shared" si="20"/>
        <v>775.93351127633491</v>
      </c>
      <c r="W155" s="47">
        <f t="shared" si="21"/>
        <v>7759.3351127633514</v>
      </c>
      <c r="X155" s="47">
        <f t="shared" si="22"/>
        <v>775.93351127633491</v>
      </c>
    </row>
    <row r="156" spans="5:24" x14ac:dyDescent="0.2">
      <c r="E156" s="63">
        <v>225223</v>
      </c>
      <c r="F156" s="63" t="s">
        <v>61</v>
      </c>
      <c r="G156" s="63" t="s">
        <v>73</v>
      </c>
      <c r="I156" s="48" t="s">
        <v>77</v>
      </c>
      <c r="J156" s="49" t="s">
        <v>77</v>
      </c>
      <c r="K156" s="49">
        <v>1961</v>
      </c>
      <c r="L156" s="49" t="s">
        <v>77</v>
      </c>
      <c r="M156" s="50" t="s">
        <v>77</v>
      </c>
      <c r="N156" s="46">
        <f t="shared" si="23"/>
        <v>1961</v>
      </c>
      <c r="P156">
        <f t="shared" si="17"/>
        <v>63</v>
      </c>
      <c r="Q156" s="38">
        <f t="shared" si="18"/>
        <v>1</v>
      </c>
      <c r="R156" s="38">
        <f t="shared" si="19"/>
        <v>0.9</v>
      </c>
      <c r="T156" s="47">
        <v>7759.3351127633514</v>
      </c>
      <c r="U156" s="47">
        <f t="shared" si="20"/>
        <v>775.93351127633491</v>
      </c>
      <c r="W156" s="47">
        <f t="shared" si="21"/>
        <v>7759.3351127633514</v>
      </c>
      <c r="X156" s="47">
        <f t="shared" si="22"/>
        <v>775.93351127633491</v>
      </c>
    </row>
    <row r="157" spans="5:24" x14ac:dyDescent="0.2">
      <c r="E157" s="63">
        <v>225220</v>
      </c>
      <c r="F157" s="63" t="s">
        <v>61</v>
      </c>
      <c r="G157" s="63" t="s">
        <v>73</v>
      </c>
      <c r="I157" s="48" t="s">
        <v>77</v>
      </c>
      <c r="J157" s="49" t="s">
        <v>77</v>
      </c>
      <c r="K157" s="49">
        <v>1961</v>
      </c>
      <c r="L157" s="49" t="s">
        <v>77</v>
      </c>
      <c r="M157" s="50" t="s">
        <v>77</v>
      </c>
      <c r="N157" s="46">
        <f t="shared" si="23"/>
        <v>1961</v>
      </c>
      <c r="P157">
        <f t="shared" si="17"/>
        <v>63</v>
      </c>
      <c r="Q157" s="38">
        <f t="shared" si="18"/>
        <v>1</v>
      </c>
      <c r="R157" s="38">
        <f t="shared" si="19"/>
        <v>0.9</v>
      </c>
      <c r="T157" s="47">
        <v>189751.01321212196</v>
      </c>
      <c r="U157" s="47">
        <f t="shared" si="20"/>
        <v>18975.101321212191</v>
      </c>
      <c r="W157" s="47">
        <f t="shared" si="21"/>
        <v>189751.01321212196</v>
      </c>
      <c r="X157" s="47">
        <f t="shared" si="22"/>
        <v>18975.101321212191</v>
      </c>
    </row>
    <row r="158" spans="5:24" x14ac:dyDescent="0.2">
      <c r="E158" s="63">
        <v>225217</v>
      </c>
      <c r="F158" s="63" t="s">
        <v>61</v>
      </c>
      <c r="G158" s="63" t="s">
        <v>73</v>
      </c>
      <c r="I158" s="48" t="s">
        <v>77</v>
      </c>
      <c r="J158" s="49" t="s">
        <v>77</v>
      </c>
      <c r="K158" s="49">
        <v>1961</v>
      </c>
      <c r="L158" s="49" t="s">
        <v>77</v>
      </c>
      <c r="M158" s="50" t="s">
        <v>77</v>
      </c>
      <c r="N158" s="46">
        <f t="shared" si="23"/>
        <v>1961</v>
      </c>
      <c r="P158">
        <f t="shared" si="17"/>
        <v>63</v>
      </c>
      <c r="Q158" s="38">
        <f t="shared" si="18"/>
        <v>1</v>
      </c>
      <c r="R158" s="38">
        <f t="shared" si="19"/>
        <v>0.9</v>
      </c>
      <c r="T158" s="47">
        <v>15871.367276106854</v>
      </c>
      <c r="U158" s="47">
        <f t="shared" si="20"/>
        <v>1587.1367276106851</v>
      </c>
      <c r="W158" s="47">
        <f t="shared" si="21"/>
        <v>15871.367276106854</v>
      </c>
      <c r="X158" s="47">
        <f t="shared" si="22"/>
        <v>1587.1367276106851</v>
      </c>
    </row>
    <row r="159" spans="5:24" x14ac:dyDescent="0.2">
      <c r="E159" s="63">
        <v>225216</v>
      </c>
      <c r="F159" s="63" t="s">
        <v>61</v>
      </c>
      <c r="G159" s="63" t="s">
        <v>73</v>
      </c>
      <c r="I159" s="48" t="s">
        <v>77</v>
      </c>
      <c r="J159" s="49" t="s">
        <v>77</v>
      </c>
      <c r="K159" s="49">
        <v>1961</v>
      </c>
      <c r="L159" s="49" t="s">
        <v>77</v>
      </c>
      <c r="M159" s="50" t="s">
        <v>77</v>
      </c>
      <c r="N159" s="46">
        <f t="shared" si="23"/>
        <v>1961</v>
      </c>
      <c r="P159">
        <f t="shared" si="17"/>
        <v>63</v>
      </c>
      <c r="Q159" s="38">
        <f t="shared" si="18"/>
        <v>1</v>
      </c>
      <c r="R159" s="38">
        <f t="shared" si="19"/>
        <v>0.9</v>
      </c>
      <c r="T159" s="47">
        <v>45850.616575419801</v>
      </c>
      <c r="U159" s="47">
        <f t="shared" si="20"/>
        <v>4585.061657541979</v>
      </c>
      <c r="W159" s="47">
        <f t="shared" si="21"/>
        <v>45850.616575419801</v>
      </c>
      <c r="X159" s="47">
        <f t="shared" si="22"/>
        <v>4585.061657541979</v>
      </c>
    </row>
    <row r="160" spans="5:24" x14ac:dyDescent="0.2">
      <c r="E160" s="63">
        <v>225215</v>
      </c>
      <c r="F160" s="63" t="s">
        <v>61</v>
      </c>
      <c r="G160" s="63" t="s">
        <v>73</v>
      </c>
      <c r="I160" s="48" t="s">
        <v>77</v>
      </c>
      <c r="J160" s="49" t="s">
        <v>77</v>
      </c>
      <c r="K160" s="49">
        <v>1961</v>
      </c>
      <c r="L160" s="49" t="s">
        <v>77</v>
      </c>
      <c r="M160" s="50" t="s">
        <v>77</v>
      </c>
      <c r="N160" s="46">
        <f t="shared" si="23"/>
        <v>1961</v>
      </c>
      <c r="P160">
        <f t="shared" si="17"/>
        <v>63</v>
      </c>
      <c r="Q160" s="38">
        <f t="shared" si="18"/>
        <v>1</v>
      </c>
      <c r="R160" s="38">
        <f t="shared" si="19"/>
        <v>0.9</v>
      </c>
      <c r="T160" s="47">
        <v>18692.943680748074</v>
      </c>
      <c r="U160" s="47">
        <f t="shared" si="20"/>
        <v>1869.2943680748069</v>
      </c>
      <c r="W160" s="47">
        <f t="shared" si="21"/>
        <v>18692.943680748074</v>
      </c>
      <c r="X160" s="47">
        <f t="shared" si="22"/>
        <v>1869.2943680748069</v>
      </c>
    </row>
    <row r="161" spans="5:24" x14ac:dyDescent="0.2">
      <c r="E161" s="63">
        <v>225214</v>
      </c>
      <c r="F161" s="63" t="s">
        <v>61</v>
      </c>
      <c r="G161" s="63" t="s">
        <v>73</v>
      </c>
      <c r="I161" s="48" t="s">
        <v>77</v>
      </c>
      <c r="J161" s="49" t="s">
        <v>77</v>
      </c>
      <c r="K161" s="49">
        <v>1961</v>
      </c>
      <c r="L161" s="49" t="s">
        <v>77</v>
      </c>
      <c r="M161" s="50" t="s">
        <v>77</v>
      </c>
      <c r="N161" s="46">
        <f t="shared" si="23"/>
        <v>1961</v>
      </c>
      <c r="P161">
        <f t="shared" si="17"/>
        <v>63</v>
      </c>
      <c r="Q161" s="38">
        <f t="shared" si="18"/>
        <v>1</v>
      </c>
      <c r="R161" s="38">
        <f t="shared" si="19"/>
        <v>0.9</v>
      </c>
      <c r="T161" s="47">
        <v>141431.51728264109</v>
      </c>
      <c r="U161" s="47">
        <f t="shared" si="20"/>
        <v>14143.151728264105</v>
      </c>
      <c r="W161" s="47">
        <f t="shared" si="21"/>
        <v>141431.51728264109</v>
      </c>
      <c r="X161" s="47">
        <f t="shared" si="22"/>
        <v>14143.151728264105</v>
      </c>
    </row>
    <row r="162" spans="5:24" x14ac:dyDescent="0.2">
      <c r="E162" s="63">
        <v>225213</v>
      </c>
      <c r="F162" s="63" t="s">
        <v>61</v>
      </c>
      <c r="G162" s="63" t="s">
        <v>73</v>
      </c>
      <c r="I162" s="48" t="s">
        <v>77</v>
      </c>
      <c r="J162" s="49" t="s">
        <v>77</v>
      </c>
      <c r="K162" s="49">
        <v>1961</v>
      </c>
      <c r="L162" s="49" t="s">
        <v>77</v>
      </c>
      <c r="M162" s="50" t="s">
        <v>77</v>
      </c>
      <c r="N162" s="46">
        <f t="shared" si="23"/>
        <v>1961</v>
      </c>
      <c r="P162">
        <f t="shared" si="17"/>
        <v>63</v>
      </c>
      <c r="Q162" s="38">
        <f t="shared" si="18"/>
        <v>1</v>
      </c>
      <c r="R162" s="38">
        <f t="shared" si="19"/>
        <v>0.9</v>
      </c>
      <c r="T162" s="47">
        <v>271929.42599729745</v>
      </c>
      <c r="U162" s="47">
        <f t="shared" si="20"/>
        <v>27192.94259972974</v>
      </c>
      <c r="W162" s="47">
        <f t="shared" si="21"/>
        <v>271929.42599729745</v>
      </c>
      <c r="X162" s="47">
        <f t="shared" si="22"/>
        <v>27192.94259972974</v>
      </c>
    </row>
    <row r="163" spans="5:24" x14ac:dyDescent="0.2">
      <c r="E163" s="63">
        <v>225212</v>
      </c>
      <c r="F163" s="63" t="s">
        <v>61</v>
      </c>
      <c r="G163" s="63" t="s">
        <v>73</v>
      </c>
      <c r="I163" s="48" t="s">
        <v>77</v>
      </c>
      <c r="J163" s="49" t="s">
        <v>77</v>
      </c>
      <c r="K163" s="49">
        <v>1961</v>
      </c>
      <c r="L163" s="49" t="s">
        <v>77</v>
      </c>
      <c r="M163" s="50" t="s">
        <v>77</v>
      </c>
      <c r="N163" s="46">
        <f t="shared" si="23"/>
        <v>1961</v>
      </c>
      <c r="P163">
        <f t="shared" si="17"/>
        <v>63</v>
      </c>
      <c r="Q163" s="38">
        <f t="shared" si="18"/>
        <v>1</v>
      </c>
      <c r="R163" s="38">
        <f t="shared" si="19"/>
        <v>0.9</v>
      </c>
      <c r="T163" s="47">
        <v>5995.8498598625893</v>
      </c>
      <c r="U163" s="47">
        <f t="shared" si="20"/>
        <v>599.58498598625874</v>
      </c>
      <c r="W163" s="47">
        <f t="shared" si="21"/>
        <v>5995.8498598625893</v>
      </c>
      <c r="X163" s="47">
        <f t="shared" si="22"/>
        <v>599.58498598625874</v>
      </c>
    </row>
    <row r="164" spans="5:24" x14ac:dyDescent="0.2">
      <c r="E164" s="63">
        <v>225211</v>
      </c>
      <c r="F164" s="63" t="s">
        <v>61</v>
      </c>
      <c r="G164" s="63" t="s">
        <v>73</v>
      </c>
      <c r="I164" s="48" t="s">
        <v>77</v>
      </c>
      <c r="J164" s="49" t="s">
        <v>77</v>
      </c>
      <c r="K164" s="49">
        <v>1961</v>
      </c>
      <c r="L164" s="49" t="s">
        <v>77</v>
      </c>
      <c r="M164" s="50" t="s">
        <v>77</v>
      </c>
      <c r="N164" s="46">
        <f t="shared" si="23"/>
        <v>1961</v>
      </c>
      <c r="P164">
        <f t="shared" si="17"/>
        <v>63</v>
      </c>
      <c r="Q164" s="38">
        <f t="shared" si="18"/>
        <v>1</v>
      </c>
      <c r="R164" s="38">
        <f t="shared" si="19"/>
        <v>0.9</v>
      </c>
      <c r="T164" s="47">
        <v>9522.8203656641126</v>
      </c>
      <c r="U164" s="47">
        <f t="shared" si="20"/>
        <v>952.28203656641108</v>
      </c>
      <c r="W164" s="47">
        <f t="shared" si="21"/>
        <v>9522.8203656641126</v>
      </c>
      <c r="X164" s="47">
        <f t="shared" si="22"/>
        <v>952.28203656641108</v>
      </c>
    </row>
    <row r="165" spans="5:24" x14ac:dyDescent="0.2">
      <c r="E165" s="63">
        <v>225210</v>
      </c>
      <c r="F165" s="63" t="s">
        <v>61</v>
      </c>
      <c r="G165" s="63" t="s">
        <v>73</v>
      </c>
      <c r="I165" s="48" t="s">
        <v>77</v>
      </c>
      <c r="J165" s="49" t="s">
        <v>77</v>
      </c>
      <c r="K165" s="49">
        <v>1961</v>
      </c>
      <c r="L165" s="49" t="s">
        <v>77</v>
      </c>
      <c r="M165" s="50" t="s">
        <v>77</v>
      </c>
      <c r="N165" s="46">
        <f t="shared" si="23"/>
        <v>1961</v>
      </c>
      <c r="P165">
        <f t="shared" si="17"/>
        <v>63</v>
      </c>
      <c r="Q165" s="38">
        <f t="shared" si="18"/>
        <v>1</v>
      </c>
      <c r="R165" s="38">
        <f t="shared" si="19"/>
        <v>0.9</v>
      </c>
      <c r="T165" s="47">
        <v>7759.3351127633514</v>
      </c>
      <c r="U165" s="47">
        <f t="shared" si="20"/>
        <v>775.93351127633491</v>
      </c>
      <c r="W165" s="47">
        <f t="shared" si="21"/>
        <v>7759.3351127633514</v>
      </c>
      <c r="X165" s="47">
        <f t="shared" si="22"/>
        <v>775.93351127633491</v>
      </c>
    </row>
    <row r="166" spans="5:24" x14ac:dyDescent="0.2">
      <c r="E166" s="63">
        <v>225209</v>
      </c>
      <c r="F166" s="63" t="s">
        <v>61</v>
      </c>
      <c r="G166" s="63" t="s">
        <v>73</v>
      </c>
      <c r="I166" s="48" t="s">
        <v>77</v>
      </c>
      <c r="J166" s="49" t="s">
        <v>77</v>
      </c>
      <c r="K166" s="49">
        <v>1961</v>
      </c>
      <c r="L166" s="49" t="s">
        <v>77</v>
      </c>
      <c r="M166" s="50" t="s">
        <v>77</v>
      </c>
      <c r="N166" s="46">
        <f t="shared" si="23"/>
        <v>1961</v>
      </c>
      <c r="P166">
        <f t="shared" si="17"/>
        <v>63</v>
      </c>
      <c r="Q166" s="38">
        <f t="shared" si="18"/>
        <v>1</v>
      </c>
      <c r="R166" s="38">
        <f t="shared" si="19"/>
        <v>0.9</v>
      </c>
      <c r="T166" s="47">
        <v>14813.276124366401</v>
      </c>
      <c r="U166" s="47">
        <f t="shared" si="20"/>
        <v>1481.3276124366398</v>
      </c>
      <c r="W166" s="47">
        <f t="shared" si="21"/>
        <v>14813.276124366401</v>
      </c>
      <c r="X166" s="47">
        <f t="shared" si="22"/>
        <v>1481.3276124366398</v>
      </c>
    </row>
    <row r="167" spans="5:24" x14ac:dyDescent="0.2">
      <c r="E167" s="63">
        <v>225208</v>
      </c>
      <c r="F167" s="63" t="s">
        <v>61</v>
      </c>
      <c r="G167" s="63" t="s">
        <v>73</v>
      </c>
      <c r="I167" s="48" t="s">
        <v>77</v>
      </c>
      <c r="J167" s="49" t="s">
        <v>77</v>
      </c>
      <c r="K167" s="49">
        <v>1961</v>
      </c>
      <c r="L167" s="49" t="s">
        <v>77</v>
      </c>
      <c r="M167" s="50" t="s">
        <v>77</v>
      </c>
      <c r="N167" s="46">
        <f t="shared" si="23"/>
        <v>1961</v>
      </c>
      <c r="P167">
        <f t="shared" si="17"/>
        <v>63</v>
      </c>
      <c r="Q167" s="38">
        <f t="shared" si="18"/>
        <v>1</v>
      </c>
      <c r="R167" s="38">
        <f t="shared" si="19"/>
        <v>0.9</v>
      </c>
      <c r="T167" s="47">
        <v>140726.1231814808</v>
      </c>
      <c r="U167" s="47">
        <f t="shared" si="20"/>
        <v>14072.612318148076</v>
      </c>
      <c r="W167" s="47">
        <f t="shared" si="21"/>
        <v>140726.1231814808</v>
      </c>
      <c r="X167" s="47">
        <f t="shared" si="22"/>
        <v>14072.612318148076</v>
      </c>
    </row>
    <row r="168" spans="5:24" x14ac:dyDescent="0.2">
      <c r="E168" s="63">
        <v>225207</v>
      </c>
      <c r="F168" s="63" t="s">
        <v>61</v>
      </c>
      <c r="G168" s="63" t="s">
        <v>73</v>
      </c>
      <c r="I168" s="48" t="s">
        <v>77</v>
      </c>
      <c r="J168" s="49" t="s">
        <v>77</v>
      </c>
      <c r="K168" s="49">
        <v>1961</v>
      </c>
      <c r="L168" s="49" t="s">
        <v>77</v>
      </c>
      <c r="M168" s="50" t="s">
        <v>77</v>
      </c>
      <c r="N168" s="46">
        <f t="shared" si="23"/>
        <v>1961</v>
      </c>
      <c r="P168">
        <f t="shared" si="17"/>
        <v>63</v>
      </c>
      <c r="Q168" s="38">
        <f t="shared" si="18"/>
        <v>1</v>
      </c>
      <c r="R168" s="38">
        <f t="shared" si="19"/>
        <v>0.9</v>
      </c>
      <c r="T168" s="47">
        <v>27157.672894671734</v>
      </c>
      <c r="U168" s="47">
        <f t="shared" si="20"/>
        <v>2715.7672894671728</v>
      </c>
      <c r="W168" s="47">
        <f t="shared" si="21"/>
        <v>27157.672894671734</v>
      </c>
      <c r="X168" s="47">
        <f t="shared" si="22"/>
        <v>2715.7672894671728</v>
      </c>
    </row>
    <row r="169" spans="5:24" x14ac:dyDescent="0.2">
      <c r="E169" s="63">
        <v>225206</v>
      </c>
      <c r="F169" s="63" t="s">
        <v>61</v>
      </c>
      <c r="G169" s="63" t="s">
        <v>73</v>
      </c>
      <c r="I169" s="48" t="s">
        <v>77</v>
      </c>
      <c r="J169" s="49" t="s">
        <v>77</v>
      </c>
      <c r="K169" s="49">
        <v>1961</v>
      </c>
      <c r="L169" s="49" t="s">
        <v>77</v>
      </c>
      <c r="M169" s="50" t="s">
        <v>77</v>
      </c>
      <c r="N169" s="46">
        <f t="shared" si="23"/>
        <v>1961</v>
      </c>
      <c r="P169">
        <f t="shared" si="17"/>
        <v>63</v>
      </c>
      <c r="Q169" s="38">
        <f t="shared" si="18"/>
        <v>1</v>
      </c>
      <c r="R169" s="38">
        <f t="shared" si="19"/>
        <v>0.9</v>
      </c>
      <c r="T169" s="47">
        <v>237365.11504044256</v>
      </c>
      <c r="U169" s="47">
        <f t="shared" si="20"/>
        <v>23736.511504044251</v>
      </c>
      <c r="W169" s="47">
        <f t="shared" si="21"/>
        <v>237365.11504044256</v>
      </c>
      <c r="X169" s="47">
        <f t="shared" si="22"/>
        <v>23736.511504044251</v>
      </c>
    </row>
    <row r="170" spans="5:24" x14ac:dyDescent="0.2">
      <c r="E170" s="63">
        <v>225205</v>
      </c>
      <c r="F170" s="63" t="s">
        <v>61</v>
      </c>
      <c r="G170" s="63" t="s">
        <v>73</v>
      </c>
      <c r="I170" s="48" t="s">
        <v>77</v>
      </c>
      <c r="J170" s="49" t="s">
        <v>77</v>
      </c>
      <c r="K170" s="49">
        <v>1961</v>
      </c>
      <c r="L170" s="49" t="s">
        <v>77</v>
      </c>
      <c r="M170" s="50" t="s">
        <v>77</v>
      </c>
      <c r="N170" s="46">
        <f t="shared" si="23"/>
        <v>1961</v>
      </c>
      <c r="P170">
        <f t="shared" si="17"/>
        <v>63</v>
      </c>
      <c r="Q170" s="38">
        <f t="shared" si="18"/>
        <v>1</v>
      </c>
      <c r="R170" s="38">
        <f t="shared" si="19"/>
        <v>0.9</v>
      </c>
      <c r="T170" s="47">
        <v>44439.828373099197</v>
      </c>
      <c r="U170" s="47">
        <f t="shared" si="20"/>
        <v>4443.982837309919</v>
      </c>
      <c r="W170" s="47">
        <f t="shared" si="21"/>
        <v>44439.828373099197</v>
      </c>
      <c r="X170" s="47">
        <f t="shared" si="22"/>
        <v>4443.982837309919</v>
      </c>
    </row>
    <row r="171" spans="5:24" x14ac:dyDescent="0.2">
      <c r="E171" s="63">
        <v>225157</v>
      </c>
      <c r="F171" s="63" t="s">
        <v>61</v>
      </c>
      <c r="G171" s="63" t="s">
        <v>73</v>
      </c>
      <c r="I171" s="48" t="s">
        <v>77</v>
      </c>
      <c r="J171" s="49" t="s">
        <v>77</v>
      </c>
      <c r="K171" s="49">
        <v>1961</v>
      </c>
      <c r="L171" s="49" t="s">
        <v>77</v>
      </c>
      <c r="M171" s="50" t="s">
        <v>77</v>
      </c>
      <c r="N171" s="46">
        <f t="shared" si="23"/>
        <v>1961</v>
      </c>
      <c r="P171">
        <f t="shared" si="17"/>
        <v>63</v>
      </c>
      <c r="Q171" s="38">
        <f t="shared" si="18"/>
        <v>1</v>
      </c>
      <c r="R171" s="38">
        <f t="shared" si="19"/>
        <v>0.9</v>
      </c>
      <c r="T171" s="47">
        <v>34211.613906274775</v>
      </c>
      <c r="U171" s="47">
        <f t="shared" si="20"/>
        <v>3421.161390627477</v>
      </c>
      <c r="W171" s="47">
        <f t="shared" si="21"/>
        <v>34211.613906274775</v>
      </c>
      <c r="X171" s="47">
        <f t="shared" si="22"/>
        <v>3421.161390627477</v>
      </c>
    </row>
    <row r="172" spans="5:24" x14ac:dyDescent="0.2">
      <c r="E172" s="63">
        <v>224574</v>
      </c>
      <c r="F172" s="63" t="s">
        <v>61</v>
      </c>
      <c r="G172" s="63" t="s">
        <v>73</v>
      </c>
      <c r="I172" s="48" t="s">
        <v>77</v>
      </c>
      <c r="J172" s="49" t="s">
        <v>77</v>
      </c>
      <c r="K172" s="49">
        <v>1961</v>
      </c>
      <c r="L172" s="49" t="s">
        <v>77</v>
      </c>
      <c r="M172" s="50" t="s">
        <v>77</v>
      </c>
      <c r="N172" s="46">
        <f t="shared" si="23"/>
        <v>1961</v>
      </c>
      <c r="P172">
        <f t="shared" si="17"/>
        <v>63</v>
      </c>
      <c r="Q172" s="38">
        <f t="shared" si="18"/>
        <v>1</v>
      </c>
      <c r="R172" s="38">
        <f t="shared" si="19"/>
        <v>0.9</v>
      </c>
      <c r="T172" s="47">
        <v>19805.295917193172</v>
      </c>
      <c r="U172" s="47">
        <f t="shared" si="20"/>
        <v>1980.5295917193168</v>
      </c>
      <c r="W172" s="47">
        <f t="shared" si="21"/>
        <v>19805.295917193172</v>
      </c>
      <c r="X172" s="47">
        <f t="shared" si="22"/>
        <v>1980.5295917193168</v>
      </c>
    </row>
    <row r="173" spans="5:24" x14ac:dyDescent="0.2">
      <c r="E173" s="63">
        <v>224513</v>
      </c>
      <c r="F173" s="63" t="s">
        <v>63</v>
      </c>
      <c r="G173" s="63" t="s">
        <v>73</v>
      </c>
      <c r="I173" s="48" t="s">
        <v>77</v>
      </c>
      <c r="J173" s="49" t="s">
        <v>77</v>
      </c>
      <c r="K173" s="49" t="s">
        <v>77</v>
      </c>
      <c r="L173" s="49" t="s">
        <v>77</v>
      </c>
      <c r="M173" s="50">
        <v>1968</v>
      </c>
      <c r="N173" s="46">
        <f t="shared" si="23"/>
        <v>1968</v>
      </c>
      <c r="P173">
        <f t="shared" si="17"/>
        <v>56</v>
      </c>
      <c r="Q173" s="38">
        <f t="shared" si="18"/>
        <v>1</v>
      </c>
      <c r="R173" s="38">
        <f t="shared" si="19"/>
        <v>0.9</v>
      </c>
      <c r="T173" s="47">
        <v>0</v>
      </c>
      <c r="U173" s="47">
        <f t="shared" si="20"/>
        <v>0</v>
      </c>
      <c r="W173" s="47">
        <f t="shared" si="21"/>
        <v>0</v>
      </c>
      <c r="X173" s="47">
        <f t="shared" si="22"/>
        <v>0</v>
      </c>
    </row>
    <row r="174" spans="5:24" x14ac:dyDescent="0.2">
      <c r="E174" s="63">
        <v>224511</v>
      </c>
      <c r="F174" s="63" t="s">
        <v>61</v>
      </c>
      <c r="G174" s="63" t="s">
        <v>73</v>
      </c>
      <c r="I174" s="48" t="s">
        <v>77</v>
      </c>
      <c r="J174" s="49" t="s">
        <v>77</v>
      </c>
      <c r="K174" s="49">
        <v>1961</v>
      </c>
      <c r="L174" s="49" t="s">
        <v>77</v>
      </c>
      <c r="M174" s="50" t="s">
        <v>77</v>
      </c>
      <c r="N174" s="46">
        <f t="shared" si="23"/>
        <v>1961</v>
      </c>
      <c r="P174">
        <f t="shared" si="17"/>
        <v>63</v>
      </c>
      <c r="Q174" s="38">
        <f t="shared" si="18"/>
        <v>1</v>
      </c>
      <c r="R174" s="38">
        <f t="shared" si="19"/>
        <v>0.9</v>
      </c>
      <c r="T174" s="47">
        <v>21433.128458332336</v>
      </c>
      <c r="U174" s="47">
        <f t="shared" si="20"/>
        <v>2143.312845833233</v>
      </c>
      <c r="W174" s="47">
        <f t="shared" si="21"/>
        <v>21433.128458332336</v>
      </c>
      <c r="X174" s="47">
        <f t="shared" si="22"/>
        <v>2143.312845833233</v>
      </c>
    </row>
    <row r="175" spans="5:24" x14ac:dyDescent="0.2">
      <c r="E175" s="63">
        <v>220365</v>
      </c>
      <c r="F175" s="63" t="s">
        <v>61</v>
      </c>
      <c r="G175" s="63" t="s">
        <v>73</v>
      </c>
      <c r="I175" s="48" t="s">
        <v>77</v>
      </c>
      <c r="J175" s="49" t="s">
        <v>77</v>
      </c>
      <c r="K175" s="49">
        <v>1961</v>
      </c>
      <c r="L175" s="49" t="s">
        <v>77</v>
      </c>
      <c r="M175" s="50" t="s">
        <v>77</v>
      </c>
      <c r="N175" s="46">
        <f t="shared" si="23"/>
        <v>1961</v>
      </c>
      <c r="P175">
        <f t="shared" si="17"/>
        <v>63</v>
      </c>
      <c r="Q175" s="38">
        <f t="shared" si="18"/>
        <v>1</v>
      </c>
      <c r="R175" s="38">
        <f t="shared" si="19"/>
        <v>0.9</v>
      </c>
      <c r="T175" s="47">
        <v>5697.4138939870763</v>
      </c>
      <c r="U175" s="47">
        <f t="shared" si="20"/>
        <v>569.7413893987075</v>
      </c>
      <c r="W175" s="47">
        <f t="shared" si="21"/>
        <v>5697.4138939870763</v>
      </c>
      <c r="X175" s="47">
        <f t="shared" si="22"/>
        <v>569.7413893987075</v>
      </c>
    </row>
    <row r="176" spans="5:24" x14ac:dyDescent="0.2">
      <c r="E176" s="63">
        <v>220364</v>
      </c>
      <c r="F176" s="63" t="s">
        <v>61</v>
      </c>
      <c r="G176" s="63" t="s">
        <v>73</v>
      </c>
      <c r="I176" s="48" t="s">
        <v>77</v>
      </c>
      <c r="J176" s="49" t="s">
        <v>77</v>
      </c>
      <c r="K176" s="49">
        <v>1961</v>
      </c>
      <c r="L176" s="49" t="s">
        <v>77</v>
      </c>
      <c r="M176" s="50" t="s">
        <v>77</v>
      </c>
      <c r="N176" s="46">
        <f t="shared" si="23"/>
        <v>1961</v>
      </c>
      <c r="P176">
        <f t="shared" si="17"/>
        <v>63</v>
      </c>
      <c r="Q176" s="38">
        <f t="shared" si="18"/>
        <v>1</v>
      </c>
      <c r="R176" s="38">
        <f t="shared" si="19"/>
        <v>0.9</v>
      </c>
      <c r="T176" s="47">
        <v>17634.852529007614</v>
      </c>
      <c r="U176" s="47">
        <f t="shared" si="20"/>
        <v>1763.485252900761</v>
      </c>
      <c r="W176" s="47">
        <f t="shared" si="21"/>
        <v>17634.852529007614</v>
      </c>
      <c r="X176" s="47">
        <f t="shared" si="22"/>
        <v>1763.485252900761</v>
      </c>
    </row>
    <row r="177" spans="5:24" x14ac:dyDescent="0.2">
      <c r="E177" s="63">
        <v>220363</v>
      </c>
      <c r="F177" s="63" t="s">
        <v>61</v>
      </c>
      <c r="G177" s="63" t="s">
        <v>73</v>
      </c>
      <c r="I177" s="48" t="s">
        <v>77</v>
      </c>
      <c r="J177" s="49" t="s">
        <v>77</v>
      </c>
      <c r="K177" s="49">
        <v>1961</v>
      </c>
      <c r="L177" s="49" t="s">
        <v>77</v>
      </c>
      <c r="M177" s="50" t="s">
        <v>77</v>
      </c>
      <c r="N177" s="46">
        <f t="shared" si="23"/>
        <v>1961</v>
      </c>
      <c r="P177">
        <f t="shared" si="17"/>
        <v>63</v>
      </c>
      <c r="Q177" s="38">
        <f t="shared" si="18"/>
        <v>1</v>
      </c>
      <c r="R177" s="38">
        <f t="shared" si="19"/>
        <v>0.9</v>
      </c>
      <c r="T177" s="47">
        <v>9495.6898233117954</v>
      </c>
      <c r="U177" s="47">
        <f t="shared" si="20"/>
        <v>949.56898233117931</v>
      </c>
      <c r="W177" s="47">
        <f t="shared" si="21"/>
        <v>9495.6898233117954</v>
      </c>
      <c r="X177" s="47">
        <f t="shared" si="22"/>
        <v>949.56898233117931</v>
      </c>
    </row>
    <row r="178" spans="5:24" x14ac:dyDescent="0.2">
      <c r="E178" s="63">
        <v>220362</v>
      </c>
      <c r="F178" s="63" t="s">
        <v>61</v>
      </c>
      <c r="G178" s="63" t="s">
        <v>73</v>
      </c>
      <c r="I178" s="48" t="s">
        <v>77</v>
      </c>
      <c r="J178" s="49" t="s">
        <v>77</v>
      </c>
      <c r="K178" s="49">
        <v>1961</v>
      </c>
      <c r="L178" s="49" t="s">
        <v>77</v>
      </c>
      <c r="M178" s="50" t="s">
        <v>77</v>
      </c>
      <c r="N178" s="46">
        <f t="shared" si="23"/>
        <v>1961</v>
      </c>
      <c r="P178">
        <f t="shared" si="17"/>
        <v>63</v>
      </c>
      <c r="Q178" s="38">
        <f t="shared" si="18"/>
        <v>1</v>
      </c>
      <c r="R178" s="38">
        <f t="shared" si="19"/>
        <v>0.9</v>
      </c>
      <c r="T178" s="47">
        <v>176619.83071359937</v>
      </c>
      <c r="U178" s="47">
        <f t="shared" si="20"/>
        <v>17661.983071359933</v>
      </c>
      <c r="W178" s="47">
        <f t="shared" si="21"/>
        <v>176619.83071359937</v>
      </c>
      <c r="X178" s="47">
        <f t="shared" si="22"/>
        <v>17661.983071359933</v>
      </c>
    </row>
    <row r="179" spans="5:24" x14ac:dyDescent="0.2">
      <c r="E179" s="63">
        <v>220361</v>
      </c>
      <c r="F179" s="63" t="s">
        <v>61</v>
      </c>
      <c r="G179" s="63" t="s">
        <v>73</v>
      </c>
      <c r="I179" s="48" t="s">
        <v>77</v>
      </c>
      <c r="J179" s="49" t="s">
        <v>77</v>
      </c>
      <c r="K179" s="49">
        <v>1961</v>
      </c>
      <c r="L179" s="49" t="s">
        <v>77</v>
      </c>
      <c r="M179" s="50" t="s">
        <v>77</v>
      </c>
      <c r="N179" s="46">
        <f t="shared" si="23"/>
        <v>1961</v>
      </c>
      <c r="P179">
        <f t="shared" si="17"/>
        <v>63</v>
      </c>
      <c r="Q179" s="38">
        <f t="shared" si="18"/>
        <v>1</v>
      </c>
      <c r="R179" s="38">
        <f t="shared" si="19"/>
        <v>0.9</v>
      </c>
      <c r="T179" s="47">
        <v>150845.81547889597</v>
      </c>
      <c r="U179" s="47">
        <f t="shared" si="20"/>
        <v>15084.581547889593</v>
      </c>
      <c r="W179" s="47">
        <f t="shared" si="21"/>
        <v>150845.81547889597</v>
      </c>
      <c r="X179" s="47">
        <f t="shared" si="22"/>
        <v>15084.581547889593</v>
      </c>
    </row>
    <row r="180" spans="5:24" x14ac:dyDescent="0.2">
      <c r="E180" s="63">
        <v>220360</v>
      </c>
      <c r="F180" s="63" t="s">
        <v>61</v>
      </c>
      <c r="G180" s="63" t="s">
        <v>73</v>
      </c>
      <c r="I180" s="48" t="s">
        <v>77</v>
      </c>
      <c r="J180" s="49" t="s">
        <v>77</v>
      </c>
      <c r="K180" s="49">
        <v>1961</v>
      </c>
      <c r="L180" s="49" t="s">
        <v>77</v>
      </c>
      <c r="M180" s="50" t="s">
        <v>77</v>
      </c>
      <c r="N180" s="46">
        <f t="shared" si="23"/>
        <v>1961</v>
      </c>
      <c r="P180">
        <f t="shared" si="17"/>
        <v>63</v>
      </c>
      <c r="Q180" s="38">
        <f t="shared" si="18"/>
        <v>1</v>
      </c>
      <c r="R180" s="38">
        <f t="shared" si="19"/>
        <v>0.9</v>
      </c>
      <c r="T180" s="47">
        <v>150845.81547889597</v>
      </c>
      <c r="U180" s="47">
        <f t="shared" si="20"/>
        <v>15084.581547889593</v>
      </c>
      <c r="W180" s="47">
        <f t="shared" si="21"/>
        <v>150845.81547889597</v>
      </c>
      <c r="X180" s="47">
        <f t="shared" si="22"/>
        <v>15084.581547889593</v>
      </c>
    </row>
    <row r="181" spans="5:24" x14ac:dyDescent="0.2">
      <c r="E181" s="63">
        <v>220359</v>
      </c>
      <c r="F181" s="63" t="s">
        <v>61</v>
      </c>
      <c r="G181" s="63" t="s">
        <v>73</v>
      </c>
      <c r="I181" s="48" t="s">
        <v>77</v>
      </c>
      <c r="J181" s="49" t="s">
        <v>77</v>
      </c>
      <c r="K181" s="49">
        <v>1961</v>
      </c>
      <c r="L181" s="49" t="s">
        <v>77</v>
      </c>
      <c r="M181" s="50" t="s">
        <v>77</v>
      </c>
      <c r="N181" s="46">
        <f t="shared" si="23"/>
        <v>1961</v>
      </c>
      <c r="P181">
        <f t="shared" si="17"/>
        <v>63</v>
      </c>
      <c r="Q181" s="38">
        <f t="shared" si="18"/>
        <v>1</v>
      </c>
      <c r="R181" s="38">
        <f t="shared" si="19"/>
        <v>0.9</v>
      </c>
      <c r="T181" s="47">
        <v>9495.6898233117954</v>
      </c>
      <c r="U181" s="47">
        <f t="shared" si="20"/>
        <v>949.56898233117931</v>
      </c>
      <c r="W181" s="47">
        <f t="shared" si="21"/>
        <v>9495.6898233117954</v>
      </c>
      <c r="X181" s="47">
        <f t="shared" si="22"/>
        <v>949.56898233117931</v>
      </c>
    </row>
    <row r="182" spans="5:24" x14ac:dyDescent="0.2">
      <c r="E182" s="63">
        <v>220358</v>
      </c>
      <c r="F182" s="63" t="s">
        <v>61</v>
      </c>
      <c r="G182" s="63" t="s">
        <v>73</v>
      </c>
      <c r="I182" s="48" t="s">
        <v>77</v>
      </c>
      <c r="J182" s="49" t="s">
        <v>77</v>
      </c>
      <c r="K182" s="49">
        <v>1961</v>
      </c>
      <c r="L182" s="49" t="s">
        <v>77</v>
      </c>
      <c r="M182" s="50" t="s">
        <v>77</v>
      </c>
      <c r="N182" s="46">
        <f t="shared" si="23"/>
        <v>1961</v>
      </c>
      <c r="P182">
        <f t="shared" si="17"/>
        <v>63</v>
      </c>
      <c r="Q182" s="38">
        <f t="shared" si="18"/>
        <v>1</v>
      </c>
      <c r="R182" s="38">
        <f t="shared" si="19"/>
        <v>0.9</v>
      </c>
      <c r="T182" s="47">
        <v>169837.1951255195</v>
      </c>
      <c r="U182" s="47">
        <f t="shared" si="20"/>
        <v>16983.719512551947</v>
      </c>
      <c r="W182" s="47">
        <f t="shared" si="21"/>
        <v>169837.1951255195</v>
      </c>
      <c r="X182" s="47">
        <f t="shared" si="22"/>
        <v>16983.719512551947</v>
      </c>
    </row>
    <row r="183" spans="5:24" x14ac:dyDescent="0.2">
      <c r="E183" s="63">
        <v>220357</v>
      </c>
      <c r="F183" s="63" t="s">
        <v>61</v>
      </c>
      <c r="G183" s="63" t="s">
        <v>73</v>
      </c>
      <c r="I183" s="48" t="s">
        <v>77</v>
      </c>
      <c r="J183" s="49" t="s">
        <v>77</v>
      </c>
      <c r="K183" s="49">
        <v>1961</v>
      </c>
      <c r="L183" s="49" t="s">
        <v>77</v>
      </c>
      <c r="M183" s="50" t="s">
        <v>77</v>
      </c>
      <c r="N183" s="46">
        <f t="shared" si="23"/>
        <v>1961</v>
      </c>
      <c r="P183">
        <f t="shared" si="17"/>
        <v>63</v>
      </c>
      <c r="Q183" s="38">
        <f t="shared" si="18"/>
        <v>1</v>
      </c>
      <c r="R183" s="38">
        <f t="shared" si="19"/>
        <v>0.9</v>
      </c>
      <c r="T183" s="47">
        <v>27944.458622888993</v>
      </c>
      <c r="U183" s="47">
        <f t="shared" si="20"/>
        <v>2794.4458622888988</v>
      </c>
      <c r="W183" s="47">
        <f t="shared" si="21"/>
        <v>27944.458622888993</v>
      </c>
      <c r="X183" s="47">
        <f t="shared" si="22"/>
        <v>2794.4458622888988</v>
      </c>
    </row>
    <row r="184" spans="5:24" x14ac:dyDescent="0.2">
      <c r="E184" s="63">
        <v>220356</v>
      </c>
      <c r="F184" s="63" t="s">
        <v>61</v>
      </c>
      <c r="G184" s="63" t="s">
        <v>73</v>
      </c>
      <c r="I184" s="48" t="s">
        <v>77</v>
      </c>
      <c r="J184" s="49" t="s">
        <v>77</v>
      </c>
      <c r="K184" s="49">
        <v>1961</v>
      </c>
      <c r="L184" s="49" t="s">
        <v>77</v>
      </c>
      <c r="M184" s="50" t="s">
        <v>77</v>
      </c>
      <c r="N184" s="46">
        <f t="shared" si="23"/>
        <v>1961</v>
      </c>
      <c r="P184">
        <f t="shared" si="17"/>
        <v>63</v>
      </c>
      <c r="Q184" s="38">
        <f t="shared" si="18"/>
        <v>1</v>
      </c>
      <c r="R184" s="38">
        <f t="shared" si="19"/>
        <v>0.9</v>
      </c>
      <c r="T184" s="47">
        <v>17092.24168196123</v>
      </c>
      <c r="U184" s="47">
        <f t="shared" si="20"/>
        <v>1709.2241681961227</v>
      </c>
      <c r="W184" s="47">
        <f t="shared" si="21"/>
        <v>17092.24168196123</v>
      </c>
      <c r="X184" s="47">
        <f t="shared" si="22"/>
        <v>1709.2241681961227</v>
      </c>
    </row>
    <row r="185" spans="5:24" x14ac:dyDescent="0.2">
      <c r="E185" s="63">
        <v>220354</v>
      </c>
      <c r="F185" s="63" t="s">
        <v>61</v>
      </c>
      <c r="G185" s="63" t="s">
        <v>73</v>
      </c>
      <c r="I185" s="48" t="s">
        <v>77</v>
      </c>
      <c r="J185" s="49" t="s">
        <v>77</v>
      </c>
      <c r="K185" s="49">
        <v>1961</v>
      </c>
      <c r="L185" s="49" t="s">
        <v>77</v>
      </c>
      <c r="M185" s="50" t="s">
        <v>77</v>
      </c>
      <c r="N185" s="46">
        <f t="shared" si="23"/>
        <v>1961</v>
      </c>
      <c r="P185">
        <f t="shared" si="17"/>
        <v>63</v>
      </c>
      <c r="Q185" s="38">
        <f t="shared" si="18"/>
        <v>1</v>
      </c>
      <c r="R185" s="38">
        <f t="shared" si="19"/>
        <v>0.9</v>
      </c>
      <c r="T185" s="47">
        <v>116932.63753849667</v>
      </c>
      <c r="U185" s="47">
        <f t="shared" si="20"/>
        <v>11693.263753849664</v>
      </c>
      <c r="W185" s="47">
        <f t="shared" si="21"/>
        <v>116932.63753849667</v>
      </c>
      <c r="X185" s="47">
        <f t="shared" si="22"/>
        <v>11693.263753849664</v>
      </c>
    </row>
    <row r="186" spans="5:24" x14ac:dyDescent="0.2">
      <c r="E186" s="63">
        <v>220353</v>
      </c>
      <c r="F186" s="63" t="s">
        <v>61</v>
      </c>
      <c r="G186" s="63" t="s">
        <v>73</v>
      </c>
      <c r="I186" s="48" t="s">
        <v>77</v>
      </c>
      <c r="J186" s="49" t="s">
        <v>77</v>
      </c>
      <c r="K186" s="49">
        <v>1961</v>
      </c>
      <c r="L186" s="49" t="s">
        <v>77</v>
      </c>
      <c r="M186" s="50" t="s">
        <v>77</v>
      </c>
      <c r="N186" s="46">
        <f t="shared" si="23"/>
        <v>1961</v>
      </c>
      <c r="P186">
        <f t="shared" si="17"/>
        <v>63</v>
      </c>
      <c r="Q186" s="38">
        <f t="shared" si="18"/>
        <v>1</v>
      </c>
      <c r="R186" s="38">
        <f t="shared" si="19"/>
        <v>0.9</v>
      </c>
      <c r="T186" s="47">
        <v>38254.064716770365</v>
      </c>
      <c r="U186" s="47">
        <f t="shared" si="20"/>
        <v>3825.4064716770358</v>
      </c>
      <c r="W186" s="47">
        <f t="shared" si="21"/>
        <v>38254.064716770365</v>
      </c>
      <c r="X186" s="47">
        <f t="shared" si="22"/>
        <v>3825.4064716770358</v>
      </c>
    </row>
    <row r="187" spans="5:24" x14ac:dyDescent="0.2">
      <c r="E187" s="63">
        <v>220352</v>
      </c>
      <c r="F187" s="63" t="s">
        <v>61</v>
      </c>
      <c r="G187" s="63" t="s">
        <v>73</v>
      </c>
      <c r="I187" s="48" t="s">
        <v>77</v>
      </c>
      <c r="J187" s="49" t="s">
        <v>77</v>
      </c>
      <c r="K187" s="49">
        <v>1961</v>
      </c>
      <c r="L187" s="49" t="s">
        <v>77</v>
      </c>
      <c r="M187" s="50" t="s">
        <v>77</v>
      </c>
      <c r="N187" s="46">
        <f t="shared" si="23"/>
        <v>1961</v>
      </c>
      <c r="P187">
        <f t="shared" si="17"/>
        <v>63</v>
      </c>
      <c r="Q187" s="38">
        <f t="shared" si="18"/>
        <v>1</v>
      </c>
      <c r="R187" s="38">
        <f t="shared" si="19"/>
        <v>0.9</v>
      </c>
      <c r="T187" s="47">
        <v>55346.306398731598</v>
      </c>
      <c r="U187" s="47">
        <f t="shared" si="20"/>
        <v>5534.6306398731585</v>
      </c>
      <c r="W187" s="47">
        <f t="shared" si="21"/>
        <v>55346.306398731598</v>
      </c>
      <c r="X187" s="47">
        <f t="shared" si="22"/>
        <v>5534.6306398731585</v>
      </c>
    </row>
    <row r="188" spans="5:24" x14ac:dyDescent="0.2">
      <c r="E188" s="63">
        <v>220351</v>
      </c>
      <c r="F188" s="63" t="s">
        <v>61</v>
      </c>
      <c r="G188" s="63" t="s">
        <v>73</v>
      </c>
      <c r="I188" s="48" t="s">
        <v>77</v>
      </c>
      <c r="J188" s="49" t="s">
        <v>77</v>
      </c>
      <c r="K188" s="49">
        <v>1961</v>
      </c>
      <c r="L188" s="49" t="s">
        <v>77</v>
      </c>
      <c r="M188" s="50" t="s">
        <v>77</v>
      </c>
      <c r="N188" s="46">
        <f t="shared" si="23"/>
        <v>1961</v>
      </c>
      <c r="P188">
        <f t="shared" si="17"/>
        <v>63</v>
      </c>
      <c r="Q188" s="38">
        <f t="shared" si="18"/>
        <v>1</v>
      </c>
      <c r="R188" s="38">
        <f t="shared" si="19"/>
        <v>0.9</v>
      </c>
      <c r="T188" s="47">
        <v>40967.118952002311</v>
      </c>
      <c r="U188" s="47">
        <f t="shared" si="20"/>
        <v>4096.7118952002302</v>
      </c>
      <c r="W188" s="47">
        <f t="shared" si="21"/>
        <v>40967.118952002311</v>
      </c>
      <c r="X188" s="47">
        <f t="shared" si="22"/>
        <v>4096.7118952002302</v>
      </c>
    </row>
    <row r="189" spans="5:24" x14ac:dyDescent="0.2">
      <c r="E189" s="63">
        <v>220350</v>
      </c>
      <c r="F189" s="63" t="s">
        <v>61</v>
      </c>
      <c r="G189" s="63" t="s">
        <v>73</v>
      </c>
      <c r="I189" s="48" t="s">
        <v>77</v>
      </c>
      <c r="J189" s="49" t="s">
        <v>77</v>
      </c>
      <c r="K189" s="49">
        <v>1961</v>
      </c>
      <c r="L189" s="49" t="s">
        <v>77</v>
      </c>
      <c r="M189" s="50" t="s">
        <v>77</v>
      </c>
      <c r="N189" s="46">
        <f t="shared" si="23"/>
        <v>1961</v>
      </c>
      <c r="P189">
        <f t="shared" si="17"/>
        <v>63</v>
      </c>
      <c r="Q189" s="38">
        <f t="shared" si="18"/>
        <v>1</v>
      </c>
      <c r="R189" s="38">
        <f t="shared" si="19"/>
        <v>0.9</v>
      </c>
      <c r="T189" s="47">
        <v>164139.78123153246</v>
      </c>
      <c r="U189" s="47">
        <f t="shared" si="20"/>
        <v>16413.978123153243</v>
      </c>
      <c r="W189" s="47">
        <f t="shared" si="21"/>
        <v>164139.78123153246</v>
      </c>
      <c r="X189" s="47">
        <f t="shared" si="22"/>
        <v>16413.978123153243</v>
      </c>
    </row>
    <row r="190" spans="5:24" x14ac:dyDescent="0.2">
      <c r="E190" s="63">
        <v>220349</v>
      </c>
      <c r="F190" s="63" t="s">
        <v>61</v>
      </c>
      <c r="G190" s="63" t="s">
        <v>73</v>
      </c>
      <c r="I190" s="48" t="s">
        <v>77</v>
      </c>
      <c r="J190" s="49" t="s">
        <v>77</v>
      </c>
      <c r="K190" s="49">
        <v>1961</v>
      </c>
      <c r="L190" s="49" t="s">
        <v>77</v>
      </c>
      <c r="M190" s="50" t="s">
        <v>77</v>
      </c>
      <c r="N190" s="46">
        <f t="shared" si="23"/>
        <v>1961</v>
      </c>
      <c r="P190">
        <f t="shared" si="17"/>
        <v>63</v>
      </c>
      <c r="Q190" s="38">
        <f t="shared" si="18"/>
        <v>1</v>
      </c>
      <c r="R190" s="38">
        <f t="shared" si="19"/>
        <v>0.9</v>
      </c>
      <c r="T190" s="47">
        <v>100654.31212710502</v>
      </c>
      <c r="U190" s="47">
        <f t="shared" si="20"/>
        <v>10065.4312127105</v>
      </c>
      <c r="W190" s="47">
        <f t="shared" si="21"/>
        <v>100654.31212710502</v>
      </c>
      <c r="X190" s="47">
        <f t="shared" si="22"/>
        <v>10065.4312127105</v>
      </c>
    </row>
    <row r="191" spans="5:24" x14ac:dyDescent="0.2">
      <c r="E191" s="63">
        <v>220348</v>
      </c>
      <c r="F191" s="63" t="s">
        <v>61</v>
      </c>
      <c r="G191" s="63" t="s">
        <v>73</v>
      </c>
      <c r="I191" s="48">
        <v>2011</v>
      </c>
      <c r="J191" s="49" t="s">
        <v>77</v>
      </c>
      <c r="K191" s="49" t="s">
        <v>77</v>
      </c>
      <c r="L191" s="49" t="s">
        <v>77</v>
      </c>
      <c r="M191" s="50" t="s">
        <v>77</v>
      </c>
      <c r="N191" s="46">
        <f t="shared" si="23"/>
        <v>2011</v>
      </c>
      <c r="P191">
        <f t="shared" si="17"/>
        <v>13</v>
      </c>
      <c r="Q191" s="38">
        <f t="shared" si="18"/>
        <v>0.26</v>
      </c>
      <c r="R191" s="38">
        <f t="shared" si="19"/>
        <v>0.26</v>
      </c>
      <c r="T191" s="47">
        <v>141621.43107910734</v>
      </c>
      <c r="U191" s="47">
        <f t="shared" si="20"/>
        <v>104799.85899853942</v>
      </c>
      <c r="W191" s="47">
        <f t="shared" si="21"/>
        <v>141621.43107910734</v>
      </c>
      <c r="X191" s="47">
        <f t="shared" si="22"/>
        <v>104799.85899853942</v>
      </c>
    </row>
    <row r="192" spans="5:24" x14ac:dyDescent="0.2">
      <c r="E192" s="63">
        <v>220347</v>
      </c>
      <c r="F192" s="63" t="s">
        <v>61</v>
      </c>
      <c r="G192" s="63" t="s">
        <v>73</v>
      </c>
      <c r="I192" s="48" t="s">
        <v>77</v>
      </c>
      <c r="J192" s="49" t="s">
        <v>77</v>
      </c>
      <c r="K192" s="49">
        <v>1961</v>
      </c>
      <c r="L192" s="49" t="s">
        <v>77</v>
      </c>
      <c r="M192" s="50" t="s">
        <v>77</v>
      </c>
      <c r="N192" s="46">
        <f t="shared" si="23"/>
        <v>1961</v>
      </c>
      <c r="P192">
        <f t="shared" si="17"/>
        <v>63</v>
      </c>
      <c r="Q192" s="38">
        <f t="shared" si="18"/>
        <v>1</v>
      </c>
      <c r="R192" s="38">
        <f t="shared" si="19"/>
        <v>0.9</v>
      </c>
      <c r="T192" s="47">
        <v>17363.547105484424</v>
      </c>
      <c r="U192" s="47">
        <f t="shared" si="20"/>
        <v>1736.354710548442</v>
      </c>
      <c r="W192" s="47">
        <f t="shared" si="21"/>
        <v>17363.547105484424</v>
      </c>
      <c r="X192" s="47">
        <f t="shared" si="22"/>
        <v>1736.354710548442</v>
      </c>
    </row>
    <row r="193" spans="5:24" x14ac:dyDescent="0.2">
      <c r="E193" s="63">
        <v>220346</v>
      </c>
      <c r="F193" s="63" t="s">
        <v>62</v>
      </c>
      <c r="G193" s="63" t="s">
        <v>73</v>
      </c>
      <c r="I193" s="48" t="s">
        <v>77</v>
      </c>
      <c r="J193" s="49" t="s">
        <v>77</v>
      </c>
      <c r="K193" s="49" t="s">
        <v>77</v>
      </c>
      <c r="L193" s="49">
        <v>1968</v>
      </c>
      <c r="M193" s="50" t="s">
        <v>77</v>
      </c>
      <c r="N193" s="46">
        <f t="shared" si="23"/>
        <v>1968</v>
      </c>
      <c r="P193">
        <f t="shared" si="17"/>
        <v>56</v>
      </c>
      <c r="Q193" s="38">
        <f t="shared" si="18"/>
        <v>1</v>
      </c>
      <c r="R193" s="38">
        <f t="shared" si="19"/>
        <v>0.9</v>
      </c>
      <c r="T193" s="47">
        <v>21975.739305378724</v>
      </c>
      <c r="U193" s="47">
        <f t="shared" si="20"/>
        <v>2197.573930537872</v>
      </c>
      <c r="W193" s="47">
        <f t="shared" si="21"/>
        <v>21975.739305378724</v>
      </c>
      <c r="X193" s="47">
        <f t="shared" si="22"/>
        <v>2197.573930537872</v>
      </c>
    </row>
    <row r="194" spans="5:24" x14ac:dyDescent="0.2">
      <c r="E194" s="63">
        <v>220345</v>
      </c>
      <c r="F194" s="63" t="s">
        <v>61</v>
      </c>
      <c r="G194" s="63" t="s">
        <v>73</v>
      </c>
      <c r="I194" s="48">
        <v>2011</v>
      </c>
      <c r="J194" s="49" t="s">
        <v>77</v>
      </c>
      <c r="K194" s="49" t="s">
        <v>77</v>
      </c>
      <c r="L194" s="49" t="s">
        <v>77</v>
      </c>
      <c r="M194" s="50" t="s">
        <v>77</v>
      </c>
      <c r="N194" s="46">
        <f t="shared" si="23"/>
        <v>2011</v>
      </c>
      <c r="P194">
        <f t="shared" si="17"/>
        <v>13</v>
      </c>
      <c r="Q194" s="38">
        <f t="shared" si="18"/>
        <v>0.26</v>
      </c>
      <c r="R194" s="38">
        <f t="shared" si="19"/>
        <v>0.26</v>
      </c>
      <c r="T194" s="47">
        <v>128598.770749994</v>
      </c>
      <c r="U194" s="47">
        <f t="shared" si="20"/>
        <v>95163.090354995555</v>
      </c>
      <c r="W194" s="47">
        <f t="shared" si="21"/>
        <v>128598.770749994</v>
      </c>
      <c r="X194" s="47">
        <f t="shared" si="22"/>
        <v>95163.090354995555</v>
      </c>
    </row>
    <row r="195" spans="5:24" x14ac:dyDescent="0.2">
      <c r="E195" s="63">
        <v>220344</v>
      </c>
      <c r="F195" s="63" t="s">
        <v>62</v>
      </c>
      <c r="G195" s="63" t="s">
        <v>73</v>
      </c>
      <c r="I195" s="48" t="s">
        <v>77</v>
      </c>
      <c r="J195" s="49" t="s">
        <v>77</v>
      </c>
      <c r="K195" s="49" t="s">
        <v>77</v>
      </c>
      <c r="L195" s="49">
        <v>1968</v>
      </c>
      <c r="M195" s="50" t="s">
        <v>77</v>
      </c>
      <c r="N195" s="46">
        <f t="shared" si="23"/>
        <v>1968</v>
      </c>
      <c r="P195">
        <f t="shared" si="17"/>
        <v>56</v>
      </c>
      <c r="Q195" s="38">
        <f t="shared" si="18"/>
        <v>1</v>
      </c>
      <c r="R195" s="38">
        <f t="shared" si="19"/>
        <v>0.9</v>
      </c>
      <c r="T195" s="47">
        <v>24960.098964133856</v>
      </c>
      <c r="U195" s="47">
        <f t="shared" si="20"/>
        <v>2496.0098964133849</v>
      </c>
      <c r="W195" s="47">
        <f t="shared" si="21"/>
        <v>24960.098964133856</v>
      </c>
      <c r="X195" s="47">
        <f t="shared" si="22"/>
        <v>2496.0098964133849</v>
      </c>
    </row>
    <row r="196" spans="5:24" x14ac:dyDescent="0.2">
      <c r="E196" s="63">
        <v>220343</v>
      </c>
      <c r="F196" s="63" t="s">
        <v>62</v>
      </c>
      <c r="G196" s="63" t="s">
        <v>73</v>
      </c>
      <c r="I196" s="48" t="s">
        <v>77</v>
      </c>
      <c r="J196" s="49" t="s">
        <v>77</v>
      </c>
      <c r="K196" s="49" t="s">
        <v>77</v>
      </c>
      <c r="L196" s="49">
        <v>1968</v>
      </c>
      <c r="M196" s="50" t="s">
        <v>77</v>
      </c>
      <c r="N196" s="46">
        <f t="shared" si="23"/>
        <v>1968</v>
      </c>
      <c r="P196">
        <f t="shared" si="17"/>
        <v>56</v>
      </c>
      <c r="Q196" s="38">
        <f t="shared" si="18"/>
        <v>1</v>
      </c>
      <c r="R196" s="38">
        <f t="shared" si="19"/>
        <v>0.9</v>
      </c>
      <c r="T196" s="47">
        <v>40153.202681432733</v>
      </c>
      <c r="U196" s="47">
        <f t="shared" si="20"/>
        <v>4015.3202681432722</v>
      </c>
      <c r="W196" s="47">
        <f t="shared" si="21"/>
        <v>40153.202681432733</v>
      </c>
      <c r="X196" s="47">
        <f t="shared" si="22"/>
        <v>4015.3202681432722</v>
      </c>
    </row>
    <row r="197" spans="5:24" x14ac:dyDescent="0.2">
      <c r="E197" s="63">
        <v>220342</v>
      </c>
      <c r="F197" s="63" t="s">
        <v>62</v>
      </c>
      <c r="G197" s="63" t="s">
        <v>73</v>
      </c>
      <c r="I197" s="48" t="s">
        <v>77</v>
      </c>
      <c r="J197" s="49" t="s">
        <v>77</v>
      </c>
      <c r="K197" s="49" t="s">
        <v>77</v>
      </c>
      <c r="L197" s="49">
        <v>1968</v>
      </c>
      <c r="M197" s="50" t="s">
        <v>77</v>
      </c>
      <c r="N197" s="46">
        <f t="shared" si="23"/>
        <v>1968</v>
      </c>
      <c r="P197">
        <f t="shared" si="17"/>
        <v>56</v>
      </c>
      <c r="Q197" s="38">
        <f t="shared" si="18"/>
        <v>1</v>
      </c>
      <c r="R197" s="38">
        <f t="shared" si="19"/>
        <v>0.9</v>
      </c>
      <c r="T197" s="47">
        <v>23603.571846517887</v>
      </c>
      <c r="U197" s="47">
        <f t="shared" si="20"/>
        <v>2360.357184651788</v>
      </c>
      <c r="W197" s="47">
        <f t="shared" si="21"/>
        <v>23603.571846517887</v>
      </c>
      <c r="X197" s="47">
        <f t="shared" si="22"/>
        <v>2360.357184651788</v>
      </c>
    </row>
    <row r="198" spans="5:24" x14ac:dyDescent="0.2">
      <c r="E198" s="63">
        <v>220341</v>
      </c>
      <c r="F198" s="63" t="s">
        <v>62</v>
      </c>
      <c r="G198" s="63" t="s">
        <v>73</v>
      </c>
      <c r="I198" s="48" t="s">
        <v>77</v>
      </c>
      <c r="J198" s="49" t="s">
        <v>77</v>
      </c>
      <c r="K198" s="49" t="s">
        <v>77</v>
      </c>
      <c r="L198" s="49">
        <v>1968</v>
      </c>
      <c r="M198" s="50" t="s">
        <v>77</v>
      </c>
      <c r="N198" s="46">
        <f t="shared" si="23"/>
        <v>1968</v>
      </c>
      <c r="P198">
        <f t="shared" si="17"/>
        <v>56</v>
      </c>
      <c r="Q198" s="38">
        <f t="shared" si="18"/>
        <v>1</v>
      </c>
      <c r="R198" s="38">
        <f t="shared" si="19"/>
        <v>0.9</v>
      </c>
      <c r="T198" s="47">
        <v>88716.873492084473</v>
      </c>
      <c r="U198" s="47">
        <f t="shared" si="20"/>
        <v>8871.6873492084451</v>
      </c>
      <c r="W198" s="47">
        <f t="shared" si="21"/>
        <v>88716.873492084473</v>
      </c>
      <c r="X198" s="47">
        <f t="shared" si="22"/>
        <v>8871.6873492084451</v>
      </c>
    </row>
    <row r="199" spans="5:24" x14ac:dyDescent="0.2">
      <c r="E199" s="63">
        <v>220340</v>
      </c>
      <c r="F199" s="63" t="s">
        <v>62</v>
      </c>
      <c r="G199" s="63" t="s">
        <v>73</v>
      </c>
      <c r="I199" s="48" t="s">
        <v>77</v>
      </c>
      <c r="J199" s="49" t="s">
        <v>77</v>
      </c>
      <c r="K199" s="49" t="s">
        <v>77</v>
      </c>
      <c r="L199" s="49">
        <v>1968</v>
      </c>
      <c r="M199" s="50" t="s">
        <v>77</v>
      </c>
      <c r="N199" s="46">
        <f t="shared" si="23"/>
        <v>1968</v>
      </c>
      <c r="P199">
        <f t="shared" si="17"/>
        <v>56</v>
      </c>
      <c r="Q199" s="38">
        <f t="shared" si="18"/>
        <v>1</v>
      </c>
      <c r="R199" s="38">
        <f t="shared" si="19"/>
        <v>0.9</v>
      </c>
      <c r="T199" s="47">
        <v>23060.960999471499</v>
      </c>
      <c r="U199" s="47">
        <f t="shared" si="20"/>
        <v>2306.0960999471495</v>
      </c>
      <c r="W199" s="47">
        <f t="shared" si="21"/>
        <v>23060.960999471499</v>
      </c>
      <c r="X199" s="47">
        <f t="shared" si="22"/>
        <v>2306.0960999471495</v>
      </c>
    </row>
    <row r="200" spans="5:24" x14ac:dyDescent="0.2">
      <c r="E200" s="63">
        <v>220338</v>
      </c>
      <c r="F200" s="63" t="s">
        <v>62</v>
      </c>
      <c r="G200" s="63" t="s">
        <v>73</v>
      </c>
      <c r="I200" s="48" t="s">
        <v>77</v>
      </c>
      <c r="J200" s="49" t="s">
        <v>77</v>
      </c>
      <c r="K200" s="49" t="s">
        <v>77</v>
      </c>
      <c r="L200" s="49">
        <v>1968</v>
      </c>
      <c r="M200" s="50" t="s">
        <v>77</v>
      </c>
      <c r="N200" s="46">
        <f t="shared" si="23"/>
        <v>1968</v>
      </c>
      <c r="P200">
        <f t="shared" si="17"/>
        <v>56</v>
      </c>
      <c r="Q200" s="38">
        <f t="shared" si="18"/>
        <v>1</v>
      </c>
      <c r="R200" s="38">
        <f t="shared" si="19"/>
        <v>0.9</v>
      </c>
      <c r="T200" s="47">
        <v>145419.70700843201</v>
      </c>
      <c r="U200" s="47">
        <f t="shared" si="20"/>
        <v>14541.970700843198</v>
      </c>
      <c r="W200" s="47">
        <f t="shared" si="21"/>
        <v>145419.70700843201</v>
      </c>
      <c r="X200" s="47">
        <f t="shared" si="22"/>
        <v>14541.970700843198</v>
      </c>
    </row>
    <row r="201" spans="5:24" x14ac:dyDescent="0.2">
      <c r="E201" s="63">
        <v>220337</v>
      </c>
      <c r="F201" s="63" t="s">
        <v>62</v>
      </c>
      <c r="G201" s="63" t="s">
        <v>73</v>
      </c>
      <c r="I201" s="48" t="s">
        <v>77</v>
      </c>
      <c r="J201" s="49" t="s">
        <v>77</v>
      </c>
      <c r="K201" s="49" t="s">
        <v>77</v>
      </c>
      <c r="L201" s="49">
        <v>1968</v>
      </c>
      <c r="M201" s="50" t="s">
        <v>77</v>
      </c>
      <c r="N201" s="46">
        <f t="shared" si="23"/>
        <v>1968</v>
      </c>
      <c r="P201">
        <f t="shared" si="17"/>
        <v>56</v>
      </c>
      <c r="Q201" s="38">
        <f t="shared" si="18"/>
        <v>1</v>
      </c>
      <c r="R201" s="38">
        <f t="shared" si="19"/>
        <v>0.9</v>
      </c>
      <c r="T201" s="47">
        <v>5697.4138939870763</v>
      </c>
      <c r="U201" s="47">
        <f t="shared" si="20"/>
        <v>569.7413893987075</v>
      </c>
      <c r="W201" s="47">
        <f t="shared" si="21"/>
        <v>5697.4138939870763</v>
      </c>
      <c r="X201" s="47">
        <f t="shared" si="22"/>
        <v>569.7413893987075</v>
      </c>
    </row>
    <row r="202" spans="5:24" x14ac:dyDescent="0.2">
      <c r="E202" s="63">
        <v>220336</v>
      </c>
      <c r="F202" s="63" t="s">
        <v>62</v>
      </c>
      <c r="G202" s="63" t="s">
        <v>73</v>
      </c>
      <c r="I202" s="48" t="s">
        <v>77</v>
      </c>
      <c r="J202" s="49" t="s">
        <v>77</v>
      </c>
      <c r="K202" s="49" t="s">
        <v>77</v>
      </c>
      <c r="L202" s="49">
        <v>1968</v>
      </c>
      <c r="M202" s="50" t="s">
        <v>77</v>
      </c>
      <c r="N202" s="46">
        <f t="shared" si="23"/>
        <v>1968</v>
      </c>
      <c r="P202">
        <f t="shared" si="17"/>
        <v>56</v>
      </c>
      <c r="Q202" s="38">
        <f t="shared" si="18"/>
        <v>1</v>
      </c>
      <c r="R202" s="38">
        <f t="shared" si="19"/>
        <v>0.9</v>
      </c>
      <c r="T202" s="47">
        <v>119916.99719725178</v>
      </c>
      <c r="U202" s="47">
        <f t="shared" si="20"/>
        <v>11991.699719725175</v>
      </c>
      <c r="W202" s="47">
        <f t="shared" si="21"/>
        <v>119916.99719725178</v>
      </c>
      <c r="X202" s="47">
        <f t="shared" si="22"/>
        <v>11991.699719725175</v>
      </c>
    </row>
    <row r="203" spans="5:24" x14ac:dyDescent="0.2">
      <c r="E203" s="63">
        <v>220334</v>
      </c>
      <c r="F203" s="63" t="s">
        <v>62</v>
      </c>
      <c r="G203" s="63" t="s">
        <v>73</v>
      </c>
      <c r="I203" s="48" t="s">
        <v>77</v>
      </c>
      <c r="J203" s="49" t="s">
        <v>77</v>
      </c>
      <c r="K203" s="49" t="s">
        <v>77</v>
      </c>
      <c r="L203" s="49">
        <v>1968</v>
      </c>
      <c r="M203" s="50" t="s">
        <v>77</v>
      </c>
      <c r="N203" s="46">
        <f t="shared" si="23"/>
        <v>1968</v>
      </c>
      <c r="P203">
        <f t="shared" si="17"/>
        <v>56</v>
      </c>
      <c r="Q203" s="38">
        <f t="shared" si="18"/>
        <v>1</v>
      </c>
      <c r="R203" s="38">
        <f t="shared" si="19"/>
        <v>0.9</v>
      </c>
      <c r="T203" s="47">
        <v>4883.4976234174937</v>
      </c>
      <c r="U203" s="47">
        <f t="shared" si="20"/>
        <v>488.34976234174928</v>
      </c>
      <c r="W203" s="47">
        <f t="shared" si="21"/>
        <v>4883.4976234174937</v>
      </c>
      <c r="X203" s="47">
        <f t="shared" si="22"/>
        <v>488.34976234174928</v>
      </c>
    </row>
    <row r="204" spans="5:24" x14ac:dyDescent="0.2">
      <c r="E204" s="63">
        <v>220333</v>
      </c>
      <c r="F204" s="63" t="s">
        <v>62</v>
      </c>
      <c r="G204" s="63" t="s">
        <v>73</v>
      </c>
      <c r="I204" s="48" t="s">
        <v>77</v>
      </c>
      <c r="J204" s="49" t="s">
        <v>77</v>
      </c>
      <c r="K204" s="49" t="s">
        <v>77</v>
      </c>
      <c r="L204" s="49">
        <v>1968</v>
      </c>
      <c r="M204" s="50" t="s">
        <v>77</v>
      </c>
      <c r="N204" s="46">
        <f t="shared" si="23"/>
        <v>1968</v>
      </c>
      <c r="P204">
        <f t="shared" si="17"/>
        <v>56</v>
      </c>
      <c r="Q204" s="38">
        <f t="shared" si="18"/>
        <v>1</v>
      </c>
      <c r="R204" s="38">
        <f t="shared" si="19"/>
        <v>0.9</v>
      </c>
      <c r="T204" s="47">
        <v>11937.43863502054</v>
      </c>
      <c r="U204" s="47">
        <f t="shared" si="20"/>
        <v>1193.7438635020537</v>
      </c>
      <c r="W204" s="47">
        <f t="shared" si="21"/>
        <v>11937.43863502054</v>
      </c>
      <c r="X204" s="47">
        <f t="shared" si="22"/>
        <v>1193.7438635020537</v>
      </c>
    </row>
    <row r="205" spans="5:24" x14ac:dyDescent="0.2">
      <c r="E205" s="63">
        <v>220332</v>
      </c>
      <c r="F205" s="63" t="s">
        <v>61</v>
      </c>
      <c r="G205" s="63" t="s">
        <v>73</v>
      </c>
      <c r="I205" s="48" t="s">
        <v>77</v>
      </c>
      <c r="J205" s="49" t="s">
        <v>77</v>
      </c>
      <c r="K205" s="49">
        <v>1961</v>
      </c>
      <c r="L205" s="49" t="s">
        <v>77</v>
      </c>
      <c r="M205" s="50" t="s">
        <v>77</v>
      </c>
      <c r="N205" s="46">
        <f t="shared" si="23"/>
        <v>1961</v>
      </c>
      <c r="P205">
        <f t="shared" si="17"/>
        <v>63</v>
      </c>
      <c r="Q205" s="38">
        <f t="shared" si="18"/>
        <v>1</v>
      </c>
      <c r="R205" s="38">
        <f t="shared" si="19"/>
        <v>0.9</v>
      </c>
      <c r="T205" s="47">
        <v>12751.354905590122</v>
      </c>
      <c r="U205" s="47">
        <f t="shared" si="20"/>
        <v>1275.1354905590119</v>
      </c>
      <c r="W205" s="47">
        <f t="shared" si="21"/>
        <v>12751.354905590122</v>
      </c>
      <c r="X205" s="47">
        <f t="shared" si="22"/>
        <v>1275.1354905590119</v>
      </c>
    </row>
    <row r="206" spans="5:24" x14ac:dyDescent="0.2">
      <c r="E206" s="63">
        <v>220331</v>
      </c>
      <c r="F206" s="63" t="s">
        <v>62</v>
      </c>
      <c r="G206" s="63" t="s">
        <v>73</v>
      </c>
      <c r="I206" s="48" t="s">
        <v>77</v>
      </c>
      <c r="J206" s="49" t="s">
        <v>77</v>
      </c>
      <c r="K206" s="49" t="s">
        <v>77</v>
      </c>
      <c r="L206" s="49">
        <v>1968</v>
      </c>
      <c r="M206" s="50" t="s">
        <v>77</v>
      </c>
      <c r="N206" s="46">
        <f t="shared" si="23"/>
        <v>1968</v>
      </c>
      <c r="P206">
        <f t="shared" si="17"/>
        <v>56</v>
      </c>
      <c r="Q206" s="38">
        <f t="shared" si="18"/>
        <v>1</v>
      </c>
      <c r="R206" s="38">
        <f t="shared" si="19"/>
        <v>0.9</v>
      </c>
      <c r="T206" s="47">
        <v>163325.86496096285</v>
      </c>
      <c r="U206" s="47">
        <f t="shared" si="20"/>
        <v>16332.586496096281</v>
      </c>
      <c r="W206" s="47">
        <f t="shared" si="21"/>
        <v>163325.86496096285</v>
      </c>
      <c r="X206" s="47">
        <f t="shared" si="22"/>
        <v>16332.586496096281</v>
      </c>
    </row>
    <row r="207" spans="5:24" x14ac:dyDescent="0.2">
      <c r="E207" s="63">
        <v>220330</v>
      </c>
      <c r="F207" s="63" t="s">
        <v>62</v>
      </c>
      <c r="G207" s="63" t="s">
        <v>73</v>
      </c>
      <c r="I207" s="48" t="s">
        <v>77</v>
      </c>
      <c r="J207" s="49" t="s">
        <v>77</v>
      </c>
      <c r="K207" s="49" t="s">
        <v>77</v>
      </c>
      <c r="L207" s="49">
        <v>1968</v>
      </c>
      <c r="M207" s="50" t="s">
        <v>77</v>
      </c>
      <c r="N207" s="46">
        <f t="shared" si="23"/>
        <v>1968</v>
      </c>
      <c r="P207">
        <f t="shared" si="17"/>
        <v>56</v>
      </c>
      <c r="Q207" s="38">
        <f t="shared" si="18"/>
        <v>1</v>
      </c>
      <c r="R207" s="38">
        <f t="shared" si="19"/>
        <v>0.9</v>
      </c>
      <c r="T207" s="47">
        <v>18720.074223100397</v>
      </c>
      <c r="U207" s="47">
        <f t="shared" si="20"/>
        <v>1872.0074223100394</v>
      </c>
      <c r="W207" s="47">
        <f t="shared" si="21"/>
        <v>18720.074223100397</v>
      </c>
      <c r="X207" s="47">
        <f t="shared" si="22"/>
        <v>1872.0074223100394</v>
      </c>
    </row>
    <row r="208" spans="5:24" x14ac:dyDescent="0.2">
      <c r="E208" s="63">
        <v>220329</v>
      </c>
      <c r="F208" s="63" t="s">
        <v>61</v>
      </c>
      <c r="G208" s="63" t="s">
        <v>73</v>
      </c>
      <c r="I208" s="48" t="s">
        <v>77</v>
      </c>
      <c r="J208" s="49" t="s">
        <v>77</v>
      </c>
      <c r="K208" s="49">
        <v>1961</v>
      </c>
      <c r="L208" s="49" t="s">
        <v>77</v>
      </c>
      <c r="M208" s="50" t="s">
        <v>77</v>
      </c>
      <c r="N208" s="46">
        <f t="shared" si="23"/>
        <v>1961</v>
      </c>
      <c r="P208">
        <f t="shared" si="17"/>
        <v>63</v>
      </c>
      <c r="Q208" s="38">
        <f t="shared" si="18"/>
        <v>1</v>
      </c>
      <c r="R208" s="38">
        <f t="shared" si="19"/>
        <v>0.9</v>
      </c>
      <c r="T208" s="47">
        <v>27673.153199365799</v>
      </c>
      <c r="U208" s="47">
        <f t="shared" si="20"/>
        <v>2767.3153199365793</v>
      </c>
      <c r="W208" s="47">
        <f t="shared" si="21"/>
        <v>27673.153199365799</v>
      </c>
      <c r="X208" s="47">
        <f t="shared" si="22"/>
        <v>2767.3153199365793</v>
      </c>
    </row>
    <row r="209" spans="5:24" x14ac:dyDescent="0.2">
      <c r="E209" s="63">
        <v>220328</v>
      </c>
      <c r="F209" s="63" t="s">
        <v>62</v>
      </c>
      <c r="G209" s="63" t="s">
        <v>73</v>
      </c>
      <c r="I209" s="48" t="s">
        <v>77</v>
      </c>
      <c r="J209" s="49" t="s">
        <v>77</v>
      </c>
      <c r="K209" s="49" t="s">
        <v>77</v>
      </c>
      <c r="L209" s="49">
        <v>1968</v>
      </c>
      <c r="M209" s="50" t="s">
        <v>77</v>
      </c>
      <c r="N209" s="46">
        <f t="shared" si="23"/>
        <v>1968</v>
      </c>
      <c r="P209">
        <f t="shared" si="17"/>
        <v>56</v>
      </c>
      <c r="Q209" s="38">
        <f t="shared" si="18"/>
        <v>1</v>
      </c>
      <c r="R209" s="38">
        <f t="shared" si="19"/>
        <v>0.9</v>
      </c>
      <c r="T209" s="47">
        <v>5426.1084704638815</v>
      </c>
      <c r="U209" s="47">
        <f t="shared" si="20"/>
        <v>542.61084704638802</v>
      </c>
      <c r="W209" s="47">
        <f t="shared" si="21"/>
        <v>5426.1084704638815</v>
      </c>
      <c r="X209" s="47">
        <f t="shared" si="22"/>
        <v>542.61084704638802</v>
      </c>
    </row>
    <row r="210" spans="5:24" x14ac:dyDescent="0.2">
      <c r="E210" s="63">
        <v>220327</v>
      </c>
      <c r="F210" s="63" t="s">
        <v>61</v>
      </c>
      <c r="G210" s="63" t="s">
        <v>73</v>
      </c>
      <c r="I210" s="48" t="s">
        <v>77</v>
      </c>
      <c r="J210" s="49" t="s">
        <v>77</v>
      </c>
      <c r="K210" s="49">
        <v>1961</v>
      </c>
      <c r="L210" s="49" t="s">
        <v>77</v>
      </c>
      <c r="M210" s="50" t="s">
        <v>77</v>
      </c>
      <c r="N210" s="46">
        <f t="shared" si="23"/>
        <v>1961</v>
      </c>
      <c r="P210">
        <f t="shared" si="17"/>
        <v>63</v>
      </c>
      <c r="Q210" s="38">
        <f t="shared" si="18"/>
        <v>1</v>
      </c>
      <c r="R210" s="38">
        <f t="shared" si="19"/>
        <v>0.9</v>
      </c>
      <c r="T210" s="47">
        <v>520635.10774100956</v>
      </c>
      <c r="U210" s="47">
        <f t="shared" si="20"/>
        <v>52063.510774100941</v>
      </c>
      <c r="W210" s="47">
        <f t="shared" si="21"/>
        <v>520635.10774100956</v>
      </c>
      <c r="X210" s="47">
        <f t="shared" si="22"/>
        <v>52063.510774100941</v>
      </c>
    </row>
    <row r="211" spans="5:24" x14ac:dyDescent="0.2">
      <c r="E211" s="63">
        <v>220326</v>
      </c>
      <c r="F211" s="63" t="s">
        <v>61</v>
      </c>
      <c r="G211" s="63" t="s">
        <v>73</v>
      </c>
      <c r="I211" s="48" t="s">
        <v>77</v>
      </c>
      <c r="J211" s="49" t="s">
        <v>77</v>
      </c>
      <c r="K211" s="49">
        <v>1961</v>
      </c>
      <c r="L211" s="49" t="s">
        <v>77</v>
      </c>
      <c r="M211" s="50" t="s">
        <v>77</v>
      </c>
      <c r="N211" s="46">
        <f t="shared" si="23"/>
        <v>1961</v>
      </c>
      <c r="P211">
        <f t="shared" si="17"/>
        <v>63</v>
      </c>
      <c r="Q211" s="38">
        <f t="shared" si="18"/>
        <v>1</v>
      </c>
      <c r="R211" s="38">
        <f t="shared" si="19"/>
        <v>0.9</v>
      </c>
      <c r="T211" s="47">
        <v>67012.439610228947</v>
      </c>
      <c r="U211" s="47">
        <f t="shared" si="20"/>
        <v>6701.243961022893</v>
      </c>
      <c r="W211" s="47">
        <f t="shared" si="21"/>
        <v>67012.439610228947</v>
      </c>
      <c r="X211" s="47">
        <f t="shared" si="22"/>
        <v>6701.243961022893</v>
      </c>
    </row>
    <row r="212" spans="5:24" x14ac:dyDescent="0.2">
      <c r="E212" s="63">
        <v>220325</v>
      </c>
      <c r="F212" s="63" t="s">
        <v>61</v>
      </c>
      <c r="G212" s="63" t="s">
        <v>73</v>
      </c>
      <c r="I212" s="48" t="s">
        <v>77</v>
      </c>
      <c r="J212" s="49" t="s">
        <v>77</v>
      </c>
      <c r="K212" s="49">
        <v>1961</v>
      </c>
      <c r="L212" s="49" t="s">
        <v>77</v>
      </c>
      <c r="M212" s="50" t="s">
        <v>77</v>
      </c>
      <c r="N212" s="46">
        <f t="shared" si="23"/>
        <v>1961</v>
      </c>
      <c r="P212">
        <f t="shared" si="17"/>
        <v>63</v>
      </c>
      <c r="Q212" s="38">
        <f t="shared" si="18"/>
        <v>1</v>
      </c>
      <c r="R212" s="38">
        <f t="shared" si="19"/>
        <v>0.9</v>
      </c>
      <c r="T212" s="47">
        <v>587647.54735123843</v>
      </c>
      <c r="U212" s="47">
        <f t="shared" si="20"/>
        <v>58764.754735123832</v>
      </c>
      <c r="W212" s="47">
        <f t="shared" si="21"/>
        <v>587647.54735123843</v>
      </c>
      <c r="X212" s="47">
        <f t="shared" si="22"/>
        <v>58764.754735123832</v>
      </c>
    </row>
    <row r="213" spans="5:24" x14ac:dyDescent="0.2">
      <c r="E213" s="63">
        <v>220324</v>
      </c>
      <c r="F213" s="63" t="s">
        <v>62</v>
      </c>
      <c r="G213" s="63" t="s">
        <v>73</v>
      </c>
      <c r="I213" s="48" t="s">
        <v>77</v>
      </c>
      <c r="J213" s="49" t="s">
        <v>77</v>
      </c>
      <c r="K213" s="49" t="s">
        <v>77</v>
      </c>
      <c r="L213" s="49">
        <v>1968</v>
      </c>
      <c r="M213" s="50" t="s">
        <v>77</v>
      </c>
      <c r="N213" s="46">
        <f t="shared" si="23"/>
        <v>1968</v>
      </c>
      <c r="P213">
        <f t="shared" si="17"/>
        <v>56</v>
      </c>
      <c r="Q213" s="38">
        <f t="shared" si="18"/>
        <v>1</v>
      </c>
      <c r="R213" s="38">
        <f t="shared" si="19"/>
        <v>0.9</v>
      </c>
      <c r="T213" s="47">
        <v>395020.6966497706</v>
      </c>
      <c r="U213" s="47">
        <f t="shared" si="20"/>
        <v>39502.069664977054</v>
      </c>
      <c r="W213" s="47">
        <f t="shared" si="21"/>
        <v>395020.6966497706</v>
      </c>
      <c r="X213" s="47">
        <f t="shared" si="22"/>
        <v>39502.069664977054</v>
      </c>
    </row>
    <row r="214" spans="5:24" x14ac:dyDescent="0.2">
      <c r="E214" s="63">
        <v>220323</v>
      </c>
      <c r="F214" s="63" t="s">
        <v>61</v>
      </c>
      <c r="G214" s="63" t="s">
        <v>73</v>
      </c>
      <c r="I214" s="48" t="s">
        <v>77</v>
      </c>
      <c r="J214" s="49" t="s">
        <v>77</v>
      </c>
      <c r="K214" s="49">
        <v>1961</v>
      </c>
      <c r="L214" s="49" t="s">
        <v>77</v>
      </c>
      <c r="M214" s="50" t="s">
        <v>77</v>
      </c>
      <c r="N214" s="46">
        <f t="shared" si="23"/>
        <v>1961</v>
      </c>
      <c r="P214">
        <f t="shared" si="17"/>
        <v>63</v>
      </c>
      <c r="Q214" s="38">
        <f t="shared" si="18"/>
        <v>1</v>
      </c>
      <c r="R214" s="38">
        <f t="shared" si="19"/>
        <v>0.9</v>
      </c>
      <c r="T214" s="47">
        <v>7325.2464351262406</v>
      </c>
      <c r="U214" s="47">
        <f t="shared" si="20"/>
        <v>732.52464351262392</v>
      </c>
      <c r="W214" s="47">
        <f t="shared" si="21"/>
        <v>7325.2464351262406</v>
      </c>
      <c r="X214" s="47">
        <f t="shared" si="22"/>
        <v>732.52464351262392</v>
      </c>
    </row>
    <row r="215" spans="5:24" x14ac:dyDescent="0.2">
      <c r="E215" s="63">
        <v>220322</v>
      </c>
      <c r="F215" s="63" t="s">
        <v>61</v>
      </c>
      <c r="G215" s="63" t="s">
        <v>73</v>
      </c>
      <c r="I215" s="48" t="s">
        <v>77</v>
      </c>
      <c r="J215" s="49" t="s">
        <v>77</v>
      </c>
      <c r="K215" s="49">
        <v>1961</v>
      </c>
      <c r="L215" s="49" t="s">
        <v>77</v>
      </c>
      <c r="M215" s="50" t="s">
        <v>77</v>
      </c>
      <c r="N215" s="46">
        <f t="shared" si="23"/>
        <v>1961</v>
      </c>
      <c r="P215">
        <f t="shared" ref="P215:P278" si="24">$I$4-N215</f>
        <v>63</v>
      </c>
      <c r="Q215" s="38">
        <f t="shared" ref="Q215:Q278" si="25">MIN(1,P215/$K$4)</f>
        <v>1</v>
      </c>
      <c r="R215" s="38">
        <f t="shared" ref="R215:R278" si="26">IF(Q215=1,1-$N$4,Q215)</f>
        <v>0.9</v>
      </c>
      <c r="T215" s="47">
        <v>595786.71005693427</v>
      </c>
      <c r="U215" s="47">
        <f t="shared" ref="U215:U278" si="27">(1-R215)*$T215</f>
        <v>59578.671005693417</v>
      </c>
      <c r="W215" s="47">
        <f t="shared" ref="W215:W278" si="28">IF(G215="Operational",T215,0)</f>
        <v>595786.71005693427</v>
      </c>
      <c r="X215" s="47">
        <f t="shared" ref="X215:X278" si="29">IF(W215=0,0,U215)</f>
        <v>59578.671005693417</v>
      </c>
    </row>
    <row r="216" spans="5:24" x14ac:dyDescent="0.2">
      <c r="E216" s="63">
        <v>220321</v>
      </c>
      <c r="F216" s="63" t="s">
        <v>62</v>
      </c>
      <c r="G216" s="63" t="s">
        <v>73</v>
      </c>
      <c r="I216" s="48" t="s">
        <v>77</v>
      </c>
      <c r="J216" s="49" t="s">
        <v>77</v>
      </c>
      <c r="K216" s="49" t="s">
        <v>77</v>
      </c>
      <c r="L216" s="49">
        <v>1968</v>
      </c>
      <c r="M216" s="50" t="s">
        <v>77</v>
      </c>
      <c r="N216" s="46">
        <f t="shared" ref="N216:N279" si="30">MIN(I216:M216)</f>
        <v>1968</v>
      </c>
      <c r="P216">
        <f t="shared" si="24"/>
        <v>56</v>
      </c>
      <c r="Q216" s="38">
        <f t="shared" si="25"/>
        <v>1</v>
      </c>
      <c r="R216" s="38">
        <f t="shared" si="26"/>
        <v>0.9</v>
      </c>
      <c r="T216" s="47">
        <v>428119.95831960032</v>
      </c>
      <c r="U216" s="47">
        <f t="shared" si="27"/>
        <v>42811.995831960019</v>
      </c>
      <c r="W216" s="47">
        <f t="shared" si="28"/>
        <v>428119.95831960032</v>
      </c>
      <c r="X216" s="47">
        <f t="shared" si="29"/>
        <v>42811.995831960019</v>
      </c>
    </row>
    <row r="217" spans="5:24" x14ac:dyDescent="0.2">
      <c r="E217" s="63">
        <v>220320</v>
      </c>
      <c r="F217" s="63" t="s">
        <v>62</v>
      </c>
      <c r="G217" s="63" t="s">
        <v>73</v>
      </c>
      <c r="I217" s="48" t="s">
        <v>77</v>
      </c>
      <c r="J217" s="49" t="s">
        <v>77</v>
      </c>
      <c r="K217" s="49" t="s">
        <v>77</v>
      </c>
      <c r="L217" s="49">
        <v>1968</v>
      </c>
      <c r="M217" s="50" t="s">
        <v>77</v>
      </c>
      <c r="N217" s="46">
        <f t="shared" si="30"/>
        <v>1968</v>
      </c>
      <c r="P217">
        <f t="shared" si="24"/>
        <v>56</v>
      </c>
      <c r="Q217" s="38">
        <f t="shared" si="25"/>
        <v>1</v>
      </c>
      <c r="R217" s="38">
        <f t="shared" si="26"/>
        <v>0.9</v>
      </c>
      <c r="T217" s="47">
        <v>11937.43863502054</v>
      </c>
      <c r="U217" s="47">
        <f t="shared" si="27"/>
        <v>1193.7438635020537</v>
      </c>
      <c r="W217" s="47">
        <f t="shared" si="28"/>
        <v>11937.43863502054</v>
      </c>
      <c r="X217" s="47">
        <f t="shared" si="29"/>
        <v>1193.7438635020537</v>
      </c>
    </row>
    <row r="218" spans="5:24" x14ac:dyDescent="0.2">
      <c r="E218" s="63">
        <v>220319</v>
      </c>
      <c r="F218" s="63" t="s">
        <v>61</v>
      </c>
      <c r="G218" s="63" t="s">
        <v>73</v>
      </c>
      <c r="I218" s="48" t="s">
        <v>77</v>
      </c>
      <c r="J218" s="49" t="s">
        <v>77</v>
      </c>
      <c r="K218" s="49">
        <v>1961</v>
      </c>
      <c r="L218" s="49" t="s">
        <v>77</v>
      </c>
      <c r="M218" s="50" t="s">
        <v>77</v>
      </c>
      <c r="N218" s="46">
        <f t="shared" si="30"/>
        <v>1961</v>
      </c>
      <c r="P218">
        <f t="shared" si="24"/>
        <v>63</v>
      </c>
      <c r="Q218" s="38">
        <f t="shared" si="25"/>
        <v>1</v>
      </c>
      <c r="R218" s="38">
        <f t="shared" si="26"/>
        <v>0.9</v>
      </c>
      <c r="T218" s="47">
        <v>7596.5518586494354</v>
      </c>
      <c r="U218" s="47">
        <f t="shared" si="27"/>
        <v>759.65518586494341</v>
      </c>
      <c r="W218" s="47">
        <f t="shared" si="28"/>
        <v>7596.5518586494354</v>
      </c>
      <c r="X218" s="47">
        <f t="shared" si="29"/>
        <v>759.65518586494341</v>
      </c>
    </row>
    <row r="219" spans="5:24" x14ac:dyDescent="0.2">
      <c r="E219" s="63">
        <v>220318</v>
      </c>
      <c r="F219" s="63" t="s">
        <v>62</v>
      </c>
      <c r="G219" s="63" t="s">
        <v>73</v>
      </c>
      <c r="I219" s="48" t="s">
        <v>77</v>
      </c>
      <c r="J219" s="49" t="s">
        <v>77</v>
      </c>
      <c r="K219" s="49" t="s">
        <v>77</v>
      </c>
      <c r="L219" s="49">
        <v>1968</v>
      </c>
      <c r="M219" s="50" t="s">
        <v>77</v>
      </c>
      <c r="N219" s="46">
        <f t="shared" si="30"/>
        <v>1968</v>
      </c>
      <c r="P219">
        <f t="shared" si="24"/>
        <v>56</v>
      </c>
      <c r="Q219" s="38">
        <f t="shared" si="25"/>
        <v>1</v>
      </c>
      <c r="R219" s="38">
        <f t="shared" si="26"/>
        <v>0.9</v>
      </c>
      <c r="T219" s="47">
        <v>24146.182693564278</v>
      </c>
      <c r="U219" s="47">
        <f t="shared" si="27"/>
        <v>2414.6182693564274</v>
      </c>
      <c r="W219" s="47">
        <f t="shared" si="28"/>
        <v>24146.182693564278</v>
      </c>
      <c r="X219" s="47">
        <f t="shared" si="29"/>
        <v>2414.6182693564274</v>
      </c>
    </row>
    <row r="220" spans="5:24" x14ac:dyDescent="0.2">
      <c r="E220" s="63">
        <v>220317</v>
      </c>
      <c r="F220" s="63" t="s">
        <v>62</v>
      </c>
      <c r="G220" s="63" t="s">
        <v>73</v>
      </c>
      <c r="I220" s="48" t="s">
        <v>77</v>
      </c>
      <c r="J220" s="49" t="s">
        <v>77</v>
      </c>
      <c r="K220" s="49" t="s">
        <v>77</v>
      </c>
      <c r="L220" s="49">
        <v>1968</v>
      </c>
      <c r="M220" s="50" t="s">
        <v>77</v>
      </c>
      <c r="N220" s="46">
        <f t="shared" si="30"/>
        <v>1968</v>
      </c>
      <c r="P220">
        <f t="shared" si="24"/>
        <v>56</v>
      </c>
      <c r="Q220" s="38">
        <f t="shared" si="25"/>
        <v>1</v>
      </c>
      <c r="R220" s="38">
        <f t="shared" si="26"/>
        <v>0.9</v>
      </c>
      <c r="T220" s="47">
        <v>4069.5813528479111</v>
      </c>
      <c r="U220" s="47">
        <f t="shared" si="27"/>
        <v>406.95813528479101</v>
      </c>
      <c r="W220" s="47">
        <f t="shared" si="28"/>
        <v>4069.5813528479111</v>
      </c>
      <c r="X220" s="47">
        <f t="shared" si="29"/>
        <v>406.95813528479101</v>
      </c>
    </row>
    <row r="221" spans="5:24" x14ac:dyDescent="0.2">
      <c r="E221" s="63">
        <v>220316</v>
      </c>
      <c r="F221" s="63" t="s">
        <v>62</v>
      </c>
      <c r="G221" s="63" t="s">
        <v>73</v>
      </c>
      <c r="I221" s="48" t="s">
        <v>77</v>
      </c>
      <c r="J221" s="49" t="s">
        <v>77</v>
      </c>
      <c r="K221" s="49" t="s">
        <v>77</v>
      </c>
      <c r="L221" s="49">
        <v>1968</v>
      </c>
      <c r="M221" s="50" t="s">
        <v>77</v>
      </c>
      <c r="N221" s="46">
        <f t="shared" si="30"/>
        <v>1968</v>
      </c>
      <c r="P221">
        <f t="shared" si="24"/>
        <v>56</v>
      </c>
      <c r="Q221" s="38">
        <f t="shared" si="25"/>
        <v>1</v>
      </c>
      <c r="R221" s="38">
        <f t="shared" si="26"/>
        <v>0.9</v>
      </c>
      <c r="T221" s="47">
        <v>22247.044728901918</v>
      </c>
      <c r="U221" s="47">
        <f t="shared" si="27"/>
        <v>2224.7044728901915</v>
      </c>
      <c r="W221" s="47">
        <f t="shared" si="28"/>
        <v>22247.044728901918</v>
      </c>
      <c r="X221" s="47">
        <f t="shared" si="29"/>
        <v>2224.7044728901915</v>
      </c>
    </row>
    <row r="222" spans="5:24" x14ac:dyDescent="0.2">
      <c r="E222" s="63">
        <v>220314</v>
      </c>
      <c r="F222" s="63" t="s">
        <v>62</v>
      </c>
      <c r="G222" s="63" t="s">
        <v>73</v>
      </c>
      <c r="I222" s="48" t="s">
        <v>77</v>
      </c>
      <c r="J222" s="49" t="s">
        <v>77</v>
      </c>
      <c r="K222" s="49" t="s">
        <v>77</v>
      </c>
      <c r="L222" s="49">
        <v>1968</v>
      </c>
      <c r="M222" s="50" t="s">
        <v>77</v>
      </c>
      <c r="N222" s="46">
        <f t="shared" si="30"/>
        <v>1968</v>
      </c>
      <c r="P222">
        <f t="shared" si="24"/>
        <v>56</v>
      </c>
      <c r="Q222" s="38">
        <f t="shared" si="25"/>
        <v>1</v>
      </c>
      <c r="R222" s="38">
        <f t="shared" si="26"/>
        <v>0.9</v>
      </c>
      <c r="T222" s="47">
        <v>63485.469104427415</v>
      </c>
      <c r="U222" s="47">
        <f t="shared" si="27"/>
        <v>6348.5469104427402</v>
      </c>
      <c r="W222" s="47">
        <f t="shared" si="28"/>
        <v>63485.469104427415</v>
      </c>
      <c r="X222" s="47">
        <f t="shared" si="29"/>
        <v>6348.5469104427402</v>
      </c>
    </row>
    <row r="223" spans="5:24" x14ac:dyDescent="0.2">
      <c r="E223" s="63">
        <v>220313</v>
      </c>
      <c r="F223" s="63" t="s">
        <v>61</v>
      </c>
      <c r="G223" s="63" t="s">
        <v>73</v>
      </c>
      <c r="I223" s="48" t="s">
        <v>77</v>
      </c>
      <c r="J223" s="49" t="s">
        <v>77</v>
      </c>
      <c r="K223" s="49">
        <v>1961</v>
      </c>
      <c r="L223" s="49" t="s">
        <v>77</v>
      </c>
      <c r="M223" s="50" t="s">
        <v>77</v>
      </c>
      <c r="N223" s="46">
        <f t="shared" si="30"/>
        <v>1961</v>
      </c>
      <c r="P223">
        <f t="shared" si="24"/>
        <v>63</v>
      </c>
      <c r="Q223" s="38">
        <f t="shared" si="25"/>
        <v>1</v>
      </c>
      <c r="R223" s="38">
        <f t="shared" si="26"/>
        <v>0.9</v>
      </c>
      <c r="T223" s="47">
        <v>31742.734552213708</v>
      </c>
      <c r="U223" s="47">
        <f t="shared" si="27"/>
        <v>3174.2734552213701</v>
      </c>
      <c r="W223" s="47">
        <f t="shared" si="28"/>
        <v>31742.734552213708</v>
      </c>
      <c r="X223" s="47">
        <f t="shared" si="29"/>
        <v>3174.2734552213701</v>
      </c>
    </row>
    <row r="224" spans="5:24" x14ac:dyDescent="0.2">
      <c r="E224" s="63">
        <v>220312</v>
      </c>
      <c r="F224" s="63" t="s">
        <v>62</v>
      </c>
      <c r="G224" s="63" t="s">
        <v>73</v>
      </c>
      <c r="I224" s="48" t="s">
        <v>77</v>
      </c>
      <c r="J224" s="49" t="s">
        <v>77</v>
      </c>
      <c r="K224" s="49" t="s">
        <v>77</v>
      </c>
      <c r="L224" s="49">
        <v>1968</v>
      </c>
      <c r="M224" s="50" t="s">
        <v>77</v>
      </c>
      <c r="N224" s="46">
        <f t="shared" si="30"/>
        <v>1968</v>
      </c>
      <c r="P224">
        <f t="shared" si="24"/>
        <v>56</v>
      </c>
      <c r="Q224" s="38">
        <f t="shared" si="25"/>
        <v>1</v>
      </c>
      <c r="R224" s="38">
        <f t="shared" si="26"/>
        <v>0.9</v>
      </c>
      <c r="T224" s="47">
        <v>141078.82023206091</v>
      </c>
      <c r="U224" s="47">
        <f t="shared" si="27"/>
        <v>14107.882023206088</v>
      </c>
      <c r="W224" s="47">
        <f t="shared" si="28"/>
        <v>141078.82023206091</v>
      </c>
      <c r="X224" s="47">
        <f t="shared" si="29"/>
        <v>14107.882023206088</v>
      </c>
    </row>
    <row r="225" spans="5:24" x14ac:dyDescent="0.2">
      <c r="E225" s="63">
        <v>220310</v>
      </c>
      <c r="F225" s="63" t="s">
        <v>62</v>
      </c>
      <c r="G225" s="63" t="s">
        <v>73</v>
      </c>
      <c r="I225" s="48" t="s">
        <v>77</v>
      </c>
      <c r="J225" s="49" t="s">
        <v>77</v>
      </c>
      <c r="K225" s="49" t="s">
        <v>77</v>
      </c>
      <c r="L225" s="49">
        <v>1968</v>
      </c>
      <c r="M225" s="50" t="s">
        <v>77</v>
      </c>
      <c r="N225" s="46">
        <f t="shared" si="30"/>
        <v>1968</v>
      </c>
      <c r="P225">
        <f t="shared" si="24"/>
        <v>56</v>
      </c>
      <c r="Q225" s="38">
        <f t="shared" si="25"/>
        <v>1</v>
      </c>
      <c r="R225" s="38">
        <f t="shared" si="26"/>
        <v>0.9</v>
      </c>
      <c r="T225" s="47">
        <v>20619.212187762751</v>
      </c>
      <c r="U225" s="47">
        <f t="shared" si="27"/>
        <v>2061.9212187762746</v>
      </c>
      <c r="W225" s="47">
        <f t="shared" si="28"/>
        <v>20619.212187762751</v>
      </c>
      <c r="X225" s="47">
        <f t="shared" si="29"/>
        <v>2061.9212187762746</v>
      </c>
    </row>
    <row r="226" spans="5:24" x14ac:dyDescent="0.2">
      <c r="E226" s="63">
        <v>220309</v>
      </c>
      <c r="F226" s="63" t="s">
        <v>61</v>
      </c>
      <c r="G226" s="63" t="s">
        <v>73</v>
      </c>
      <c r="I226" s="48" t="s">
        <v>77</v>
      </c>
      <c r="J226" s="49" t="s">
        <v>77</v>
      </c>
      <c r="K226" s="49">
        <v>1961</v>
      </c>
      <c r="L226" s="49" t="s">
        <v>77</v>
      </c>
      <c r="M226" s="50" t="s">
        <v>77</v>
      </c>
      <c r="N226" s="46">
        <f t="shared" si="30"/>
        <v>1961</v>
      </c>
      <c r="P226">
        <f t="shared" si="24"/>
        <v>63</v>
      </c>
      <c r="Q226" s="38">
        <f t="shared" si="25"/>
        <v>1</v>
      </c>
      <c r="R226" s="38">
        <f t="shared" si="26"/>
        <v>0.9</v>
      </c>
      <c r="T226" s="47">
        <v>29843.59658755135</v>
      </c>
      <c r="U226" s="47">
        <f t="shared" si="27"/>
        <v>2984.3596587551342</v>
      </c>
      <c r="W226" s="47">
        <f t="shared" si="28"/>
        <v>29843.59658755135</v>
      </c>
      <c r="X226" s="47">
        <f t="shared" si="29"/>
        <v>2984.3596587551342</v>
      </c>
    </row>
    <row r="227" spans="5:24" x14ac:dyDescent="0.2">
      <c r="E227" s="63">
        <v>220307</v>
      </c>
      <c r="F227" s="63" t="s">
        <v>62</v>
      </c>
      <c r="G227" s="63" t="s">
        <v>73</v>
      </c>
      <c r="I227" s="48" t="s">
        <v>77</v>
      </c>
      <c r="J227" s="49" t="s">
        <v>77</v>
      </c>
      <c r="K227" s="49" t="s">
        <v>77</v>
      </c>
      <c r="L227" s="49">
        <v>1968</v>
      </c>
      <c r="M227" s="50" t="s">
        <v>77</v>
      </c>
      <c r="N227" s="46">
        <f t="shared" si="30"/>
        <v>1968</v>
      </c>
      <c r="P227">
        <f t="shared" si="24"/>
        <v>56</v>
      </c>
      <c r="Q227" s="38">
        <f t="shared" si="25"/>
        <v>1</v>
      </c>
      <c r="R227" s="38">
        <f t="shared" si="26"/>
        <v>0.9</v>
      </c>
      <c r="T227" s="47">
        <v>15464.409140822065</v>
      </c>
      <c r="U227" s="47">
        <f t="shared" si="27"/>
        <v>1546.4409140822061</v>
      </c>
      <c r="W227" s="47">
        <f t="shared" si="28"/>
        <v>15464.409140822065</v>
      </c>
      <c r="X227" s="47">
        <f t="shared" si="29"/>
        <v>1546.4409140822061</v>
      </c>
    </row>
    <row r="228" spans="5:24" x14ac:dyDescent="0.2">
      <c r="E228" s="63">
        <v>220305</v>
      </c>
      <c r="F228" s="63" t="s">
        <v>62</v>
      </c>
      <c r="G228" s="63" t="s">
        <v>73</v>
      </c>
      <c r="I228" s="48" t="s">
        <v>77</v>
      </c>
      <c r="J228" s="49" t="s">
        <v>77</v>
      </c>
      <c r="K228" s="49" t="s">
        <v>77</v>
      </c>
      <c r="L228" s="49">
        <v>1968</v>
      </c>
      <c r="M228" s="50" t="s">
        <v>77</v>
      </c>
      <c r="N228" s="46">
        <f t="shared" si="30"/>
        <v>1968</v>
      </c>
      <c r="P228">
        <f t="shared" si="24"/>
        <v>56</v>
      </c>
      <c r="Q228" s="38">
        <f t="shared" si="25"/>
        <v>1</v>
      </c>
      <c r="R228" s="38">
        <f t="shared" si="26"/>
        <v>0.9</v>
      </c>
      <c r="T228" s="47">
        <v>294908.99536971201</v>
      </c>
      <c r="U228" s="47">
        <f t="shared" si="27"/>
        <v>29490.899536971196</v>
      </c>
      <c r="W228" s="47">
        <f t="shared" si="28"/>
        <v>294908.99536971201</v>
      </c>
      <c r="X228" s="47">
        <f t="shared" si="29"/>
        <v>29490.899536971196</v>
      </c>
    </row>
    <row r="229" spans="5:24" x14ac:dyDescent="0.2">
      <c r="E229" s="63">
        <v>220303</v>
      </c>
      <c r="F229" s="63" t="s">
        <v>62</v>
      </c>
      <c r="G229" s="63" t="s">
        <v>73</v>
      </c>
      <c r="I229" s="48" t="s">
        <v>77</v>
      </c>
      <c r="J229" s="49" t="s">
        <v>77</v>
      </c>
      <c r="K229" s="49" t="s">
        <v>77</v>
      </c>
      <c r="L229" s="49">
        <v>1968</v>
      </c>
      <c r="M229" s="50" t="s">
        <v>77</v>
      </c>
      <c r="N229" s="46">
        <f t="shared" si="30"/>
        <v>1968</v>
      </c>
      <c r="P229">
        <f t="shared" si="24"/>
        <v>56</v>
      </c>
      <c r="Q229" s="38">
        <f t="shared" si="25"/>
        <v>1</v>
      </c>
      <c r="R229" s="38">
        <f t="shared" si="26"/>
        <v>0.9</v>
      </c>
      <c r="T229" s="47">
        <v>8681.7735527422119</v>
      </c>
      <c r="U229" s="47">
        <f t="shared" si="27"/>
        <v>868.17735527422099</v>
      </c>
      <c r="W229" s="47">
        <f t="shared" si="28"/>
        <v>8681.7735527422119</v>
      </c>
      <c r="X229" s="47">
        <f t="shared" si="29"/>
        <v>868.17735527422099</v>
      </c>
    </row>
    <row r="230" spans="5:24" x14ac:dyDescent="0.2">
      <c r="E230" s="63">
        <v>220301</v>
      </c>
      <c r="F230" s="63" t="s">
        <v>62</v>
      </c>
      <c r="G230" s="63" t="s">
        <v>73</v>
      </c>
      <c r="I230" s="48" t="s">
        <v>77</v>
      </c>
      <c r="J230" s="49" t="s">
        <v>77</v>
      </c>
      <c r="K230" s="49" t="s">
        <v>77</v>
      </c>
      <c r="L230" s="49">
        <v>1968</v>
      </c>
      <c r="M230" s="50" t="s">
        <v>77</v>
      </c>
      <c r="N230" s="46">
        <f t="shared" si="30"/>
        <v>1968</v>
      </c>
      <c r="P230">
        <f t="shared" si="24"/>
        <v>56</v>
      </c>
      <c r="Q230" s="38">
        <f t="shared" si="25"/>
        <v>1</v>
      </c>
      <c r="R230" s="38">
        <f t="shared" si="26"/>
        <v>0.9</v>
      </c>
      <c r="T230" s="47">
        <v>40967.118952002311</v>
      </c>
      <c r="U230" s="47">
        <f t="shared" si="27"/>
        <v>4096.7118952002302</v>
      </c>
      <c r="W230" s="47">
        <f t="shared" si="28"/>
        <v>40967.118952002311</v>
      </c>
      <c r="X230" s="47">
        <f t="shared" si="29"/>
        <v>4096.7118952002302</v>
      </c>
    </row>
    <row r="231" spans="5:24" x14ac:dyDescent="0.2">
      <c r="E231" s="63">
        <v>220300</v>
      </c>
      <c r="F231" s="63" t="s">
        <v>62</v>
      </c>
      <c r="G231" s="63" t="s">
        <v>73</v>
      </c>
      <c r="I231" s="48" t="s">
        <v>77</v>
      </c>
      <c r="J231" s="49" t="s">
        <v>77</v>
      </c>
      <c r="K231" s="49" t="s">
        <v>77</v>
      </c>
      <c r="L231" s="49">
        <v>1968</v>
      </c>
      <c r="M231" s="50" t="s">
        <v>77</v>
      </c>
      <c r="N231" s="46">
        <f t="shared" si="30"/>
        <v>1968</v>
      </c>
      <c r="P231">
        <f t="shared" si="24"/>
        <v>56</v>
      </c>
      <c r="Q231" s="38">
        <f t="shared" si="25"/>
        <v>1</v>
      </c>
      <c r="R231" s="38">
        <f t="shared" si="26"/>
        <v>0.9</v>
      </c>
      <c r="T231" s="47">
        <v>40695.813528479113</v>
      </c>
      <c r="U231" s="47">
        <f t="shared" si="27"/>
        <v>4069.5813528479102</v>
      </c>
      <c r="W231" s="47">
        <f t="shared" si="28"/>
        <v>40695.813528479113</v>
      </c>
      <c r="X231" s="47">
        <f t="shared" si="29"/>
        <v>4069.5813528479102</v>
      </c>
    </row>
    <row r="232" spans="5:24" x14ac:dyDescent="0.2">
      <c r="E232" s="63">
        <v>220299</v>
      </c>
      <c r="F232" s="63" t="s">
        <v>62</v>
      </c>
      <c r="G232" s="63" t="s">
        <v>73</v>
      </c>
      <c r="I232" s="48" t="s">
        <v>77</v>
      </c>
      <c r="J232" s="49" t="s">
        <v>77</v>
      </c>
      <c r="K232" s="49" t="s">
        <v>77</v>
      </c>
      <c r="L232" s="49">
        <v>1968</v>
      </c>
      <c r="M232" s="50" t="s">
        <v>77</v>
      </c>
      <c r="N232" s="46">
        <f t="shared" si="30"/>
        <v>1968</v>
      </c>
      <c r="P232">
        <f t="shared" si="24"/>
        <v>56</v>
      </c>
      <c r="Q232" s="38">
        <f t="shared" si="25"/>
        <v>1</v>
      </c>
      <c r="R232" s="38">
        <f t="shared" si="26"/>
        <v>0.9</v>
      </c>
      <c r="T232" s="47">
        <v>40967.118952002311</v>
      </c>
      <c r="U232" s="47">
        <f t="shared" si="27"/>
        <v>4096.7118952002302</v>
      </c>
      <c r="W232" s="47">
        <f t="shared" si="28"/>
        <v>40967.118952002311</v>
      </c>
      <c r="X232" s="47">
        <f t="shared" si="29"/>
        <v>4096.7118952002302</v>
      </c>
    </row>
    <row r="233" spans="5:24" x14ac:dyDescent="0.2">
      <c r="E233" s="63">
        <v>217744</v>
      </c>
      <c r="F233" s="63" t="s">
        <v>60</v>
      </c>
      <c r="G233" s="63" t="s">
        <v>73</v>
      </c>
      <c r="I233" s="48" t="s">
        <v>77</v>
      </c>
      <c r="J233" s="49">
        <v>1900</v>
      </c>
      <c r="K233" s="49" t="s">
        <v>77</v>
      </c>
      <c r="L233" s="49" t="s">
        <v>77</v>
      </c>
      <c r="M233" s="50" t="s">
        <v>77</v>
      </c>
      <c r="N233" s="46">
        <f t="shared" si="30"/>
        <v>1900</v>
      </c>
      <c r="P233">
        <f t="shared" si="24"/>
        <v>124</v>
      </c>
      <c r="Q233" s="38">
        <f t="shared" si="25"/>
        <v>1</v>
      </c>
      <c r="R233" s="38">
        <f t="shared" si="26"/>
        <v>0.9</v>
      </c>
      <c r="T233" s="47">
        <v>29300.985740504962</v>
      </c>
      <c r="U233" s="47">
        <f t="shared" si="27"/>
        <v>2930.0985740504957</v>
      </c>
      <c r="W233" s="47">
        <f t="shared" si="28"/>
        <v>29300.985740504962</v>
      </c>
      <c r="X233" s="47">
        <f t="shared" si="29"/>
        <v>2930.0985740504957</v>
      </c>
    </row>
    <row r="234" spans="5:24" x14ac:dyDescent="0.2">
      <c r="E234" s="63">
        <v>214672</v>
      </c>
      <c r="F234" s="63" t="s">
        <v>60</v>
      </c>
      <c r="G234" s="63" t="s">
        <v>73</v>
      </c>
      <c r="I234" s="48" t="s">
        <v>77</v>
      </c>
      <c r="J234" s="49">
        <v>1900</v>
      </c>
      <c r="K234" s="49" t="s">
        <v>77</v>
      </c>
      <c r="L234" s="49" t="s">
        <v>77</v>
      </c>
      <c r="M234" s="50" t="s">
        <v>77</v>
      </c>
      <c r="N234" s="46">
        <f t="shared" si="30"/>
        <v>1900</v>
      </c>
      <c r="P234">
        <f t="shared" si="24"/>
        <v>124</v>
      </c>
      <c r="Q234" s="38">
        <f t="shared" si="25"/>
        <v>1</v>
      </c>
      <c r="R234" s="38">
        <f t="shared" si="26"/>
        <v>0.9</v>
      </c>
      <c r="T234" s="47">
        <v>261701.21153047308</v>
      </c>
      <c r="U234" s="47">
        <f t="shared" si="27"/>
        <v>26170.121153047301</v>
      </c>
      <c r="W234" s="47">
        <f t="shared" si="28"/>
        <v>261701.21153047308</v>
      </c>
      <c r="X234" s="47">
        <f t="shared" si="29"/>
        <v>26170.121153047301</v>
      </c>
    </row>
    <row r="235" spans="5:24" x14ac:dyDescent="0.2">
      <c r="E235" s="63">
        <v>214433</v>
      </c>
      <c r="F235" s="63" t="s">
        <v>60</v>
      </c>
      <c r="G235" s="63" t="s">
        <v>73</v>
      </c>
      <c r="I235" s="48" t="s">
        <v>77</v>
      </c>
      <c r="J235" s="49">
        <v>1900</v>
      </c>
      <c r="K235" s="49" t="s">
        <v>77</v>
      </c>
      <c r="L235" s="49" t="s">
        <v>77</v>
      </c>
      <c r="M235" s="50" t="s">
        <v>77</v>
      </c>
      <c r="N235" s="46">
        <f t="shared" si="30"/>
        <v>1900</v>
      </c>
      <c r="P235">
        <f t="shared" si="24"/>
        <v>124</v>
      </c>
      <c r="Q235" s="38">
        <f t="shared" si="25"/>
        <v>1</v>
      </c>
      <c r="R235" s="38">
        <f t="shared" si="26"/>
        <v>0.9</v>
      </c>
      <c r="T235" s="47">
        <v>127323.63525943499</v>
      </c>
      <c r="U235" s="47">
        <f t="shared" si="27"/>
        <v>12732.363525943496</v>
      </c>
      <c r="W235" s="47">
        <f t="shared" si="28"/>
        <v>127323.63525943499</v>
      </c>
      <c r="X235" s="47">
        <f t="shared" si="29"/>
        <v>12732.363525943496</v>
      </c>
    </row>
    <row r="236" spans="5:24" x14ac:dyDescent="0.2">
      <c r="E236" s="63">
        <v>214381</v>
      </c>
      <c r="F236" s="63" t="s">
        <v>60</v>
      </c>
      <c r="G236" s="63" t="s">
        <v>73</v>
      </c>
      <c r="I236" s="48" t="s">
        <v>77</v>
      </c>
      <c r="J236" s="49">
        <v>1900</v>
      </c>
      <c r="K236" s="49" t="s">
        <v>77</v>
      </c>
      <c r="L236" s="49" t="s">
        <v>77</v>
      </c>
      <c r="M236" s="50" t="s">
        <v>77</v>
      </c>
      <c r="N236" s="46">
        <f t="shared" si="30"/>
        <v>1900</v>
      </c>
      <c r="P236">
        <f t="shared" si="24"/>
        <v>124</v>
      </c>
      <c r="Q236" s="38">
        <f t="shared" si="25"/>
        <v>1</v>
      </c>
      <c r="R236" s="38">
        <f t="shared" si="26"/>
        <v>0.9</v>
      </c>
      <c r="T236" s="47">
        <v>49730.284131801483</v>
      </c>
      <c r="U236" s="47">
        <f t="shared" si="27"/>
        <v>4973.0284131801473</v>
      </c>
      <c r="W236" s="47">
        <f t="shared" si="28"/>
        <v>49730.284131801483</v>
      </c>
      <c r="X236" s="47">
        <f t="shared" si="29"/>
        <v>4973.0284131801473</v>
      </c>
    </row>
    <row r="237" spans="5:24" x14ac:dyDescent="0.2">
      <c r="E237" s="63">
        <v>194489</v>
      </c>
      <c r="F237" s="63" t="s">
        <v>60</v>
      </c>
      <c r="G237" s="63" t="s">
        <v>73</v>
      </c>
      <c r="I237" s="48" t="s">
        <v>77</v>
      </c>
      <c r="J237" s="49">
        <v>1900</v>
      </c>
      <c r="K237" s="49" t="s">
        <v>77</v>
      </c>
      <c r="L237" s="49" t="s">
        <v>77</v>
      </c>
      <c r="M237" s="50" t="s">
        <v>77</v>
      </c>
      <c r="N237" s="46">
        <f t="shared" si="30"/>
        <v>1900</v>
      </c>
      <c r="P237">
        <f t="shared" si="24"/>
        <v>124</v>
      </c>
      <c r="Q237" s="38">
        <f t="shared" si="25"/>
        <v>1</v>
      </c>
      <c r="R237" s="38">
        <f t="shared" si="26"/>
        <v>0.9</v>
      </c>
      <c r="T237" s="47">
        <v>335007.93696644006</v>
      </c>
      <c r="U237" s="47">
        <f t="shared" si="27"/>
        <v>33500.793696643996</v>
      </c>
      <c r="W237" s="47">
        <f t="shared" si="28"/>
        <v>335007.93696644006</v>
      </c>
      <c r="X237" s="47">
        <f t="shared" si="29"/>
        <v>33500.793696643996</v>
      </c>
    </row>
    <row r="238" spans="5:24" x14ac:dyDescent="0.2">
      <c r="E238" s="63">
        <v>192163</v>
      </c>
      <c r="F238" s="63" t="s">
        <v>60</v>
      </c>
      <c r="G238" s="63" t="s">
        <v>73</v>
      </c>
      <c r="I238" s="48">
        <v>2005</v>
      </c>
      <c r="J238" s="49" t="s">
        <v>77</v>
      </c>
      <c r="K238" s="49" t="s">
        <v>77</v>
      </c>
      <c r="L238" s="49" t="s">
        <v>77</v>
      </c>
      <c r="M238" s="50" t="s">
        <v>77</v>
      </c>
      <c r="N238" s="46">
        <f t="shared" si="30"/>
        <v>2005</v>
      </c>
      <c r="P238">
        <f t="shared" si="24"/>
        <v>19</v>
      </c>
      <c r="Q238" s="38">
        <f t="shared" si="25"/>
        <v>0.38</v>
      </c>
      <c r="R238" s="38">
        <f t="shared" si="26"/>
        <v>0.38</v>
      </c>
      <c r="T238" s="47">
        <v>2930.0985740504962</v>
      </c>
      <c r="U238" s="47">
        <f t="shared" si="27"/>
        <v>1816.6611159113077</v>
      </c>
      <c r="W238" s="47">
        <f t="shared" si="28"/>
        <v>2930.0985740504962</v>
      </c>
      <c r="X238" s="47">
        <f t="shared" si="29"/>
        <v>1816.6611159113077</v>
      </c>
    </row>
    <row r="239" spans="5:24" x14ac:dyDescent="0.2">
      <c r="E239" s="63">
        <v>192162</v>
      </c>
      <c r="F239" s="63" t="s">
        <v>60</v>
      </c>
      <c r="G239" s="63" t="s">
        <v>73</v>
      </c>
      <c r="I239" s="48" t="s">
        <v>77</v>
      </c>
      <c r="J239" s="49">
        <v>1900</v>
      </c>
      <c r="K239" s="49" t="s">
        <v>77</v>
      </c>
      <c r="L239" s="49" t="s">
        <v>77</v>
      </c>
      <c r="M239" s="50" t="s">
        <v>77</v>
      </c>
      <c r="N239" s="46">
        <f t="shared" si="30"/>
        <v>1900</v>
      </c>
      <c r="P239">
        <f t="shared" si="24"/>
        <v>124</v>
      </c>
      <c r="Q239" s="38">
        <f t="shared" si="25"/>
        <v>1</v>
      </c>
      <c r="R239" s="38">
        <f t="shared" si="26"/>
        <v>0.9</v>
      </c>
      <c r="T239" s="47">
        <v>27347.586691137963</v>
      </c>
      <c r="U239" s="47">
        <f t="shared" si="27"/>
        <v>2734.7586691137958</v>
      </c>
      <c r="W239" s="47">
        <f t="shared" si="28"/>
        <v>27347.586691137963</v>
      </c>
      <c r="X239" s="47">
        <f t="shared" si="29"/>
        <v>2734.7586691137958</v>
      </c>
    </row>
    <row r="240" spans="5:24" x14ac:dyDescent="0.2">
      <c r="E240" s="63">
        <v>192161</v>
      </c>
      <c r="F240" s="63" t="s">
        <v>60</v>
      </c>
      <c r="G240" s="63" t="s">
        <v>73</v>
      </c>
      <c r="I240" s="48">
        <v>2005</v>
      </c>
      <c r="J240" s="49" t="s">
        <v>77</v>
      </c>
      <c r="K240" s="49" t="s">
        <v>77</v>
      </c>
      <c r="L240" s="49" t="s">
        <v>77</v>
      </c>
      <c r="M240" s="50" t="s">
        <v>77</v>
      </c>
      <c r="N240" s="46">
        <f t="shared" si="30"/>
        <v>2005</v>
      </c>
      <c r="P240">
        <f t="shared" si="24"/>
        <v>19</v>
      </c>
      <c r="Q240" s="38">
        <f t="shared" si="25"/>
        <v>0.38</v>
      </c>
      <c r="R240" s="38">
        <f t="shared" si="26"/>
        <v>0.38</v>
      </c>
      <c r="T240" s="47">
        <v>386447.44526643766</v>
      </c>
      <c r="U240" s="47">
        <f t="shared" si="27"/>
        <v>239597.41606519136</v>
      </c>
      <c r="W240" s="47">
        <f t="shared" si="28"/>
        <v>386447.44526643766</v>
      </c>
      <c r="X240" s="47">
        <f t="shared" si="29"/>
        <v>239597.41606519136</v>
      </c>
    </row>
    <row r="241" spans="5:24" x14ac:dyDescent="0.2">
      <c r="E241" s="63">
        <v>191767</v>
      </c>
      <c r="F241" s="63" t="s">
        <v>60</v>
      </c>
      <c r="G241" s="63" t="s">
        <v>73</v>
      </c>
      <c r="I241" s="48">
        <v>2012</v>
      </c>
      <c r="J241" s="49" t="s">
        <v>77</v>
      </c>
      <c r="K241" s="49" t="s">
        <v>77</v>
      </c>
      <c r="L241" s="49" t="s">
        <v>77</v>
      </c>
      <c r="M241" s="50" t="s">
        <v>77</v>
      </c>
      <c r="N241" s="46">
        <f t="shared" si="30"/>
        <v>2012</v>
      </c>
      <c r="P241">
        <f t="shared" si="24"/>
        <v>12</v>
      </c>
      <c r="Q241" s="38">
        <f t="shared" si="25"/>
        <v>0.24</v>
      </c>
      <c r="R241" s="38">
        <f t="shared" si="26"/>
        <v>0.24</v>
      </c>
      <c r="T241" s="47">
        <v>282510.337514702</v>
      </c>
      <c r="U241" s="47">
        <f t="shared" si="27"/>
        <v>214707.85651117351</v>
      </c>
      <c r="W241" s="47">
        <f t="shared" si="28"/>
        <v>282510.337514702</v>
      </c>
      <c r="X241" s="47">
        <f t="shared" si="29"/>
        <v>214707.85651117351</v>
      </c>
    </row>
    <row r="242" spans="5:24" x14ac:dyDescent="0.2">
      <c r="E242" s="63">
        <v>191766</v>
      </c>
      <c r="F242" s="63" t="s">
        <v>60</v>
      </c>
      <c r="G242" s="63" t="s">
        <v>73</v>
      </c>
      <c r="I242" s="48">
        <v>2012</v>
      </c>
      <c r="J242" s="49" t="s">
        <v>77</v>
      </c>
      <c r="K242" s="49" t="s">
        <v>77</v>
      </c>
      <c r="L242" s="49" t="s">
        <v>77</v>
      </c>
      <c r="M242" s="50" t="s">
        <v>77</v>
      </c>
      <c r="N242" s="46">
        <f t="shared" si="30"/>
        <v>2012</v>
      </c>
      <c r="P242">
        <f t="shared" si="24"/>
        <v>12</v>
      </c>
      <c r="Q242" s="38">
        <f t="shared" si="25"/>
        <v>0.24</v>
      </c>
      <c r="R242" s="38">
        <f t="shared" si="26"/>
        <v>0.24</v>
      </c>
      <c r="T242" s="47">
        <v>1434418.9047094798</v>
      </c>
      <c r="U242" s="47">
        <f t="shared" si="27"/>
        <v>1090158.3675792047</v>
      </c>
      <c r="W242" s="47">
        <f t="shared" si="28"/>
        <v>1434418.9047094798</v>
      </c>
      <c r="X242" s="47">
        <f t="shared" si="29"/>
        <v>1090158.3675792047</v>
      </c>
    </row>
    <row r="243" spans="5:24" x14ac:dyDescent="0.2">
      <c r="E243" s="63">
        <v>191765</v>
      </c>
      <c r="F243" s="63" t="s">
        <v>60</v>
      </c>
      <c r="G243" s="63" t="s">
        <v>73</v>
      </c>
      <c r="I243" s="48">
        <v>2012</v>
      </c>
      <c r="J243" s="49" t="s">
        <v>77</v>
      </c>
      <c r="K243" s="49" t="s">
        <v>77</v>
      </c>
      <c r="L243" s="49" t="s">
        <v>77</v>
      </c>
      <c r="M243" s="50" t="s">
        <v>77</v>
      </c>
      <c r="N243" s="46">
        <f t="shared" si="30"/>
        <v>2012</v>
      </c>
      <c r="P243">
        <f t="shared" si="24"/>
        <v>12</v>
      </c>
      <c r="Q243" s="38">
        <f t="shared" si="25"/>
        <v>0.24</v>
      </c>
      <c r="R243" s="38">
        <f t="shared" si="26"/>
        <v>0.24</v>
      </c>
      <c r="T243" s="47">
        <v>728319.40944801457</v>
      </c>
      <c r="U243" s="47">
        <f t="shared" si="27"/>
        <v>553522.75118049106</v>
      </c>
      <c r="W243" s="47">
        <f t="shared" si="28"/>
        <v>728319.40944801457</v>
      </c>
      <c r="X243" s="47">
        <f t="shared" si="29"/>
        <v>553522.75118049106</v>
      </c>
    </row>
    <row r="244" spans="5:24" x14ac:dyDescent="0.2">
      <c r="E244" s="63">
        <v>191762</v>
      </c>
      <c r="F244" s="63" t="s">
        <v>60</v>
      </c>
      <c r="G244" s="63" t="s">
        <v>73</v>
      </c>
      <c r="I244" s="48" t="s">
        <v>77</v>
      </c>
      <c r="J244" s="49">
        <v>1900</v>
      </c>
      <c r="K244" s="49" t="s">
        <v>77</v>
      </c>
      <c r="L244" s="49" t="s">
        <v>77</v>
      </c>
      <c r="M244" s="50" t="s">
        <v>77</v>
      </c>
      <c r="N244" s="46">
        <f t="shared" si="30"/>
        <v>1900</v>
      </c>
      <c r="P244">
        <f t="shared" si="24"/>
        <v>124</v>
      </c>
      <c r="Q244" s="38">
        <f t="shared" si="25"/>
        <v>1</v>
      </c>
      <c r="R244" s="38">
        <f t="shared" si="26"/>
        <v>0.9</v>
      </c>
      <c r="T244" s="47">
        <v>70539.410116030456</v>
      </c>
      <c r="U244" s="47">
        <f t="shared" si="27"/>
        <v>7053.941011603044</v>
      </c>
      <c r="W244" s="47">
        <f t="shared" si="28"/>
        <v>70539.410116030456</v>
      </c>
      <c r="X244" s="47">
        <f t="shared" si="29"/>
        <v>7053.941011603044</v>
      </c>
    </row>
    <row r="245" spans="5:24" x14ac:dyDescent="0.2">
      <c r="E245" s="63">
        <v>191761</v>
      </c>
      <c r="F245" s="63" t="s">
        <v>60</v>
      </c>
      <c r="G245" s="63" t="s">
        <v>73</v>
      </c>
      <c r="I245" s="48" t="s">
        <v>77</v>
      </c>
      <c r="J245" s="49">
        <v>1900</v>
      </c>
      <c r="K245" s="49" t="s">
        <v>77</v>
      </c>
      <c r="L245" s="49" t="s">
        <v>77</v>
      </c>
      <c r="M245" s="50" t="s">
        <v>77</v>
      </c>
      <c r="N245" s="46">
        <f t="shared" si="30"/>
        <v>1900</v>
      </c>
      <c r="P245">
        <f t="shared" si="24"/>
        <v>124</v>
      </c>
      <c r="Q245" s="38">
        <f t="shared" si="25"/>
        <v>1</v>
      </c>
      <c r="R245" s="38">
        <f t="shared" si="26"/>
        <v>0.9</v>
      </c>
      <c r="T245" s="47">
        <v>392199.12024512945</v>
      </c>
      <c r="U245" s="47">
        <f t="shared" si="27"/>
        <v>39219.912024512938</v>
      </c>
      <c r="W245" s="47">
        <f t="shared" si="28"/>
        <v>392199.12024512945</v>
      </c>
      <c r="X245" s="47">
        <f t="shared" si="29"/>
        <v>39219.912024512938</v>
      </c>
    </row>
    <row r="246" spans="5:24" x14ac:dyDescent="0.2">
      <c r="E246" s="63">
        <v>191760</v>
      </c>
      <c r="F246" s="63" t="s">
        <v>60</v>
      </c>
      <c r="G246" s="63" t="s">
        <v>73</v>
      </c>
      <c r="I246" s="48" t="s">
        <v>77</v>
      </c>
      <c r="J246" s="49">
        <v>1900</v>
      </c>
      <c r="K246" s="49" t="s">
        <v>77</v>
      </c>
      <c r="L246" s="49" t="s">
        <v>77</v>
      </c>
      <c r="M246" s="50" t="s">
        <v>77</v>
      </c>
      <c r="N246" s="46">
        <f t="shared" si="30"/>
        <v>1900</v>
      </c>
      <c r="P246">
        <f t="shared" si="24"/>
        <v>124</v>
      </c>
      <c r="Q246" s="38">
        <f t="shared" si="25"/>
        <v>1</v>
      </c>
      <c r="R246" s="38">
        <f t="shared" si="26"/>
        <v>0.9</v>
      </c>
      <c r="T246" s="47">
        <v>70539.410116030456</v>
      </c>
      <c r="U246" s="47">
        <f t="shared" si="27"/>
        <v>7053.941011603044</v>
      </c>
      <c r="W246" s="47">
        <f t="shared" si="28"/>
        <v>70539.410116030456</v>
      </c>
      <c r="X246" s="47">
        <f t="shared" si="29"/>
        <v>7053.941011603044</v>
      </c>
    </row>
    <row r="247" spans="5:24" x14ac:dyDescent="0.2">
      <c r="E247" s="63">
        <v>191759</v>
      </c>
      <c r="F247" s="63" t="s">
        <v>60</v>
      </c>
      <c r="G247" s="63" t="s">
        <v>73</v>
      </c>
      <c r="I247" s="48" t="s">
        <v>77</v>
      </c>
      <c r="J247" s="49">
        <v>1900</v>
      </c>
      <c r="K247" s="49" t="s">
        <v>77</v>
      </c>
      <c r="L247" s="49" t="s">
        <v>77</v>
      </c>
      <c r="M247" s="50" t="s">
        <v>77</v>
      </c>
      <c r="N247" s="46">
        <f t="shared" si="30"/>
        <v>1900</v>
      </c>
      <c r="P247">
        <f t="shared" si="24"/>
        <v>124</v>
      </c>
      <c r="Q247" s="38">
        <f t="shared" si="25"/>
        <v>1</v>
      </c>
      <c r="R247" s="38">
        <f t="shared" si="26"/>
        <v>0.9</v>
      </c>
      <c r="T247" s="47">
        <v>589356.77151943452</v>
      </c>
      <c r="U247" s="47">
        <f t="shared" si="27"/>
        <v>58935.677151943441</v>
      </c>
      <c r="W247" s="47">
        <f t="shared" si="28"/>
        <v>589356.77151943452</v>
      </c>
      <c r="X247" s="47">
        <f t="shared" si="29"/>
        <v>58935.677151943441</v>
      </c>
    </row>
    <row r="248" spans="5:24" x14ac:dyDescent="0.2">
      <c r="E248" s="63">
        <v>191758</v>
      </c>
      <c r="F248" s="63" t="s">
        <v>60</v>
      </c>
      <c r="G248" s="63" t="s">
        <v>73</v>
      </c>
      <c r="I248" s="48" t="s">
        <v>77</v>
      </c>
      <c r="J248" s="49">
        <v>1900</v>
      </c>
      <c r="K248" s="49" t="s">
        <v>77</v>
      </c>
      <c r="L248" s="49" t="s">
        <v>77</v>
      </c>
      <c r="M248" s="50" t="s">
        <v>77</v>
      </c>
      <c r="N248" s="46">
        <f t="shared" si="30"/>
        <v>1900</v>
      </c>
      <c r="P248">
        <f t="shared" si="24"/>
        <v>124</v>
      </c>
      <c r="Q248" s="38">
        <f t="shared" si="25"/>
        <v>1</v>
      </c>
      <c r="R248" s="38">
        <f t="shared" si="26"/>
        <v>0.9</v>
      </c>
      <c r="T248" s="47">
        <v>465207.40971522109</v>
      </c>
      <c r="U248" s="47">
        <f t="shared" si="27"/>
        <v>46520.7409715221</v>
      </c>
      <c r="W248" s="47">
        <f t="shared" si="28"/>
        <v>465207.40971522109</v>
      </c>
      <c r="X248" s="47">
        <f t="shared" si="29"/>
        <v>46520.7409715221</v>
      </c>
    </row>
    <row r="249" spans="5:24" x14ac:dyDescent="0.2">
      <c r="E249" s="63">
        <v>191395</v>
      </c>
      <c r="F249" s="63" t="s">
        <v>60</v>
      </c>
      <c r="G249" s="63" t="s">
        <v>73</v>
      </c>
      <c r="I249" s="48">
        <v>2012</v>
      </c>
      <c r="J249" s="49" t="s">
        <v>77</v>
      </c>
      <c r="K249" s="49" t="s">
        <v>77</v>
      </c>
      <c r="L249" s="49" t="s">
        <v>77</v>
      </c>
      <c r="M249" s="50" t="s">
        <v>77</v>
      </c>
      <c r="N249" s="46">
        <f t="shared" si="30"/>
        <v>2012</v>
      </c>
      <c r="P249">
        <f t="shared" si="24"/>
        <v>12</v>
      </c>
      <c r="Q249" s="38">
        <f t="shared" si="25"/>
        <v>0.24</v>
      </c>
      <c r="R249" s="38">
        <f t="shared" si="26"/>
        <v>0.24</v>
      </c>
      <c r="T249" s="47">
        <v>522697.02895978576</v>
      </c>
      <c r="U249" s="47">
        <f t="shared" si="27"/>
        <v>397249.74200943718</v>
      </c>
      <c r="W249" s="47">
        <f t="shared" si="28"/>
        <v>522697.02895978576</v>
      </c>
      <c r="X249" s="47">
        <f t="shared" si="29"/>
        <v>397249.74200943718</v>
      </c>
    </row>
    <row r="250" spans="5:24" x14ac:dyDescent="0.2">
      <c r="E250" s="63">
        <v>191394</v>
      </c>
      <c r="F250" s="63" t="s">
        <v>60</v>
      </c>
      <c r="G250" s="63" t="s">
        <v>73</v>
      </c>
      <c r="I250" s="48">
        <v>2011</v>
      </c>
      <c r="J250" s="49" t="s">
        <v>77</v>
      </c>
      <c r="K250" s="49" t="s">
        <v>77</v>
      </c>
      <c r="L250" s="49" t="s">
        <v>77</v>
      </c>
      <c r="M250" s="50" t="s">
        <v>77</v>
      </c>
      <c r="N250" s="46">
        <f t="shared" si="30"/>
        <v>2011</v>
      </c>
      <c r="P250">
        <f t="shared" si="24"/>
        <v>13</v>
      </c>
      <c r="Q250" s="38">
        <f t="shared" si="25"/>
        <v>0.26</v>
      </c>
      <c r="R250" s="38">
        <f t="shared" si="26"/>
        <v>0.26</v>
      </c>
      <c r="T250" s="47">
        <v>6066741.9670292009</v>
      </c>
      <c r="U250" s="47">
        <f t="shared" si="27"/>
        <v>4489389.0556016089</v>
      </c>
      <c r="W250" s="47">
        <f t="shared" si="28"/>
        <v>6066741.9670292009</v>
      </c>
      <c r="X250" s="47">
        <f t="shared" si="29"/>
        <v>4489389.0556016089</v>
      </c>
    </row>
    <row r="251" spans="5:24" x14ac:dyDescent="0.2">
      <c r="E251" s="63">
        <v>191393</v>
      </c>
      <c r="F251" s="63" t="s">
        <v>60</v>
      </c>
      <c r="G251" s="63" t="s">
        <v>73</v>
      </c>
      <c r="I251" s="48">
        <v>2012</v>
      </c>
      <c r="J251" s="49" t="s">
        <v>77</v>
      </c>
      <c r="K251" s="49" t="s">
        <v>77</v>
      </c>
      <c r="L251" s="49" t="s">
        <v>77</v>
      </c>
      <c r="M251" s="50" t="s">
        <v>77</v>
      </c>
      <c r="N251" s="46">
        <f t="shared" si="30"/>
        <v>2012</v>
      </c>
      <c r="P251">
        <f t="shared" si="24"/>
        <v>12</v>
      </c>
      <c r="Q251" s="38">
        <f t="shared" si="25"/>
        <v>0.24</v>
      </c>
      <c r="R251" s="38">
        <f t="shared" si="26"/>
        <v>0.24</v>
      </c>
      <c r="T251" s="47">
        <v>5425538.7290744837</v>
      </c>
      <c r="U251" s="47">
        <f t="shared" si="27"/>
        <v>4123409.4340966078</v>
      </c>
      <c r="W251" s="47">
        <f t="shared" si="28"/>
        <v>5425538.7290744837</v>
      </c>
      <c r="X251" s="47">
        <f t="shared" si="29"/>
        <v>4123409.4340966078</v>
      </c>
    </row>
    <row r="252" spans="5:24" x14ac:dyDescent="0.2">
      <c r="E252" s="63">
        <v>191392</v>
      </c>
      <c r="F252" s="63" t="s">
        <v>60</v>
      </c>
      <c r="G252" s="63" t="s">
        <v>73</v>
      </c>
      <c r="I252" s="48">
        <v>2012</v>
      </c>
      <c r="J252" s="49" t="s">
        <v>77</v>
      </c>
      <c r="K252" s="49" t="s">
        <v>77</v>
      </c>
      <c r="L252" s="49" t="s">
        <v>77</v>
      </c>
      <c r="M252" s="50" t="s">
        <v>77</v>
      </c>
      <c r="N252" s="46">
        <f t="shared" si="30"/>
        <v>2012</v>
      </c>
      <c r="P252">
        <f t="shared" si="24"/>
        <v>12</v>
      </c>
      <c r="Q252" s="38">
        <f t="shared" si="25"/>
        <v>0.24</v>
      </c>
      <c r="R252" s="38">
        <f t="shared" si="26"/>
        <v>0.24</v>
      </c>
      <c r="T252" s="47">
        <v>589356.77151943452</v>
      </c>
      <c r="U252" s="47">
        <f t="shared" si="27"/>
        <v>447911.14635477023</v>
      </c>
      <c r="W252" s="47">
        <f t="shared" si="28"/>
        <v>589356.77151943452</v>
      </c>
      <c r="X252" s="47">
        <f t="shared" si="29"/>
        <v>447911.14635477023</v>
      </c>
    </row>
    <row r="253" spans="5:24" x14ac:dyDescent="0.2">
      <c r="E253" s="63">
        <v>191391</v>
      </c>
      <c r="F253" s="63" t="s">
        <v>60</v>
      </c>
      <c r="G253" s="63" t="s">
        <v>73</v>
      </c>
      <c r="I253" s="48">
        <v>2012</v>
      </c>
      <c r="J253" s="49" t="s">
        <v>77</v>
      </c>
      <c r="K253" s="49" t="s">
        <v>77</v>
      </c>
      <c r="L253" s="49" t="s">
        <v>77</v>
      </c>
      <c r="M253" s="50" t="s">
        <v>77</v>
      </c>
      <c r="N253" s="46">
        <f t="shared" si="30"/>
        <v>2012</v>
      </c>
      <c r="P253">
        <f t="shared" si="24"/>
        <v>12</v>
      </c>
      <c r="Q253" s="38">
        <f t="shared" si="25"/>
        <v>0.24</v>
      </c>
      <c r="R253" s="38">
        <f t="shared" si="26"/>
        <v>0.24</v>
      </c>
      <c r="T253" s="47">
        <v>523755.12011152628</v>
      </c>
      <c r="U253" s="47">
        <f t="shared" si="27"/>
        <v>398053.89128475997</v>
      </c>
      <c r="W253" s="47">
        <f t="shared" si="28"/>
        <v>523755.12011152628</v>
      </c>
      <c r="X253" s="47">
        <f t="shared" si="29"/>
        <v>398053.89128475997</v>
      </c>
    </row>
    <row r="254" spans="5:24" x14ac:dyDescent="0.2">
      <c r="E254" s="63">
        <v>191390</v>
      </c>
      <c r="F254" s="63" t="s">
        <v>60</v>
      </c>
      <c r="G254" s="63" t="s">
        <v>73</v>
      </c>
      <c r="I254" s="48">
        <v>2012</v>
      </c>
      <c r="J254" s="49" t="s">
        <v>77</v>
      </c>
      <c r="K254" s="49" t="s">
        <v>77</v>
      </c>
      <c r="L254" s="49" t="s">
        <v>77</v>
      </c>
      <c r="M254" s="50" t="s">
        <v>77</v>
      </c>
      <c r="N254" s="46">
        <f t="shared" si="30"/>
        <v>2012</v>
      </c>
      <c r="P254">
        <f t="shared" si="24"/>
        <v>12</v>
      </c>
      <c r="Q254" s="38">
        <f t="shared" si="25"/>
        <v>0.24</v>
      </c>
      <c r="R254" s="38">
        <f t="shared" si="26"/>
        <v>0.24</v>
      </c>
      <c r="T254" s="47">
        <v>2491804.6623487761</v>
      </c>
      <c r="U254" s="47">
        <f t="shared" si="27"/>
        <v>1893771.5433850698</v>
      </c>
      <c r="W254" s="47">
        <f t="shared" si="28"/>
        <v>2491804.6623487761</v>
      </c>
      <c r="X254" s="47">
        <f t="shared" si="29"/>
        <v>1893771.5433850698</v>
      </c>
    </row>
    <row r="255" spans="5:24" x14ac:dyDescent="0.2">
      <c r="E255" s="63">
        <v>191389</v>
      </c>
      <c r="F255" s="63" t="s">
        <v>60</v>
      </c>
      <c r="G255" s="63" t="s">
        <v>73</v>
      </c>
      <c r="I255" s="48">
        <v>2012</v>
      </c>
      <c r="J255" s="49" t="s">
        <v>77</v>
      </c>
      <c r="K255" s="49" t="s">
        <v>77</v>
      </c>
      <c r="L255" s="49" t="s">
        <v>77</v>
      </c>
      <c r="M255" s="50" t="s">
        <v>77</v>
      </c>
      <c r="N255" s="46">
        <f t="shared" si="30"/>
        <v>2012</v>
      </c>
      <c r="P255">
        <f t="shared" si="24"/>
        <v>12</v>
      </c>
      <c r="Q255" s="38">
        <f t="shared" si="25"/>
        <v>0.24</v>
      </c>
      <c r="R255" s="38">
        <f t="shared" si="26"/>
        <v>0.24</v>
      </c>
      <c r="T255" s="47">
        <v>849647.19484758703</v>
      </c>
      <c r="U255" s="47">
        <f t="shared" si="27"/>
        <v>645731.8680841662</v>
      </c>
      <c r="W255" s="47">
        <f t="shared" si="28"/>
        <v>849647.19484758703</v>
      </c>
      <c r="X255" s="47">
        <f t="shared" si="29"/>
        <v>645731.8680841662</v>
      </c>
    </row>
    <row r="256" spans="5:24" x14ac:dyDescent="0.2">
      <c r="E256" s="63">
        <v>191388</v>
      </c>
      <c r="F256" s="63" t="s">
        <v>60</v>
      </c>
      <c r="G256" s="63" t="s">
        <v>73</v>
      </c>
      <c r="I256" s="48">
        <v>2012</v>
      </c>
      <c r="J256" s="49" t="s">
        <v>77</v>
      </c>
      <c r="K256" s="49" t="s">
        <v>77</v>
      </c>
      <c r="L256" s="49" t="s">
        <v>77</v>
      </c>
      <c r="M256" s="50" t="s">
        <v>77</v>
      </c>
      <c r="N256" s="46">
        <f t="shared" si="30"/>
        <v>2012</v>
      </c>
      <c r="P256">
        <f t="shared" si="24"/>
        <v>12</v>
      </c>
      <c r="Q256" s="38">
        <f t="shared" si="25"/>
        <v>0.24</v>
      </c>
      <c r="R256" s="38">
        <f t="shared" si="26"/>
        <v>0.24</v>
      </c>
      <c r="T256" s="47">
        <v>84999.989189816712</v>
      </c>
      <c r="U256" s="47">
        <f t="shared" si="27"/>
        <v>64599.991784260703</v>
      </c>
      <c r="W256" s="47">
        <f t="shared" si="28"/>
        <v>84999.989189816712</v>
      </c>
      <c r="X256" s="47">
        <f t="shared" si="29"/>
        <v>64599.991784260703</v>
      </c>
    </row>
    <row r="257" spans="5:24" x14ac:dyDescent="0.2">
      <c r="E257" s="63">
        <v>191385</v>
      </c>
      <c r="F257" s="63" t="s">
        <v>60</v>
      </c>
      <c r="G257" s="63" t="s">
        <v>73</v>
      </c>
      <c r="I257" s="48" t="s">
        <v>77</v>
      </c>
      <c r="J257" s="49">
        <v>1900</v>
      </c>
      <c r="K257" s="49" t="s">
        <v>77</v>
      </c>
      <c r="L257" s="49" t="s">
        <v>77</v>
      </c>
      <c r="M257" s="50" t="s">
        <v>77</v>
      </c>
      <c r="N257" s="46">
        <f t="shared" si="30"/>
        <v>1900</v>
      </c>
      <c r="P257">
        <f t="shared" si="24"/>
        <v>124</v>
      </c>
      <c r="Q257" s="38">
        <f t="shared" si="25"/>
        <v>1</v>
      </c>
      <c r="R257" s="38">
        <f t="shared" si="26"/>
        <v>0.9</v>
      </c>
      <c r="T257" s="47">
        <v>24688.793540610666</v>
      </c>
      <c r="U257" s="47">
        <f t="shared" si="27"/>
        <v>2468.8793540610659</v>
      </c>
      <c r="W257" s="47">
        <f t="shared" si="28"/>
        <v>24688.793540610666</v>
      </c>
      <c r="X257" s="47">
        <f t="shared" si="29"/>
        <v>2468.8793540610659</v>
      </c>
    </row>
    <row r="258" spans="5:24" x14ac:dyDescent="0.2">
      <c r="E258" s="63">
        <v>191384</v>
      </c>
      <c r="F258" s="63" t="s">
        <v>60</v>
      </c>
      <c r="G258" s="63" t="s">
        <v>73</v>
      </c>
      <c r="I258" s="48">
        <v>2011</v>
      </c>
      <c r="J258" s="49" t="s">
        <v>77</v>
      </c>
      <c r="K258" s="49" t="s">
        <v>77</v>
      </c>
      <c r="L258" s="49" t="s">
        <v>77</v>
      </c>
      <c r="M258" s="50" t="s">
        <v>77</v>
      </c>
      <c r="N258" s="46">
        <f t="shared" si="30"/>
        <v>2011</v>
      </c>
      <c r="P258">
        <f t="shared" si="24"/>
        <v>13</v>
      </c>
      <c r="Q258" s="38">
        <f t="shared" si="25"/>
        <v>0.26</v>
      </c>
      <c r="R258" s="38">
        <f t="shared" si="26"/>
        <v>0.26</v>
      </c>
      <c r="T258" s="47">
        <v>238423.20619218305</v>
      </c>
      <c r="U258" s="47">
        <f t="shared" si="27"/>
        <v>176433.17258221545</v>
      </c>
      <c r="W258" s="47">
        <f t="shared" si="28"/>
        <v>238423.20619218305</v>
      </c>
      <c r="X258" s="47">
        <f t="shared" si="29"/>
        <v>176433.17258221545</v>
      </c>
    </row>
    <row r="259" spans="5:24" x14ac:dyDescent="0.2">
      <c r="E259" s="63">
        <v>191383</v>
      </c>
      <c r="F259" s="63" t="s">
        <v>60</v>
      </c>
      <c r="G259" s="63" t="s">
        <v>73</v>
      </c>
      <c r="I259" s="48">
        <v>2011</v>
      </c>
      <c r="J259" s="49" t="s">
        <v>77</v>
      </c>
      <c r="K259" s="49" t="s">
        <v>77</v>
      </c>
      <c r="L259" s="49" t="s">
        <v>77</v>
      </c>
      <c r="M259" s="50" t="s">
        <v>77</v>
      </c>
      <c r="N259" s="46">
        <f t="shared" si="30"/>
        <v>2011</v>
      </c>
      <c r="P259">
        <f t="shared" si="24"/>
        <v>13</v>
      </c>
      <c r="Q259" s="38">
        <f t="shared" si="25"/>
        <v>0.26</v>
      </c>
      <c r="R259" s="38">
        <f t="shared" si="26"/>
        <v>0.26</v>
      </c>
      <c r="T259" s="47">
        <v>12697.093820885484</v>
      </c>
      <c r="U259" s="47">
        <f t="shared" si="27"/>
        <v>9395.8494274552577</v>
      </c>
      <c r="W259" s="47">
        <f t="shared" si="28"/>
        <v>12697.093820885484</v>
      </c>
      <c r="X259" s="47">
        <f t="shared" si="29"/>
        <v>9395.8494274552577</v>
      </c>
    </row>
    <row r="260" spans="5:24" x14ac:dyDescent="0.2">
      <c r="E260" s="63">
        <v>172972</v>
      </c>
      <c r="F260" s="63" t="s">
        <v>60</v>
      </c>
      <c r="G260" s="63" t="s">
        <v>73</v>
      </c>
      <c r="I260" s="48" t="s">
        <v>77</v>
      </c>
      <c r="J260" s="49">
        <v>1900</v>
      </c>
      <c r="K260" s="49" t="s">
        <v>77</v>
      </c>
      <c r="L260" s="49" t="s">
        <v>77</v>
      </c>
      <c r="M260" s="50" t="s">
        <v>77</v>
      </c>
      <c r="N260" s="46">
        <f t="shared" si="30"/>
        <v>1900</v>
      </c>
      <c r="P260">
        <f t="shared" si="24"/>
        <v>124</v>
      </c>
      <c r="Q260" s="38">
        <f t="shared" si="25"/>
        <v>1</v>
      </c>
      <c r="R260" s="38">
        <f t="shared" si="26"/>
        <v>0.9</v>
      </c>
      <c r="T260" s="47">
        <v>294963.25645441667</v>
      </c>
      <c r="U260" s="47">
        <f t="shared" si="27"/>
        <v>29496.325645441659</v>
      </c>
      <c r="W260" s="47">
        <f t="shared" si="28"/>
        <v>294963.25645441667</v>
      </c>
      <c r="X260" s="47">
        <f t="shared" si="29"/>
        <v>29496.325645441659</v>
      </c>
    </row>
    <row r="261" spans="5:24" x14ac:dyDescent="0.2">
      <c r="E261" s="63">
        <v>172971</v>
      </c>
      <c r="F261" s="63" t="s">
        <v>60</v>
      </c>
      <c r="G261" s="63" t="s">
        <v>73</v>
      </c>
      <c r="I261" s="48" t="s">
        <v>77</v>
      </c>
      <c r="J261" s="49">
        <v>1900</v>
      </c>
      <c r="K261" s="49" t="s">
        <v>77</v>
      </c>
      <c r="L261" s="49" t="s">
        <v>77</v>
      </c>
      <c r="M261" s="50" t="s">
        <v>77</v>
      </c>
      <c r="N261" s="46">
        <f t="shared" si="30"/>
        <v>1900</v>
      </c>
      <c r="P261">
        <f t="shared" si="24"/>
        <v>124</v>
      </c>
      <c r="Q261" s="38">
        <f t="shared" si="25"/>
        <v>1</v>
      </c>
      <c r="R261" s="38">
        <f t="shared" si="26"/>
        <v>0.9</v>
      </c>
      <c r="T261" s="47">
        <v>348356.16380378127</v>
      </c>
      <c r="U261" s="47">
        <f t="shared" si="27"/>
        <v>34835.616380378116</v>
      </c>
      <c r="W261" s="47">
        <f t="shared" si="28"/>
        <v>348356.16380378127</v>
      </c>
      <c r="X261" s="47">
        <f t="shared" si="29"/>
        <v>34835.616380378116</v>
      </c>
    </row>
    <row r="262" spans="5:24" x14ac:dyDescent="0.2">
      <c r="E262" s="63">
        <v>172970</v>
      </c>
      <c r="F262" s="63" t="s">
        <v>60</v>
      </c>
      <c r="G262" s="63" t="s">
        <v>73</v>
      </c>
      <c r="I262" s="48" t="s">
        <v>77</v>
      </c>
      <c r="J262" s="49">
        <v>1900</v>
      </c>
      <c r="K262" s="49" t="s">
        <v>77</v>
      </c>
      <c r="L262" s="49" t="s">
        <v>77</v>
      </c>
      <c r="M262" s="50" t="s">
        <v>77</v>
      </c>
      <c r="N262" s="46">
        <f t="shared" si="30"/>
        <v>1900</v>
      </c>
      <c r="P262">
        <f t="shared" si="24"/>
        <v>124</v>
      </c>
      <c r="Q262" s="38">
        <f t="shared" si="25"/>
        <v>1</v>
      </c>
      <c r="R262" s="38">
        <f t="shared" si="26"/>
        <v>0.9</v>
      </c>
      <c r="T262" s="47">
        <v>348356.16380378127</v>
      </c>
      <c r="U262" s="47">
        <f t="shared" si="27"/>
        <v>34835.616380378116</v>
      </c>
      <c r="W262" s="47">
        <f t="shared" si="28"/>
        <v>348356.16380378127</v>
      </c>
      <c r="X262" s="47">
        <f t="shared" si="29"/>
        <v>34835.616380378116</v>
      </c>
    </row>
    <row r="263" spans="5:24" x14ac:dyDescent="0.2">
      <c r="E263" s="63">
        <v>172969</v>
      </c>
      <c r="F263" s="63" t="s">
        <v>60</v>
      </c>
      <c r="G263" s="63" t="s">
        <v>73</v>
      </c>
      <c r="I263" s="48">
        <v>2015</v>
      </c>
      <c r="J263" s="49" t="s">
        <v>77</v>
      </c>
      <c r="K263" s="49" t="s">
        <v>77</v>
      </c>
      <c r="L263" s="49" t="s">
        <v>77</v>
      </c>
      <c r="M263" s="50" t="s">
        <v>77</v>
      </c>
      <c r="N263" s="46">
        <f t="shared" si="30"/>
        <v>2015</v>
      </c>
      <c r="P263">
        <f t="shared" si="24"/>
        <v>9</v>
      </c>
      <c r="Q263" s="38">
        <f t="shared" si="25"/>
        <v>0.18</v>
      </c>
      <c r="R263" s="38">
        <f t="shared" si="26"/>
        <v>0.18</v>
      </c>
      <c r="T263" s="47">
        <v>915818.58764489403</v>
      </c>
      <c r="U263" s="47">
        <f t="shared" si="27"/>
        <v>750971.24186881317</v>
      </c>
      <c r="W263" s="47">
        <f t="shared" si="28"/>
        <v>915818.58764489403</v>
      </c>
      <c r="X263" s="47">
        <f t="shared" si="29"/>
        <v>750971.24186881317</v>
      </c>
    </row>
    <row r="264" spans="5:24" x14ac:dyDescent="0.2">
      <c r="E264" s="63">
        <v>172968</v>
      </c>
      <c r="F264" s="63" t="s">
        <v>60</v>
      </c>
      <c r="G264" s="63" t="s">
        <v>73</v>
      </c>
      <c r="I264" s="48" t="s">
        <v>77</v>
      </c>
      <c r="J264" s="49">
        <v>1900</v>
      </c>
      <c r="K264" s="49" t="s">
        <v>77</v>
      </c>
      <c r="L264" s="49" t="s">
        <v>77</v>
      </c>
      <c r="M264" s="50" t="s">
        <v>77</v>
      </c>
      <c r="N264" s="46">
        <f t="shared" si="30"/>
        <v>1900</v>
      </c>
      <c r="P264">
        <f t="shared" si="24"/>
        <v>124</v>
      </c>
      <c r="Q264" s="38">
        <f t="shared" si="25"/>
        <v>1</v>
      </c>
      <c r="R264" s="38">
        <f t="shared" si="26"/>
        <v>0.9</v>
      </c>
      <c r="T264" s="47">
        <v>4053628.5939447479</v>
      </c>
      <c r="U264" s="47">
        <f t="shared" si="27"/>
        <v>405362.85939447471</v>
      </c>
      <c r="W264" s="47">
        <f t="shared" si="28"/>
        <v>4053628.5939447479</v>
      </c>
      <c r="X264" s="47">
        <f t="shared" si="29"/>
        <v>405362.85939447471</v>
      </c>
    </row>
    <row r="265" spans="5:24" x14ac:dyDescent="0.2">
      <c r="E265" s="63">
        <v>172967</v>
      </c>
      <c r="F265" s="63" t="s">
        <v>60</v>
      </c>
      <c r="G265" s="63" t="s">
        <v>73</v>
      </c>
      <c r="I265" s="48" t="s">
        <v>77</v>
      </c>
      <c r="J265" s="49">
        <v>1900</v>
      </c>
      <c r="K265" s="49" t="s">
        <v>77</v>
      </c>
      <c r="L265" s="49" t="s">
        <v>77</v>
      </c>
      <c r="M265" s="50" t="s">
        <v>77</v>
      </c>
      <c r="N265" s="46">
        <f t="shared" si="30"/>
        <v>1900</v>
      </c>
      <c r="P265">
        <f t="shared" si="24"/>
        <v>124</v>
      </c>
      <c r="Q265" s="38">
        <f t="shared" si="25"/>
        <v>1</v>
      </c>
      <c r="R265" s="38">
        <f t="shared" si="26"/>
        <v>0.9</v>
      </c>
      <c r="T265" s="47">
        <v>90181.922779109736</v>
      </c>
      <c r="U265" s="47">
        <f t="shared" si="27"/>
        <v>9018.1922779109718</v>
      </c>
      <c r="W265" s="47">
        <f t="shared" si="28"/>
        <v>90181.922779109736</v>
      </c>
      <c r="X265" s="47">
        <f t="shared" si="29"/>
        <v>9018.1922779109718</v>
      </c>
    </row>
    <row r="266" spans="5:24" x14ac:dyDescent="0.2">
      <c r="E266" s="63">
        <v>172966</v>
      </c>
      <c r="F266" s="63" t="s">
        <v>60</v>
      </c>
      <c r="G266" s="63" t="s">
        <v>73</v>
      </c>
      <c r="I266" s="48" t="s">
        <v>77</v>
      </c>
      <c r="J266" s="49">
        <v>1900</v>
      </c>
      <c r="K266" s="49" t="s">
        <v>77</v>
      </c>
      <c r="L266" s="49" t="s">
        <v>77</v>
      </c>
      <c r="M266" s="50" t="s">
        <v>77</v>
      </c>
      <c r="N266" s="46">
        <f t="shared" si="30"/>
        <v>1900</v>
      </c>
      <c r="P266">
        <f t="shared" si="24"/>
        <v>124</v>
      </c>
      <c r="Q266" s="38">
        <f t="shared" si="25"/>
        <v>1</v>
      </c>
      <c r="R266" s="38">
        <f t="shared" si="26"/>
        <v>0.9</v>
      </c>
      <c r="T266" s="47">
        <v>651.13301645566594</v>
      </c>
      <c r="U266" s="47">
        <f t="shared" si="27"/>
        <v>65.11330164556658</v>
      </c>
      <c r="W266" s="47">
        <f t="shared" si="28"/>
        <v>651.13301645566594</v>
      </c>
      <c r="X266" s="47">
        <f t="shared" si="29"/>
        <v>65.11330164556658</v>
      </c>
    </row>
    <row r="267" spans="5:24" x14ac:dyDescent="0.2">
      <c r="E267" s="63">
        <v>172965</v>
      </c>
      <c r="F267" s="63" t="s">
        <v>60</v>
      </c>
      <c r="G267" s="63" t="s">
        <v>73</v>
      </c>
      <c r="I267" s="48" t="s">
        <v>77</v>
      </c>
      <c r="J267" s="49">
        <v>1900</v>
      </c>
      <c r="K267" s="49" t="s">
        <v>77</v>
      </c>
      <c r="L267" s="49" t="s">
        <v>77</v>
      </c>
      <c r="M267" s="50" t="s">
        <v>77</v>
      </c>
      <c r="N267" s="46">
        <f t="shared" si="30"/>
        <v>1900</v>
      </c>
      <c r="P267">
        <f t="shared" si="24"/>
        <v>124</v>
      </c>
      <c r="Q267" s="38">
        <f t="shared" si="25"/>
        <v>1</v>
      </c>
      <c r="R267" s="38">
        <f t="shared" si="26"/>
        <v>0.9</v>
      </c>
      <c r="T267" s="47">
        <v>92786.454844932363</v>
      </c>
      <c r="U267" s="47">
        <f t="shared" si="27"/>
        <v>9278.6454844932341</v>
      </c>
      <c r="W267" s="47">
        <f t="shared" si="28"/>
        <v>92786.454844932363</v>
      </c>
      <c r="X267" s="47">
        <f t="shared" si="29"/>
        <v>9278.6454844932341</v>
      </c>
    </row>
    <row r="268" spans="5:24" x14ac:dyDescent="0.2">
      <c r="E268" s="63">
        <v>172964</v>
      </c>
      <c r="F268" s="63" t="s">
        <v>60</v>
      </c>
      <c r="G268" s="63" t="s">
        <v>73</v>
      </c>
      <c r="I268" s="48" t="s">
        <v>77</v>
      </c>
      <c r="J268" s="49">
        <v>1900</v>
      </c>
      <c r="K268" s="49" t="s">
        <v>77</v>
      </c>
      <c r="L268" s="49" t="s">
        <v>77</v>
      </c>
      <c r="M268" s="50" t="s">
        <v>77</v>
      </c>
      <c r="N268" s="46">
        <f t="shared" si="30"/>
        <v>1900</v>
      </c>
      <c r="P268">
        <f t="shared" si="24"/>
        <v>124</v>
      </c>
      <c r="Q268" s="38">
        <f t="shared" si="25"/>
        <v>1</v>
      </c>
      <c r="R268" s="38">
        <f t="shared" si="26"/>
        <v>0.9</v>
      </c>
      <c r="T268" s="47">
        <v>27998.719707593627</v>
      </c>
      <c r="U268" s="47">
        <f t="shared" si="27"/>
        <v>2799.8719707593623</v>
      </c>
      <c r="W268" s="47">
        <f t="shared" si="28"/>
        <v>27998.719707593627</v>
      </c>
      <c r="X268" s="47">
        <f t="shared" si="29"/>
        <v>2799.8719707593623</v>
      </c>
    </row>
    <row r="269" spans="5:24" x14ac:dyDescent="0.2">
      <c r="E269" s="63">
        <v>172963</v>
      </c>
      <c r="F269" s="63" t="s">
        <v>60</v>
      </c>
      <c r="G269" s="63" t="s">
        <v>73</v>
      </c>
      <c r="I269" s="48" t="s">
        <v>77</v>
      </c>
      <c r="J269" s="49">
        <v>1900</v>
      </c>
      <c r="K269" s="49" t="s">
        <v>77</v>
      </c>
      <c r="L269" s="49" t="s">
        <v>77</v>
      </c>
      <c r="M269" s="50" t="s">
        <v>77</v>
      </c>
      <c r="N269" s="46">
        <f t="shared" si="30"/>
        <v>1900</v>
      </c>
      <c r="P269">
        <f t="shared" si="24"/>
        <v>124</v>
      </c>
      <c r="Q269" s="38">
        <f t="shared" si="25"/>
        <v>1</v>
      </c>
      <c r="R269" s="38">
        <f t="shared" si="26"/>
        <v>0.9</v>
      </c>
      <c r="T269" s="47">
        <v>26696.4536746823</v>
      </c>
      <c r="U269" s="47">
        <f t="shared" si="27"/>
        <v>2669.6453674682293</v>
      </c>
      <c r="W269" s="47">
        <f t="shared" si="28"/>
        <v>26696.4536746823</v>
      </c>
      <c r="X269" s="47">
        <f t="shared" si="29"/>
        <v>2669.6453674682293</v>
      </c>
    </row>
    <row r="270" spans="5:24" x14ac:dyDescent="0.2">
      <c r="E270" s="63">
        <v>172962</v>
      </c>
      <c r="F270" s="63" t="s">
        <v>60</v>
      </c>
      <c r="G270" s="63" t="s">
        <v>73</v>
      </c>
      <c r="I270" s="48" t="s">
        <v>77</v>
      </c>
      <c r="J270" s="49">
        <v>1900</v>
      </c>
      <c r="K270" s="49" t="s">
        <v>77</v>
      </c>
      <c r="L270" s="49" t="s">
        <v>77</v>
      </c>
      <c r="M270" s="50" t="s">
        <v>77</v>
      </c>
      <c r="N270" s="46">
        <f t="shared" si="30"/>
        <v>1900</v>
      </c>
      <c r="P270">
        <f t="shared" si="24"/>
        <v>124</v>
      </c>
      <c r="Q270" s="38">
        <f t="shared" si="25"/>
        <v>1</v>
      </c>
      <c r="R270" s="38">
        <f t="shared" si="26"/>
        <v>0.9</v>
      </c>
      <c r="T270" s="47">
        <v>0</v>
      </c>
      <c r="U270" s="47">
        <f t="shared" si="27"/>
        <v>0</v>
      </c>
      <c r="W270" s="47">
        <f t="shared" si="28"/>
        <v>0</v>
      </c>
      <c r="X270" s="47">
        <f t="shared" si="29"/>
        <v>0</v>
      </c>
    </row>
    <row r="271" spans="5:24" x14ac:dyDescent="0.2">
      <c r="E271" s="63">
        <v>172961</v>
      </c>
      <c r="F271" s="63" t="s">
        <v>60</v>
      </c>
      <c r="G271" s="63" t="s">
        <v>73</v>
      </c>
      <c r="I271" s="48" t="s">
        <v>77</v>
      </c>
      <c r="J271" s="49">
        <v>1900</v>
      </c>
      <c r="K271" s="49" t="s">
        <v>77</v>
      </c>
      <c r="L271" s="49" t="s">
        <v>77</v>
      </c>
      <c r="M271" s="50" t="s">
        <v>77</v>
      </c>
      <c r="N271" s="46">
        <f t="shared" si="30"/>
        <v>1900</v>
      </c>
      <c r="P271">
        <f t="shared" si="24"/>
        <v>124</v>
      </c>
      <c r="Q271" s="38">
        <f t="shared" si="25"/>
        <v>1</v>
      </c>
      <c r="R271" s="38">
        <f t="shared" si="26"/>
        <v>0.9</v>
      </c>
      <c r="T271" s="47">
        <v>0</v>
      </c>
      <c r="U271" s="47">
        <f t="shared" si="27"/>
        <v>0</v>
      </c>
      <c r="W271" s="47">
        <f t="shared" si="28"/>
        <v>0</v>
      </c>
      <c r="X271" s="47">
        <f t="shared" si="29"/>
        <v>0</v>
      </c>
    </row>
    <row r="272" spans="5:24" x14ac:dyDescent="0.2">
      <c r="E272" s="63">
        <v>172960</v>
      </c>
      <c r="F272" s="63" t="s">
        <v>60</v>
      </c>
      <c r="G272" s="63" t="s">
        <v>73</v>
      </c>
      <c r="I272" s="48" t="s">
        <v>77</v>
      </c>
      <c r="J272" s="49">
        <v>1900</v>
      </c>
      <c r="K272" s="49" t="s">
        <v>77</v>
      </c>
      <c r="L272" s="49" t="s">
        <v>77</v>
      </c>
      <c r="M272" s="50" t="s">
        <v>77</v>
      </c>
      <c r="N272" s="46">
        <f t="shared" si="30"/>
        <v>1900</v>
      </c>
      <c r="P272">
        <f t="shared" si="24"/>
        <v>124</v>
      </c>
      <c r="Q272" s="38">
        <f t="shared" si="25"/>
        <v>1</v>
      </c>
      <c r="R272" s="38">
        <f t="shared" si="26"/>
        <v>0.9</v>
      </c>
      <c r="T272" s="47">
        <v>0</v>
      </c>
      <c r="U272" s="47">
        <f t="shared" si="27"/>
        <v>0</v>
      </c>
      <c r="W272" s="47">
        <f t="shared" si="28"/>
        <v>0</v>
      </c>
      <c r="X272" s="47">
        <f t="shared" si="29"/>
        <v>0</v>
      </c>
    </row>
    <row r="273" spans="5:24" x14ac:dyDescent="0.2">
      <c r="E273" s="63">
        <v>172959</v>
      </c>
      <c r="F273" s="63" t="s">
        <v>60</v>
      </c>
      <c r="G273" s="63" t="s">
        <v>73</v>
      </c>
      <c r="I273" s="48" t="s">
        <v>77</v>
      </c>
      <c r="J273" s="49">
        <v>1900</v>
      </c>
      <c r="K273" s="49" t="s">
        <v>77</v>
      </c>
      <c r="L273" s="49" t="s">
        <v>77</v>
      </c>
      <c r="M273" s="50" t="s">
        <v>77</v>
      </c>
      <c r="N273" s="46">
        <f t="shared" si="30"/>
        <v>1900</v>
      </c>
      <c r="P273">
        <f t="shared" si="24"/>
        <v>124</v>
      </c>
      <c r="Q273" s="38">
        <f t="shared" si="25"/>
        <v>1</v>
      </c>
      <c r="R273" s="38">
        <f t="shared" si="26"/>
        <v>0.9</v>
      </c>
      <c r="T273" s="47">
        <v>175480.34793480195</v>
      </c>
      <c r="U273" s="47">
        <f t="shared" si="27"/>
        <v>17548.03479348019</v>
      </c>
      <c r="W273" s="47">
        <f t="shared" si="28"/>
        <v>175480.34793480195</v>
      </c>
      <c r="X273" s="47">
        <f t="shared" si="29"/>
        <v>17548.03479348019</v>
      </c>
    </row>
    <row r="274" spans="5:24" x14ac:dyDescent="0.2">
      <c r="E274" s="63">
        <v>172958</v>
      </c>
      <c r="F274" s="63" t="s">
        <v>60</v>
      </c>
      <c r="G274" s="63" t="s">
        <v>73</v>
      </c>
      <c r="I274" s="48" t="s">
        <v>77</v>
      </c>
      <c r="J274" s="49">
        <v>1900</v>
      </c>
      <c r="K274" s="49" t="s">
        <v>77</v>
      </c>
      <c r="L274" s="49" t="s">
        <v>77</v>
      </c>
      <c r="M274" s="50" t="s">
        <v>77</v>
      </c>
      <c r="N274" s="46">
        <f t="shared" si="30"/>
        <v>1900</v>
      </c>
      <c r="P274">
        <f t="shared" si="24"/>
        <v>124</v>
      </c>
      <c r="Q274" s="38">
        <f t="shared" si="25"/>
        <v>1</v>
      </c>
      <c r="R274" s="38">
        <f t="shared" si="26"/>
        <v>0.9</v>
      </c>
      <c r="T274" s="47">
        <v>8487518.8694996051</v>
      </c>
      <c r="U274" s="47">
        <f t="shared" si="27"/>
        <v>848751.88694996038</v>
      </c>
      <c r="W274" s="47">
        <f t="shared" si="28"/>
        <v>8487518.8694996051</v>
      </c>
      <c r="X274" s="47">
        <f t="shared" si="29"/>
        <v>848751.88694996038</v>
      </c>
    </row>
    <row r="275" spans="5:24" x14ac:dyDescent="0.2">
      <c r="E275" s="63">
        <v>172957</v>
      </c>
      <c r="F275" s="63" t="s">
        <v>60</v>
      </c>
      <c r="G275" s="63" t="s">
        <v>73</v>
      </c>
      <c r="I275" s="48" t="s">
        <v>77</v>
      </c>
      <c r="J275" s="49">
        <v>1900</v>
      </c>
      <c r="K275" s="49" t="s">
        <v>77</v>
      </c>
      <c r="L275" s="49" t="s">
        <v>77</v>
      </c>
      <c r="M275" s="50" t="s">
        <v>77</v>
      </c>
      <c r="N275" s="46">
        <f t="shared" si="30"/>
        <v>1900</v>
      </c>
      <c r="P275">
        <f t="shared" si="24"/>
        <v>124</v>
      </c>
      <c r="Q275" s="38">
        <f t="shared" si="25"/>
        <v>1</v>
      </c>
      <c r="R275" s="38">
        <f t="shared" si="26"/>
        <v>0.9</v>
      </c>
      <c r="T275" s="47">
        <v>13999.359853796814</v>
      </c>
      <c r="U275" s="47">
        <f t="shared" si="27"/>
        <v>1399.9359853796811</v>
      </c>
      <c r="W275" s="47">
        <f t="shared" si="28"/>
        <v>13999.359853796814</v>
      </c>
      <c r="X275" s="47">
        <f t="shared" si="29"/>
        <v>1399.9359853796811</v>
      </c>
    </row>
    <row r="276" spans="5:24" x14ac:dyDescent="0.2">
      <c r="E276" s="63">
        <v>172956</v>
      </c>
      <c r="F276" s="63" t="s">
        <v>60</v>
      </c>
      <c r="G276" s="63" t="s">
        <v>73</v>
      </c>
      <c r="I276" s="48" t="s">
        <v>77</v>
      </c>
      <c r="J276" s="49">
        <v>1900</v>
      </c>
      <c r="K276" s="49" t="s">
        <v>77</v>
      </c>
      <c r="L276" s="49" t="s">
        <v>77</v>
      </c>
      <c r="M276" s="50" t="s">
        <v>77</v>
      </c>
      <c r="N276" s="46">
        <f t="shared" si="30"/>
        <v>1900</v>
      </c>
      <c r="P276">
        <f t="shared" si="24"/>
        <v>124</v>
      </c>
      <c r="Q276" s="38">
        <f t="shared" si="25"/>
        <v>1</v>
      </c>
      <c r="R276" s="38">
        <f t="shared" si="26"/>
        <v>0.9</v>
      </c>
      <c r="T276" s="47">
        <v>194037.63890378841</v>
      </c>
      <c r="U276" s="47">
        <f t="shared" si="27"/>
        <v>19403.763890378836</v>
      </c>
      <c r="W276" s="47">
        <f t="shared" si="28"/>
        <v>194037.63890378841</v>
      </c>
      <c r="X276" s="47">
        <f t="shared" si="29"/>
        <v>19403.763890378836</v>
      </c>
    </row>
    <row r="277" spans="5:24" x14ac:dyDescent="0.2">
      <c r="E277" s="63">
        <v>172955</v>
      </c>
      <c r="F277" s="63" t="s">
        <v>60</v>
      </c>
      <c r="G277" s="63" t="s">
        <v>73</v>
      </c>
      <c r="I277" s="48" t="s">
        <v>77</v>
      </c>
      <c r="J277" s="49">
        <v>1900</v>
      </c>
      <c r="K277" s="49" t="s">
        <v>77</v>
      </c>
      <c r="L277" s="49" t="s">
        <v>77</v>
      </c>
      <c r="M277" s="50" t="s">
        <v>77</v>
      </c>
      <c r="N277" s="46">
        <f t="shared" si="30"/>
        <v>1900</v>
      </c>
      <c r="P277">
        <f t="shared" si="24"/>
        <v>124</v>
      </c>
      <c r="Q277" s="38">
        <f t="shared" si="25"/>
        <v>1</v>
      </c>
      <c r="R277" s="38">
        <f t="shared" si="26"/>
        <v>0.9</v>
      </c>
      <c r="T277" s="47">
        <v>194037.63890378841</v>
      </c>
      <c r="U277" s="47">
        <f t="shared" si="27"/>
        <v>19403.763890378836</v>
      </c>
      <c r="W277" s="47">
        <f t="shared" si="28"/>
        <v>194037.63890378841</v>
      </c>
      <c r="X277" s="47">
        <f t="shared" si="29"/>
        <v>19403.763890378836</v>
      </c>
    </row>
    <row r="278" spans="5:24" x14ac:dyDescent="0.2">
      <c r="E278" s="63">
        <v>172954</v>
      </c>
      <c r="F278" s="63" t="s">
        <v>60</v>
      </c>
      <c r="G278" s="63" t="s">
        <v>73</v>
      </c>
      <c r="I278" s="48" t="s">
        <v>77</v>
      </c>
      <c r="J278" s="49">
        <v>1900</v>
      </c>
      <c r="K278" s="49" t="s">
        <v>77</v>
      </c>
      <c r="L278" s="49" t="s">
        <v>77</v>
      </c>
      <c r="M278" s="50" t="s">
        <v>77</v>
      </c>
      <c r="N278" s="46">
        <f t="shared" si="30"/>
        <v>1900</v>
      </c>
      <c r="P278">
        <f t="shared" si="24"/>
        <v>124</v>
      </c>
      <c r="Q278" s="38">
        <f t="shared" si="25"/>
        <v>1</v>
      </c>
      <c r="R278" s="38">
        <f t="shared" si="26"/>
        <v>0.9</v>
      </c>
      <c r="T278" s="47">
        <v>5209.0641316453275</v>
      </c>
      <c r="U278" s="47">
        <f t="shared" si="27"/>
        <v>520.90641316453264</v>
      </c>
      <c r="W278" s="47">
        <f t="shared" si="28"/>
        <v>5209.0641316453275</v>
      </c>
      <c r="X278" s="47">
        <f t="shared" si="29"/>
        <v>520.90641316453264</v>
      </c>
    </row>
    <row r="279" spans="5:24" x14ac:dyDescent="0.2">
      <c r="E279" s="63">
        <v>172953</v>
      </c>
      <c r="F279" s="63" t="s">
        <v>60</v>
      </c>
      <c r="G279" s="63" t="s">
        <v>73</v>
      </c>
      <c r="I279" s="48" t="s">
        <v>77</v>
      </c>
      <c r="J279" s="49">
        <v>1900</v>
      </c>
      <c r="K279" s="49" t="s">
        <v>77</v>
      </c>
      <c r="L279" s="49" t="s">
        <v>77</v>
      </c>
      <c r="M279" s="50" t="s">
        <v>77</v>
      </c>
      <c r="N279" s="46">
        <f t="shared" si="30"/>
        <v>1900</v>
      </c>
      <c r="P279">
        <f t="shared" ref="P279:P342" si="31">$I$4-N279</f>
        <v>124</v>
      </c>
      <c r="Q279" s="38">
        <f t="shared" ref="Q279:Q342" si="32">MIN(1,P279/$K$4)</f>
        <v>1</v>
      </c>
      <c r="R279" s="38">
        <f t="shared" ref="R279:R342" si="33">IF(Q279=1,1-$N$4,Q279)</f>
        <v>0.9</v>
      </c>
      <c r="T279" s="47">
        <v>57625.271956326433</v>
      </c>
      <c r="U279" s="47">
        <f t="shared" ref="U279:U342" si="34">(1-R279)*$T279</f>
        <v>5762.5271956326424</v>
      </c>
      <c r="W279" s="47">
        <f t="shared" ref="W279:W342" si="35">IF(G279="Operational",T279,0)</f>
        <v>57625.271956326433</v>
      </c>
      <c r="X279" s="47">
        <f t="shared" ref="X279:X342" si="36">IF(W279=0,0,U279)</f>
        <v>5762.5271956326424</v>
      </c>
    </row>
    <row r="280" spans="5:24" x14ac:dyDescent="0.2">
      <c r="E280" s="63">
        <v>172952</v>
      </c>
      <c r="F280" s="63" t="s">
        <v>60</v>
      </c>
      <c r="G280" s="63" t="s">
        <v>73</v>
      </c>
      <c r="I280" s="48" t="s">
        <v>77</v>
      </c>
      <c r="J280" s="49">
        <v>1900</v>
      </c>
      <c r="K280" s="49" t="s">
        <v>77</v>
      </c>
      <c r="L280" s="49" t="s">
        <v>77</v>
      </c>
      <c r="M280" s="50" t="s">
        <v>77</v>
      </c>
      <c r="N280" s="46">
        <f t="shared" ref="N280:N343" si="37">MIN(I280:M280)</f>
        <v>1900</v>
      </c>
      <c r="P280">
        <f t="shared" si="31"/>
        <v>124</v>
      </c>
      <c r="Q280" s="38">
        <f t="shared" si="32"/>
        <v>1</v>
      </c>
      <c r="R280" s="38">
        <f t="shared" si="33"/>
        <v>0.9</v>
      </c>
      <c r="T280" s="47">
        <v>57625.271956326433</v>
      </c>
      <c r="U280" s="47">
        <f t="shared" si="34"/>
        <v>5762.5271956326424</v>
      </c>
      <c r="W280" s="47">
        <f t="shared" si="35"/>
        <v>57625.271956326433</v>
      </c>
      <c r="X280" s="47">
        <f t="shared" si="36"/>
        <v>5762.5271956326424</v>
      </c>
    </row>
    <row r="281" spans="5:24" x14ac:dyDescent="0.2">
      <c r="E281" s="63">
        <v>172951</v>
      </c>
      <c r="F281" s="63" t="s">
        <v>60</v>
      </c>
      <c r="G281" s="63" t="s">
        <v>73</v>
      </c>
      <c r="I281" s="48" t="s">
        <v>77</v>
      </c>
      <c r="J281" s="49">
        <v>1900</v>
      </c>
      <c r="K281" s="49" t="s">
        <v>77</v>
      </c>
      <c r="L281" s="49" t="s">
        <v>77</v>
      </c>
      <c r="M281" s="50" t="s">
        <v>77</v>
      </c>
      <c r="N281" s="46">
        <f t="shared" si="37"/>
        <v>1900</v>
      </c>
      <c r="P281">
        <f t="shared" si="31"/>
        <v>124</v>
      </c>
      <c r="Q281" s="38">
        <f t="shared" si="32"/>
        <v>1</v>
      </c>
      <c r="R281" s="38">
        <f t="shared" si="33"/>
        <v>0.9</v>
      </c>
      <c r="T281" s="47">
        <v>17255.024936075144</v>
      </c>
      <c r="U281" s="47">
        <f t="shared" si="34"/>
        <v>1725.502493607514</v>
      </c>
      <c r="W281" s="47">
        <f t="shared" si="35"/>
        <v>17255.024936075144</v>
      </c>
      <c r="X281" s="47">
        <f t="shared" si="36"/>
        <v>1725.502493607514</v>
      </c>
    </row>
    <row r="282" spans="5:24" x14ac:dyDescent="0.2">
      <c r="E282" s="63">
        <v>172950</v>
      </c>
      <c r="F282" s="63" t="s">
        <v>60</v>
      </c>
      <c r="G282" s="63" t="s">
        <v>73</v>
      </c>
      <c r="I282" s="48" t="s">
        <v>77</v>
      </c>
      <c r="J282" s="49">
        <v>1900</v>
      </c>
      <c r="K282" s="49" t="s">
        <v>77</v>
      </c>
      <c r="L282" s="49" t="s">
        <v>77</v>
      </c>
      <c r="M282" s="50" t="s">
        <v>77</v>
      </c>
      <c r="N282" s="46">
        <f t="shared" si="37"/>
        <v>1900</v>
      </c>
      <c r="P282">
        <f t="shared" si="31"/>
        <v>124</v>
      </c>
      <c r="Q282" s="38">
        <f t="shared" si="32"/>
        <v>1</v>
      </c>
      <c r="R282" s="38">
        <f t="shared" si="33"/>
        <v>0.9</v>
      </c>
      <c r="T282" s="47">
        <v>288126.35978163214</v>
      </c>
      <c r="U282" s="47">
        <f t="shared" si="34"/>
        <v>28812.635978163209</v>
      </c>
      <c r="W282" s="47">
        <f t="shared" si="35"/>
        <v>288126.35978163214</v>
      </c>
      <c r="X282" s="47">
        <f t="shared" si="36"/>
        <v>28812.635978163209</v>
      </c>
    </row>
    <row r="283" spans="5:24" x14ac:dyDescent="0.2">
      <c r="E283" s="63">
        <v>172949</v>
      </c>
      <c r="F283" s="63" t="s">
        <v>60</v>
      </c>
      <c r="G283" s="63" t="s">
        <v>73</v>
      </c>
      <c r="I283" s="48" t="s">
        <v>77</v>
      </c>
      <c r="J283" s="49">
        <v>1900</v>
      </c>
      <c r="K283" s="49" t="s">
        <v>77</v>
      </c>
      <c r="L283" s="49" t="s">
        <v>77</v>
      </c>
      <c r="M283" s="50" t="s">
        <v>77</v>
      </c>
      <c r="N283" s="46">
        <f t="shared" si="37"/>
        <v>1900</v>
      </c>
      <c r="P283">
        <f t="shared" si="31"/>
        <v>124</v>
      </c>
      <c r="Q283" s="38">
        <f t="shared" si="32"/>
        <v>1</v>
      </c>
      <c r="R283" s="38">
        <f t="shared" si="33"/>
        <v>0.9</v>
      </c>
      <c r="T283" s="47">
        <v>3994049.9229390547</v>
      </c>
      <c r="U283" s="47">
        <f t="shared" si="34"/>
        <v>399404.99229390535</v>
      </c>
      <c r="W283" s="47">
        <f t="shared" si="35"/>
        <v>3994049.9229390547</v>
      </c>
      <c r="X283" s="47">
        <f t="shared" si="36"/>
        <v>399404.99229390535</v>
      </c>
    </row>
    <row r="284" spans="5:24" x14ac:dyDescent="0.2">
      <c r="E284" s="63">
        <v>172948</v>
      </c>
      <c r="F284" s="63" t="s">
        <v>60</v>
      </c>
      <c r="G284" s="63" t="s">
        <v>73</v>
      </c>
      <c r="I284" s="48" t="s">
        <v>77</v>
      </c>
      <c r="J284" s="49">
        <v>1900</v>
      </c>
      <c r="K284" s="49" t="s">
        <v>77</v>
      </c>
      <c r="L284" s="49" t="s">
        <v>77</v>
      </c>
      <c r="M284" s="50" t="s">
        <v>77</v>
      </c>
      <c r="N284" s="46">
        <f t="shared" si="37"/>
        <v>1900</v>
      </c>
      <c r="P284">
        <f t="shared" si="31"/>
        <v>124</v>
      </c>
      <c r="Q284" s="38">
        <f t="shared" si="32"/>
        <v>1</v>
      </c>
      <c r="R284" s="38">
        <f t="shared" si="33"/>
        <v>0.9</v>
      </c>
      <c r="T284" s="47">
        <v>119808.47502784251</v>
      </c>
      <c r="U284" s="47">
        <f t="shared" si="34"/>
        <v>11980.847502784249</v>
      </c>
      <c r="W284" s="47">
        <f t="shared" si="35"/>
        <v>119808.47502784251</v>
      </c>
      <c r="X284" s="47">
        <f t="shared" si="36"/>
        <v>11980.847502784249</v>
      </c>
    </row>
    <row r="285" spans="5:24" x14ac:dyDescent="0.2">
      <c r="E285" s="63">
        <v>172947</v>
      </c>
      <c r="F285" s="63" t="s">
        <v>60</v>
      </c>
      <c r="G285" s="63" t="s">
        <v>73</v>
      </c>
      <c r="I285" s="48" t="s">
        <v>77</v>
      </c>
      <c r="J285" s="49">
        <v>1900</v>
      </c>
      <c r="K285" s="49" t="s">
        <v>77</v>
      </c>
      <c r="L285" s="49" t="s">
        <v>77</v>
      </c>
      <c r="M285" s="50" t="s">
        <v>77</v>
      </c>
      <c r="N285" s="46">
        <f t="shared" si="37"/>
        <v>1900</v>
      </c>
      <c r="P285">
        <f t="shared" si="31"/>
        <v>124</v>
      </c>
      <c r="Q285" s="38">
        <f t="shared" si="32"/>
        <v>1</v>
      </c>
      <c r="R285" s="38">
        <f t="shared" si="33"/>
        <v>0.9</v>
      </c>
      <c r="T285" s="47">
        <v>70647.932285439747</v>
      </c>
      <c r="U285" s="47">
        <f t="shared" si="34"/>
        <v>7064.7932285439729</v>
      </c>
      <c r="W285" s="47">
        <f t="shared" si="35"/>
        <v>70647.932285439747</v>
      </c>
      <c r="X285" s="47">
        <f t="shared" si="36"/>
        <v>7064.7932285439729</v>
      </c>
    </row>
    <row r="286" spans="5:24" x14ac:dyDescent="0.2">
      <c r="E286" s="63">
        <v>172946</v>
      </c>
      <c r="F286" s="63" t="s">
        <v>60</v>
      </c>
      <c r="G286" s="63" t="s">
        <v>73</v>
      </c>
      <c r="I286" s="48" t="s">
        <v>77</v>
      </c>
      <c r="J286" s="49">
        <v>1900</v>
      </c>
      <c r="K286" s="49" t="s">
        <v>77</v>
      </c>
      <c r="L286" s="49" t="s">
        <v>77</v>
      </c>
      <c r="M286" s="50" t="s">
        <v>77</v>
      </c>
      <c r="N286" s="46">
        <f t="shared" si="37"/>
        <v>1900</v>
      </c>
      <c r="P286">
        <f t="shared" si="31"/>
        <v>124</v>
      </c>
      <c r="Q286" s="38">
        <f t="shared" si="32"/>
        <v>1</v>
      </c>
      <c r="R286" s="38">
        <f t="shared" si="33"/>
        <v>0.9</v>
      </c>
      <c r="T286" s="47">
        <v>60880.937038604759</v>
      </c>
      <c r="U286" s="47">
        <f t="shared" si="34"/>
        <v>6088.0937038604743</v>
      </c>
      <c r="W286" s="47">
        <f t="shared" si="35"/>
        <v>60880.937038604759</v>
      </c>
      <c r="X286" s="47">
        <f t="shared" si="36"/>
        <v>6088.0937038604743</v>
      </c>
    </row>
    <row r="287" spans="5:24" x14ac:dyDescent="0.2">
      <c r="E287" s="63">
        <v>172945</v>
      </c>
      <c r="F287" s="63" t="s">
        <v>60</v>
      </c>
      <c r="G287" s="63" t="s">
        <v>73</v>
      </c>
      <c r="I287" s="48" t="s">
        <v>77</v>
      </c>
      <c r="J287" s="49">
        <v>1900</v>
      </c>
      <c r="K287" s="49" t="s">
        <v>77</v>
      </c>
      <c r="L287" s="49" t="s">
        <v>77</v>
      </c>
      <c r="M287" s="50" t="s">
        <v>77</v>
      </c>
      <c r="N287" s="46">
        <f t="shared" si="37"/>
        <v>1900</v>
      </c>
      <c r="P287">
        <f t="shared" si="31"/>
        <v>124</v>
      </c>
      <c r="Q287" s="38">
        <f t="shared" si="32"/>
        <v>1</v>
      </c>
      <c r="R287" s="38">
        <f t="shared" si="33"/>
        <v>0.9</v>
      </c>
      <c r="T287" s="47">
        <v>180689.41206644732</v>
      </c>
      <c r="U287" s="47">
        <f t="shared" si="34"/>
        <v>18068.941206644726</v>
      </c>
      <c r="W287" s="47">
        <f t="shared" si="35"/>
        <v>180689.41206644732</v>
      </c>
      <c r="X287" s="47">
        <f t="shared" si="36"/>
        <v>18068.941206644726</v>
      </c>
    </row>
    <row r="288" spans="5:24" x14ac:dyDescent="0.2">
      <c r="E288" s="63">
        <v>172944</v>
      </c>
      <c r="F288" s="63" t="s">
        <v>60</v>
      </c>
      <c r="G288" s="63" t="s">
        <v>73</v>
      </c>
      <c r="I288" s="48" t="s">
        <v>77</v>
      </c>
      <c r="J288" s="49">
        <v>1900</v>
      </c>
      <c r="K288" s="49" t="s">
        <v>77</v>
      </c>
      <c r="L288" s="49" t="s">
        <v>77</v>
      </c>
      <c r="M288" s="50" t="s">
        <v>77</v>
      </c>
      <c r="N288" s="46">
        <f t="shared" si="37"/>
        <v>1900</v>
      </c>
      <c r="P288">
        <f t="shared" si="31"/>
        <v>124</v>
      </c>
      <c r="Q288" s="38">
        <f t="shared" si="32"/>
        <v>1</v>
      </c>
      <c r="R288" s="38">
        <f t="shared" si="33"/>
        <v>0.9</v>
      </c>
      <c r="T288" s="47">
        <v>8774994.0962647796</v>
      </c>
      <c r="U288" s="47">
        <f t="shared" si="34"/>
        <v>877499.40962647775</v>
      </c>
      <c r="W288" s="47">
        <f t="shared" si="35"/>
        <v>8774994.0962647796</v>
      </c>
      <c r="X288" s="47">
        <f t="shared" si="36"/>
        <v>877499.40962647775</v>
      </c>
    </row>
    <row r="289" spans="5:24" x14ac:dyDescent="0.2">
      <c r="E289" s="63">
        <v>172943</v>
      </c>
      <c r="F289" s="63" t="s">
        <v>60</v>
      </c>
      <c r="G289" s="63" t="s">
        <v>73</v>
      </c>
      <c r="I289" s="48" t="s">
        <v>77</v>
      </c>
      <c r="J289" s="49">
        <v>1900</v>
      </c>
      <c r="K289" s="49" t="s">
        <v>77</v>
      </c>
      <c r="L289" s="49" t="s">
        <v>77</v>
      </c>
      <c r="M289" s="50" t="s">
        <v>77</v>
      </c>
      <c r="N289" s="46">
        <f t="shared" si="37"/>
        <v>1900</v>
      </c>
      <c r="P289">
        <f t="shared" si="31"/>
        <v>124</v>
      </c>
      <c r="Q289" s="38">
        <f t="shared" si="32"/>
        <v>1</v>
      </c>
      <c r="R289" s="38">
        <f t="shared" si="33"/>
        <v>0.9</v>
      </c>
      <c r="T289" s="47">
        <v>64462.168629110914</v>
      </c>
      <c r="U289" s="47">
        <f t="shared" si="34"/>
        <v>6446.2168629110902</v>
      </c>
      <c r="W289" s="47">
        <f t="shared" si="35"/>
        <v>64462.168629110914</v>
      </c>
      <c r="X289" s="47">
        <f t="shared" si="36"/>
        <v>6446.2168629110902</v>
      </c>
    </row>
    <row r="290" spans="5:24" x14ac:dyDescent="0.2">
      <c r="E290" s="63">
        <v>172942</v>
      </c>
      <c r="F290" s="63" t="s">
        <v>60</v>
      </c>
      <c r="G290" s="63" t="s">
        <v>73</v>
      </c>
      <c r="I290" s="48" t="s">
        <v>77</v>
      </c>
      <c r="J290" s="49">
        <v>1900</v>
      </c>
      <c r="K290" s="49" t="s">
        <v>77</v>
      </c>
      <c r="L290" s="49" t="s">
        <v>77</v>
      </c>
      <c r="M290" s="50" t="s">
        <v>77</v>
      </c>
      <c r="N290" s="46">
        <f t="shared" si="37"/>
        <v>1900</v>
      </c>
      <c r="P290">
        <f t="shared" si="31"/>
        <v>124</v>
      </c>
      <c r="Q290" s="38">
        <f t="shared" si="32"/>
        <v>1</v>
      </c>
      <c r="R290" s="38">
        <f t="shared" si="33"/>
        <v>0.9</v>
      </c>
      <c r="T290" s="47">
        <v>120785.17455252603</v>
      </c>
      <c r="U290" s="47">
        <f t="shared" si="34"/>
        <v>12078.5174552526</v>
      </c>
      <c r="W290" s="47">
        <f t="shared" si="35"/>
        <v>120785.17455252603</v>
      </c>
      <c r="X290" s="47">
        <f t="shared" si="36"/>
        <v>12078.5174552526</v>
      </c>
    </row>
    <row r="291" spans="5:24" x14ac:dyDescent="0.2">
      <c r="E291" s="63">
        <v>172941</v>
      </c>
      <c r="F291" s="63" t="s">
        <v>60</v>
      </c>
      <c r="G291" s="63" t="s">
        <v>73</v>
      </c>
      <c r="I291" s="48" t="s">
        <v>77</v>
      </c>
      <c r="J291" s="49">
        <v>1900</v>
      </c>
      <c r="K291" s="49" t="s">
        <v>77</v>
      </c>
      <c r="L291" s="49" t="s">
        <v>77</v>
      </c>
      <c r="M291" s="50" t="s">
        <v>77</v>
      </c>
      <c r="N291" s="46">
        <f t="shared" si="37"/>
        <v>1900</v>
      </c>
      <c r="P291">
        <f t="shared" si="31"/>
        <v>124</v>
      </c>
      <c r="Q291" s="38">
        <f t="shared" si="32"/>
        <v>1</v>
      </c>
      <c r="R291" s="38">
        <f t="shared" si="33"/>
        <v>0.9</v>
      </c>
      <c r="T291" s="47">
        <v>25068.621133543136</v>
      </c>
      <c r="U291" s="47">
        <f t="shared" si="34"/>
        <v>2506.8621133543129</v>
      </c>
      <c r="W291" s="47">
        <f t="shared" si="35"/>
        <v>25068.621133543136</v>
      </c>
      <c r="X291" s="47">
        <f t="shared" si="36"/>
        <v>2506.8621133543129</v>
      </c>
    </row>
    <row r="292" spans="5:24" x14ac:dyDescent="0.2">
      <c r="E292" s="63">
        <v>172940</v>
      </c>
      <c r="F292" s="63" t="s">
        <v>60</v>
      </c>
      <c r="G292" s="63" t="s">
        <v>73</v>
      </c>
      <c r="I292" s="48" t="s">
        <v>77</v>
      </c>
      <c r="J292" s="49">
        <v>1900</v>
      </c>
      <c r="K292" s="49" t="s">
        <v>77</v>
      </c>
      <c r="L292" s="49" t="s">
        <v>77</v>
      </c>
      <c r="M292" s="50" t="s">
        <v>77</v>
      </c>
      <c r="N292" s="46">
        <f t="shared" si="37"/>
        <v>1900</v>
      </c>
      <c r="P292">
        <f t="shared" si="31"/>
        <v>124</v>
      </c>
      <c r="Q292" s="38">
        <f t="shared" si="32"/>
        <v>1</v>
      </c>
      <c r="R292" s="38">
        <f t="shared" si="33"/>
        <v>0.9</v>
      </c>
      <c r="T292" s="47">
        <v>78135.9619746799</v>
      </c>
      <c r="U292" s="47">
        <f t="shared" si="34"/>
        <v>7813.5961974679885</v>
      </c>
      <c r="W292" s="47">
        <f t="shared" si="35"/>
        <v>78135.9619746799</v>
      </c>
      <c r="X292" s="47">
        <f t="shared" si="36"/>
        <v>7813.5961974679885</v>
      </c>
    </row>
    <row r="293" spans="5:24" x14ac:dyDescent="0.2">
      <c r="E293" s="63">
        <v>172939</v>
      </c>
      <c r="F293" s="63" t="s">
        <v>60</v>
      </c>
      <c r="G293" s="63" t="s">
        <v>73</v>
      </c>
      <c r="I293" s="48" t="s">
        <v>77</v>
      </c>
      <c r="J293" s="49">
        <v>1900</v>
      </c>
      <c r="K293" s="49" t="s">
        <v>77</v>
      </c>
      <c r="L293" s="49" t="s">
        <v>77</v>
      </c>
      <c r="M293" s="50" t="s">
        <v>77</v>
      </c>
      <c r="N293" s="46">
        <f t="shared" si="37"/>
        <v>1900</v>
      </c>
      <c r="P293">
        <f t="shared" si="31"/>
        <v>124</v>
      </c>
      <c r="Q293" s="38">
        <f t="shared" si="32"/>
        <v>1</v>
      </c>
      <c r="R293" s="38">
        <f t="shared" si="33"/>
        <v>0.9</v>
      </c>
      <c r="T293" s="47">
        <v>25719.7541499988</v>
      </c>
      <c r="U293" s="47">
        <f t="shared" si="34"/>
        <v>2571.9754149998794</v>
      </c>
      <c r="W293" s="47">
        <f t="shared" si="35"/>
        <v>25719.7541499988</v>
      </c>
      <c r="X293" s="47">
        <f t="shared" si="36"/>
        <v>2571.9754149998794</v>
      </c>
    </row>
    <row r="294" spans="5:24" x14ac:dyDescent="0.2">
      <c r="E294" s="63">
        <v>172938</v>
      </c>
      <c r="F294" s="63" t="s">
        <v>60</v>
      </c>
      <c r="G294" s="63" t="s">
        <v>73</v>
      </c>
      <c r="I294" s="48" t="s">
        <v>77</v>
      </c>
      <c r="J294" s="49">
        <v>1900</v>
      </c>
      <c r="K294" s="49" t="s">
        <v>77</v>
      </c>
      <c r="L294" s="49" t="s">
        <v>77</v>
      </c>
      <c r="M294" s="50" t="s">
        <v>77</v>
      </c>
      <c r="N294" s="46">
        <f t="shared" si="37"/>
        <v>1900</v>
      </c>
      <c r="P294">
        <f t="shared" si="31"/>
        <v>124</v>
      </c>
      <c r="Q294" s="38">
        <f t="shared" si="32"/>
        <v>1</v>
      </c>
      <c r="R294" s="38">
        <f t="shared" si="33"/>
        <v>0.9</v>
      </c>
      <c r="T294" s="47">
        <v>89205.223254426237</v>
      </c>
      <c r="U294" s="47">
        <f t="shared" si="34"/>
        <v>8920.5223254426219</v>
      </c>
      <c r="W294" s="47">
        <f t="shared" si="35"/>
        <v>89205.223254426237</v>
      </c>
      <c r="X294" s="47">
        <f t="shared" si="36"/>
        <v>8920.5223254426219</v>
      </c>
    </row>
    <row r="295" spans="5:24" x14ac:dyDescent="0.2">
      <c r="E295" s="63">
        <v>172937</v>
      </c>
      <c r="F295" s="63" t="s">
        <v>60</v>
      </c>
      <c r="G295" s="63" t="s">
        <v>73</v>
      </c>
      <c r="I295" s="48" t="s">
        <v>77</v>
      </c>
      <c r="J295" s="49">
        <v>1900</v>
      </c>
      <c r="K295" s="49" t="s">
        <v>77</v>
      </c>
      <c r="L295" s="49" t="s">
        <v>77</v>
      </c>
      <c r="M295" s="50" t="s">
        <v>77</v>
      </c>
      <c r="N295" s="46">
        <f t="shared" si="37"/>
        <v>1900</v>
      </c>
      <c r="P295">
        <f t="shared" si="31"/>
        <v>124</v>
      </c>
      <c r="Q295" s="38">
        <f t="shared" si="32"/>
        <v>1</v>
      </c>
      <c r="R295" s="38">
        <f t="shared" si="33"/>
        <v>0.9</v>
      </c>
      <c r="T295" s="47">
        <v>103855.7161246787</v>
      </c>
      <c r="U295" s="47">
        <f t="shared" si="34"/>
        <v>10385.571612467867</v>
      </c>
      <c r="W295" s="47">
        <f t="shared" si="35"/>
        <v>103855.7161246787</v>
      </c>
      <c r="X295" s="47">
        <f t="shared" si="36"/>
        <v>10385.571612467867</v>
      </c>
    </row>
    <row r="296" spans="5:24" x14ac:dyDescent="0.2">
      <c r="E296" s="63">
        <v>172936</v>
      </c>
      <c r="F296" s="63" t="s">
        <v>60</v>
      </c>
      <c r="G296" s="63" t="s">
        <v>73</v>
      </c>
      <c r="I296" s="48" t="s">
        <v>77</v>
      </c>
      <c r="J296" s="49">
        <v>1900</v>
      </c>
      <c r="K296" s="49" t="s">
        <v>77</v>
      </c>
      <c r="L296" s="49" t="s">
        <v>77</v>
      </c>
      <c r="M296" s="50" t="s">
        <v>77</v>
      </c>
      <c r="N296" s="46">
        <f t="shared" si="37"/>
        <v>1900</v>
      </c>
      <c r="P296">
        <f t="shared" si="31"/>
        <v>124</v>
      </c>
      <c r="Q296" s="38">
        <f t="shared" si="32"/>
        <v>1</v>
      </c>
      <c r="R296" s="38">
        <f t="shared" si="33"/>
        <v>0.9</v>
      </c>
      <c r="T296" s="47">
        <v>11069.261279746321</v>
      </c>
      <c r="U296" s="47">
        <f t="shared" si="34"/>
        <v>1106.9261279746318</v>
      </c>
      <c r="W296" s="47">
        <f t="shared" si="35"/>
        <v>11069.261279746321</v>
      </c>
      <c r="X296" s="47">
        <f t="shared" si="36"/>
        <v>1106.9261279746318</v>
      </c>
    </row>
    <row r="297" spans="5:24" x14ac:dyDescent="0.2">
      <c r="E297" s="63">
        <v>172935</v>
      </c>
      <c r="F297" s="63" t="s">
        <v>60</v>
      </c>
      <c r="G297" s="63" t="s">
        <v>73</v>
      </c>
      <c r="I297" s="48" t="s">
        <v>77</v>
      </c>
      <c r="J297" s="49">
        <v>1900</v>
      </c>
      <c r="K297" s="49" t="s">
        <v>77</v>
      </c>
      <c r="L297" s="49" t="s">
        <v>77</v>
      </c>
      <c r="M297" s="50" t="s">
        <v>77</v>
      </c>
      <c r="N297" s="46">
        <f t="shared" si="37"/>
        <v>1900</v>
      </c>
      <c r="P297">
        <f t="shared" si="31"/>
        <v>124</v>
      </c>
      <c r="Q297" s="38">
        <f t="shared" si="32"/>
        <v>1</v>
      </c>
      <c r="R297" s="38">
        <f t="shared" si="33"/>
        <v>0.9</v>
      </c>
      <c r="T297" s="47">
        <v>5534.6306398731604</v>
      </c>
      <c r="U297" s="47">
        <f t="shared" si="34"/>
        <v>553.46306398731588</v>
      </c>
      <c r="W297" s="47">
        <f t="shared" si="35"/>
        <v>5534.6306398731604</v>
      </c>
      <c r="X297" s="47">
        <f t="shared" si="36"/>
        <v>553.46306398731588</v>
      </c>
    </row>
    <row r="298" spans="5:24" x14ac:dyDescent="0.2">
      <c r="E298" s="63">
        <v>172934</v>
      </c>
      <c r="F298" s="63" t="s">
        <v>60</v>
      </c>
      <c r="G298" s="63" t="s">
        <v>73</v>
      </c>
      <c r="I298" s="48" t="s">
        <v>77</v>
      </c>
      <c r="J298" s="49">
        <v>1900</v>
      </c>
      <c r="K298" s="49" t="s">
        <v>77</v>
      </c>
      <c r="L298" s="49" t="s">
        <v>77</v>
      </c>
      <c r="M298" s="50" t="s">
        <v>77</v>
      </c>
      <c r="N298" s="46">
        <f t="shared" si="37"/>
        <v>1900</v>
      </c>
      <c r="P298">
        <f t="shared" si="31"/>
        <v>124</v>
      </c>
      <c r="Q298" s="38">
        <f t="shared" si="32"/>
        <v>1</v>
      </c>
      <c r="R298" s="38">
        <f t="shared" si="33"/>
        <v>0.9</v>
      </c>
      <c r="T298" s="47">
        <v>0</v>
      </c>
      <c r="U298" s="47">
        <f t="shared" si="34"/>
        <v>0</v>
      </c>
      <c r="W298" s="47">
        <f t="shared" si="35"/>
        <v>0</v>
      </c>
      <c r="X298" s="47">
        <f t="shared" si="36"/>
        <v>0</v>
      </c>
    </row>
    <row r="299" spans="5:24" x14ac:dyDescent="0.2">
      <c r="E299" s="63">
        <v>172933</v>
      </c>
      <c r="F299" s="63" t="s">
        <v>60</v>
      </c>
      <c r="G299" s="63" t="s">
        <v>73</v>
      </c>
      <c r="I299" s="48" t="s">
        <v>77</v>
      </c>
      <c r="J299" s="49">
        <v>1900</v>
      </c>
      <c r="K299" s="49" t="s">
        <v>77</v>
      </c>
      <c r="L299" s="49" t="s">
        <v>77</v>
      </c>
      <c r="M299" s="50" t="s">
        <v>77</v>
      </c>
      <c r="N299" s="46">
        <f t="shared" si="37"/>
        <v>1900</v>
      </c>
      <c r="P299">
        <f t="shared" si="31"/>
        <v>124</v>
      </c>
      <c r="Q299" s="38">
        <f t="shared" si="32"/>
        <v>1</v>
      </c>
      <c r="R299" s="38">
        <f t="shared" si="33"/>
        <v>0.9</v>
      </c>
      <c r="T299" s="47">
        <v>0</v>
      </c>
      <c r="U299" s="47">
        <f t="shared" si="34"/>
        <v>0</v>
      </c>
      <c r="W299" s="47">
        <f t="shared" si="35"/>
        <v>0</v>
      </c>
      <c r="X299" s="47">
        <f t="shared" si="36"/>
        <v>0</v>
      </c>
    </row>
    <row r="300" spans="5:24" x14ac:dyDescent="0.2">
      <c r="E300" s="63">
        <v>172932</v>
      </c>
      <c r="F300" s="63" t="s">
        <v>60</v>
      </c>
      <c r="G300" s="63" t="s">
        <v>73</v>
      </c>
      <c r="I300" s="48">
        <v>2015</v>
      </c>
      <c r="J300" s="49" t="s">
        <v>77</v>
      </c>
      <c r="K300" s="49" t="s">
        <v>77</v>
      </c>
      <c r="L300" s="49" t="s">
        <v>77</v>
      </c>
      <c r="M300" s="50" t="s">
        <v>77</v>
      </c>
      <c r="N300" s="46">
        <f t="shared" si="37"/>
        <v>2015</v>
      </c>
      <c r="P300">
        <f t="shared" si="31"/>
        <v>9</v>
      </c>
      <c r="Q300" s="38">
        <f t="shared" si="32"/>
        <v>0.18</v>
      </c>
      <c r="R300" s="38">
        <f t="shared" si="33"/>
        <v>0.18</v>
      </c>
      <c r="T300" s="47">
        <v>192735.37287087709</v>
      </c>
      <c r="U300" s="47">
        <f t="shared" si="34"/>
        <v>158043.00575411922</v>
      </c>
      <c r="W300" s="47">
        <f t="shared" si="35"/>
        <v>192735.37287087709</v>
      </c>
      <c r="X300" s="47">
        <f t="shared" si="36"/>
        <v>158043.00575411922</v>
      </c>
    </row>
    <row r="301" spans="5:24" x14ac:dyDescent="0.2">
      <c r="E301" s="63">
        <v>172931</v>
      </c>
      <c r="F301" s="63" t="s">
        <v>60</v>
      </c>
      <c r="G301" s="63" t="s">
        <v>73</v>
      </c>
      <c r="I301" s="48">
        <v>2015</v>
      </c>
      <c r="J301" s="49" t="s">
        <v>77</v>
      </c>
      <c r="K301" s="49" t="s">
        <v>77</v>
      </c>
      <c r="L301" s="49" t="s">
        <v>77</v>
      </c>
      <c r="M301" s="50" t="s">
        <v>77</v>
      </c>
      <c r="N301" s="46">
        <f t="shared" si="37"/>
        <v>2015</v>
      </c>
      <c r="P301">
        <f t="shared" si="31"/>
        <v>9</v>
      </c>
      <c r="Q301" s="38">
        <f t="shared" si="32"/>
        <v>0.18</v>
      </c>
      <c r="R301" s="38">
        <f t="shared" si="33"/>
        <v>0.18</v>
      </c>
      <c r="T301" s="47">
        <v>6988610.6656186618</v>
      </c>
      <c r="U301" s="47">
        <f t="shared" si="34"/>
        <v>5730660.7458073031</v>
      </c>
      <c r="W301" s="47">
        <f t="shared" si="35"/>
        <v>6988610.6656186618</v>
      </c>
      <c r="X301" s="47">
        <f t="shared" si="36"/>
        <v>5730660.7458073031</v>
      </c>
    </row>
    <row r="302" spans="5:24" x14ac:dyDescent="0.2">
      <c r="E302" s="63">
        <v>172930</v>
      </c>
      <c r="F302" s="63" t="s">
        <v>60</v>
      </c>
      <c r="G302" s="63" t="s">
        <v>73</v>
      </c>
      <c r="I302" s="48" t="s">
        <v>77</v>
      </c>
      <c r="J302" s="49">
        <v>1900</v>
      </c>
      <c r="K302" s="49" t="s">
        <v>77</v>
      </c>
      <c r="L302" s="49" t="s">
        <v>77</v>
      </c>
      <c r="M302" s="50" t="s">
        <v>77</v>
      </c>
      <c r="N302" s="46">
        <f t="shared" si="37"/>
        <v>1900</v>
      </c>
      <c r="P302">
        <f t="shared" si="31"/>
        <v>124</v>
      </c>
      <c r="Q302" s="38">
        <f t="shared" si="32"/>
        <v>1</v>
      </c>
      <c r="R302" s="38">
        <f t="shared" si="33"/>
        <v>0.9</v>
      </c>
      <c r="T302" s="47">
        <v>41346.946544934784</v>
      </c>
      <c r="U302" s="47">
        <f t="shared" si="34"/>
        <v>4134.6946544934772</v>
      </c>
      <c r="W302" s="47">
        <f t="shared" si="35"/>
        <v>41346.946544934784</v>
      </c>
      <c r="X302" s="47">
        <f t="shared" si="36"/>
        <v>4134.6946544934772</v>
      </c>
    </row>
    <row r="303" spans="5:24" x14ac:dyDescent="0.2">
      <c r="E303" s="63">
        <v>172929</v>
      </c>
      <c r="F303" s="63" t="s">
        <v>60</v>
      </c>
      <c r="G303" s="63" t="s">
        <v>73</v>
      </c>
      <c r="I303" s="48" t="s">
        <v>77</v>
      </c>
      <c r="J303" s="49">
        <v>1900</v>
      </c>
      <c r="K303" s="49" t="s">
        <v>77</v>
      </c>
      <c r="L303" s="49" t="s">
        <v>77</v>
      </c>
      <c r="M303" s="50" t="s">
        <v>77</v>
      </c>
      <c r="N303" s="46">
        <f t="shared" si="37"/>
        <v>1900</v>
      </c>
      <c r="P303">
        <f t="shared" si="31"/>
        <v>124</v>
      </c>
      <c r="Q303" s="38">
        <f t="shared" si="32"/>
        <v>1</v>
      </c>
      <c r="R303" s="38">
        <f t="shared" si="33"/>
        <v>0.9</v>
      </c>
      <c r="T303" s="47">
        <v>134784.53440632287</v>
      </c>
      <c r="U303" s="47">
        <f t="shared" si="34"/>
        <v>13478.453440632284</v>
      </c>
      <c r="W303" s="47">
        <f t="shared" si="35"/>
        <v>134784.53440632287</v>
      </c>
      <c r="X303" s="47">
        <f t="shared" si="36"/>
        <v>13478.453440632284</v>
      </c>
    </row>
    <row r="304" spans="5:24" x14ac:dyDescent="0.2">
      <c r="E304" s="63">
        <v>172928</v>
      </c>
      <c r="F304" s="63" t="s">
        <v>60</v>
      </c>
      <c r="G304" s="63" t="s">
        <v>73</v>
      </c>
      <c r="I304" s="48" t="s">
        <v>77</v>
      </c>
      <c r="J304" s="49">
        <v>1900</v>
      </c>
      <c r="K304" s="49" t="s">
        <v>77</v>
      </c>
      <c r="L304" s="49" t="s">
        <v>77</v>
      </c>
      <c r="M304" s="50" t="s">
        <v>77</v>
      </c>
      <c r="N304" s="46">
        <f t="shared" si="37"/>
        <v>1900</v>
      </c>
      <c r="P304">
        <f t="shared" si="31"/>
        <v>124</v>
      </c>
      <c r="Q304" s="38">
        <f t="shared" si="32"/>
        <v>1</v>
      </c>
      <c r="R304" s="38">
        <f t="shared" si="33"/>
        <v>0.9</v>
      </c>
      <c r="T304" s="47">
        <v>119157.34201138685</v>
      </c>
      <c r="U304" s="47">
        <f t="shared" si="34"/>
        <v>11915.734201138683</v>
      </c>
      <c r="W304" s="47">
        <f t="shared" si="35"/>
        <v>119157.34201138685</v>
      </c>
      <c r="X304" s="47">
        <f t="shared" si="36"/>
        <v>11915.734201138683</v>
      </c>
    </row>
    <row r="305" spans="5:24" x14ac:dyDescent="0.2">
      <c r="E305" s="63">
        <v>172927</v>
      </c>
      <c r="F305" s="63" t="s">
        <v>60</v>
      </c>
      <c r="G305" s="63" t="s">
        <v>73</v>
      </c>
      <c r="I305" s="48" t="s">
        <v>77</v>
      </c>
      <c r="J305" s="49">
        <v>1900</v>
      </c>
      <c r="K305" s="49" t="s">
        <v>77</v>
      </c>
      <c r="L305" s="49" t="s">
        <v>77</v>
      </c>
      <c r="M305" s="50" t="s">
        <v>77</v>
      </c>
      <c r="N305" s="46">
        <f t="shared" si="37"/>
        <v>1900</v>
      </c>
      <c r="P305">
        <f t="shared" si="31"/>
        <v>124</v>
      </c>
      <c r="Q305" s="38">
        <f t="shared" si="32"/>
        <v>1</v>
      </c>
      <c r="R305" s="38">
        <f t="shared" si="33"/>
        <v>0.9</v>
      </c>
      <c r="T305" s="47">
        <v>77810.395466452072</v>
      </c>
      <c r="U305" s="47">
        <f t="shared" si="34"/>
        <v>7781.0395466452055</v>
      </c>
      <c r="W305" s="47">
        <f t="shared" si="35"/>
        <v>77810.395466452072</v>
      </c>
      <c r="X305" s="47">
        <f t="shared" si="36"/>
        <v>7781.0395466452055</v>
      </c>
    </row>
    <row r="306" spans="5:24" x14ac:dyDescent="0.2">
      <c r="E306" s="63">
        <v>172926</v>
      </c>
      <c r="F306" s="63" t="s">
        <v>60</v>
      </c>
      <c r="G306" s="63" t="s">
        <v>73</v>
      </c>
      <c r="I306" s="48" t="s">
        <v>77</v>
      </c>
      <c r="J306" s="49">
        <v>1900</v>
      </c>
      <c r="K306" s="49" t="s">
        <v>77</v>
      </c>
      <c r="L306" s="49" t="s">
        <v>77</v>
      </c>
      <c r="M306" s="50" t="s">
        <v>77</v>
      </c>
      <c r="N306" s="46">
        <f t="shared" si="37"/>
        <v>1900</v>
      </c>
      <c r="P306">
        <f t="shared" si="31"/>
        <v>124</v>
      </c>
      <c r="Q306" s="38">
        <f t="shared" si="32"/>
        <v>1</v>
      </c>
      <c r="R306" s="38">
        <f t="shared" si="33"/>
        <v>0.9</v>
      </c>
      <c r="T306" s="47">
        <v>10406082.302486222</v>
      </c>
      <c r="U306" s="47">
        <f t="shared" si="34"/>
        <v>1040608.230248622</v>
      </c>
      <c r="W306" s="47">
        <f t="shared" si="35"/>
        <v>10406082.302486222</v>
      </c>
      <c r="X306" s="47">
        <f t="shared" si="36"/>
        <v>1040608.230248622</v>
      </c>
    </row>
    <row r="307" spans="5:24" x14ac:dyDescent="0.2">
      <c r="E307" s="63">
        <v>172925</v>
      </c>
      <c r="F307" s="63" t="s">
        <v>60</v>
      </c>
      <c r="G307" s="63" t="s">
        <v>73</v>
      </c>
      <c r="I307" s="48" t="s">
        <v>77</v>
      </c>
      <c r="J307" s="49">
        <v>1900</v>
      </c>
      <c r="K307" s="49" t="s">
        <v>77</v>
      </c>
      <c r="L307" s="49" t="s">
        <v>77</v>
      </c>
      <c r="M307" s="50" t="s">
        <v>77</v>
      </c>
      <c r="N307" s="46">
        <f t="shared" si="37"/>
        <v>1900</v>
      </c>
      <c r="P307">
        <f t="shared" si="31"/>
        <v>124</v>
      </c>
      <c r="Q307" s="38">
        <f t="shared" si="32"/>
        <v>1</v>
      </c>
      <c r="R307" s="38">
        <f t="shared" si="33"/>
        <v>0.9</v>
      </c>
      <c r="T307" s="47">
        <v>24743.054625315304</v>
      </c>
      <c r="U307" s="47">
        <f t="shared" si="34"/>
        <v>2474.3054625315299</v>
      </c>
      <c r="W307" s="47">
        <f t="shared" si="35"/>
        <v>24743.054625315304</v>
      </c>
      <c r="X307" s="47">
        <f t="shared" si="36"/>
        <v>2474.3054625315299</v>
      </c>
    </row>
    <row r="308" spans="5:24" x14ac:dyDescent="0.2">
      <c r="E308" s="63">
        <v>172924</v>
      </c>
      <c r="F308" s="63" t="s">
        <v>60</v>
      </c>
      <c r="G308" s="63" t="s">
        <v>73</v>
      </c>
      <c r="I308" s="48" t="s">
        <v>77</v>
      </c>
      <c r="J308" s="49">
        <v>1900</v>
      </c>
      <c r="K308" s="49" t="s">
        <v>77</v>
      </c>
      <c r="L308" s="49" t="s">
        <v>77</v>
      </c>
      <c r="M308" s="50" t="s">
        <v>77</v>
      </c>
      <c r="N308" s="46">
        <f t="shared" si="37"/>
        <v>1900</v>
      </c>
      <c r="P308">
        <f t="shared" si="31"/>
        <v>124</v>
      </c>
      <c r="Q308" s="38">
        <f t="shared" si="32"/>
        <v>1</v>
      </c>
      <c r="R308" s="38">
        <f t="shared" si="33"/>
        <v>0.9</v>
      </c>
      <c r="T308" s="47">
        <v>119470.27183828439</v>
      </c>
      <c r="U308" s="47">
        <f t="shared" si="34"/>
        <v>11947.027183828437</v>
      </c>
      <c r="W308" s="47">
        <f t="shared" si="35"/>
        <v>119470.27183828439</v>
      </c>
      <c r="X308" s="47">
        <f t="shared" si="36"/>
        <v>11947.027183828437</v>
      </c>
    </row>
    <row r="309" spans="5:24" x14ac:dyDescent="0.2">
      <c r="E309" s="63">
        <v>172923</v>
      </c>
      <c r="F309" s="63" t="s">
        <v>60</v>
      </c>
      <c r="G309" s="63" t="s">
        <v>73</v>
      </c>
      <c r="I309" s="48" t="s">
        <v>77</v>
      </c>
      <c r="J309" s="49">
        <v>1900</v>
      </c>
      <c r="K309" s="49" t="s">
        <v>77</v>
      </c>
      <c r="L309" s="49" t="s">
        <v>77</v>
      </c>
      <c r="M309" s="50" t="s">
        <v>77</v>
      </c>
      <c r="N309" s="46">
        <f t="shared" si="37"/>
        <v>1900</v>
      </c>
      <c r="P309">
        <f t="shared" si="31"/>
        <v>124</v>
      </c>
      <c r="Q309" s="38">
        <f t="shared" si="32"/>
        <v>1</v>
      </c>
      <c r="R309" s="38">
        <f t="shared" si="33"/>
        <v>0.9</v>
      </c>
      <c r="T309" s="47">
        <v>358410.81551485317</v>
      </c>
      <c r="U309" s="47">
        <f t="shared" si="34"/>
        <v>35841.081551485309</v>
      </c>
      <c r="W309" s="47">
        <f t="shared" si="35"/>
        <v>358410.81551485317</v>
      </c>
      <c r="X309" s="47">
        <f t="shared" si="36"/>
        <v>35841.081551485309</v>
      </c>
    </row>
    <row r="310" spans="5:24" x14ac:dyDescent="0.2">
      <c r="E310" s="63">
        <v>172922</v>
      </c>
      <c r="F310" s="63" t="s">
        <v>60</v>
      </c>
      <c r="G310" s="63" t="s">
        <v>73</v>
      </c>
      <c r="I310" s="48" t="s">
        <v>77</v>
      </c>
      <c r="J310" s="49">
        <v>1900</v>
      </c>
      <c r="K310" s="49" t="s">
        <v>77</v>
      </c>
      <c r="L310" s="49" t="s">
        <v>77</v>
      </c>
      <c r="M310" s="50" t="s">
        <v>77</v>
      </c>
      <c r="N310" s="46">
        <f t="shared" si="37"/>
        <v>1900</v>
      </c>
      <c r="P310">
        <f t="shared" si="31"/>
        <v>124</v>
      </c>
      <c r="Q310" s="38">
        <f t="shared" si="32"/>
        <v>1</v>
      </c>
      <c r="R310" s="38">
        <f t="shared" si="33"/>
        <v>0.9</v>
      </c>
      <c r="T310" s="47">
        <v>14650.492870252481</v>
      </c>
      <c r="U310" s="47">
        <f t="shared" si="34"/>
        <v>1465.0492870252478</v>
      </c>
      <c r="W310" s="47">
        <f t="shared" si="35"/>
        <v>14650.492870252481</v>
      </c>
      <c r="X310" s="47">
        <f t="shared" si="36"/>
        <v>1465.0492870252478</v>
      </c>
    </row>
    <row r="311" spans="5:24" x14ac:dyDescent="0.2">
      <c r="E311" s="63">
        <v>172921</v>
      </c>
      <c r="F311" s="63" t="s">
        <v>60</v>
      </c>
      <c r="G311" s="63" t="s">
        <v>73</v>
      </c>
      <c r="I311" s="48" t="s">
        <v>77</v>
      </c>
      <c r="J311" s="49">
        <v>1900</v>
      </c>
      <c r="K311" s="49" t="s">
        <v>77</v>
      </c>
      <c r="L311" s="49" t="s">
        <v>77</v>
      </c>
      <c r="M311" s="50" t="s">
        <v>77</v>
      </c>
      <c r="N311" s="46">
        <f t="shared" si="37"/>
        <v>1900</v>
      </c>
      <c r="P311">
        <f t="shared" si="31"/>
        <v>124</v>
      </c>
      <c r="Q311" s="38">
        <f t="shared" si="32"/>
        <v>1</v>
      </c>
      <c r="R311" s="38">
        <f t="shared" si="33"/>
        <v>0.9</v>
      </c>
      <c r="T311" s="47">
        <v>118831.77550315902</v>
      </c>
      <c r="U311" s="47">
        <f t="shared" si="34"/>
        <v>11883.177550315899</v>
      </c>
      <c r="W311" s="47">
        <f t="shared" si="35"/>
        <v>118831.77550315902</v>
      </c>
      <c r="X311" s="47">
        <f t="shared" si="36"/>
        <v>11883.177550315899</v>
      </c>
    </row>
    <row r="312" spans="5:24" x14ac:dyDescent="0.2">
      <c r="E312" s="63">
        <v>172920</v>
      </c>
      <c r="F312" s="63" t="s">
        <v>60</v>
      </c>
      <c r="G312" s="63" t="s">
        <v>73</v>
      </c>
      <c r="I312" s="48" t="s">
        <v>77</v>
      </c>
      <c r="J312" s="49">
        <v>1900</v>
      </c>
      <c r="K312" s="49" t="s">
        <v>77</v>
      </c>
      <c r="L312" s="49" t="s">
        <v>77</v>
      </c>
      <c r="M312" s="50" t="s">
        <v>77</v>
      </c>
      <c r="N312" s="46">
        <f t="shared" si="37"/>
        <v>1900</v>
      </c>
      <c r="P312">
        <f t="shared" si="31"/>
        <v>124</v>
      </c>
      <c r="Q312" s="38">
        <f t="shared" si="32"/>
        <v>1</v>
      </c>
      <c r="R312" s="38">
        <f t="shared" si="33"/>
        <v>0.9</v>
      </c>
      <c r="T312" s="47">
        <v>257523.10800821584</v>
      </c>
      <c r="U312" s="47">
        <f t="shared" si="34"/>
        <v>25752.310800821579</v>
      </c>
      <c r="W312" s="47">
        <f t="shared" si="35"/>
        <v>257523.10800821584</v>
      </c>
      <c r="X312" s="47">
        <f t="shared" si="36"/>
        <v>25752.310800821579</v>
      </c>
    </row>
    <row r="313" spans="5:24" x14ac:dyDescent="0.2">
      <c r="E313" s="63">
        <v>172919</v>
      </c>
      <c r="F313" s="63" t="s">
        <v>60</v>
      </c>
      <c r="G313" s="63" t="s">
        <v>73</v>
      </c>
      <c r="I313" s="48" t="s">
        <v>77</v>
      </c>
      <c r="J313" s="49">
        <v>1900</v>
      </c>
      <c r="K313" s="49" t="s">
        <v>77</v>
      </c>
      <c r="L313" s="49" t="s">
        <v>77</v>
      </c>
      <c r="M313" s="50" t="s">
        <v>77</v>
      </c>
      <c r="N313" s="46">
        <f t="shared" si="37"/>
        <v>1900</v>
      </c>
      <c r="P313">
        <f t="shared" si="31"/>
        <v>124</v>
      </c>
      <c r="Q313" s="38">
        <f t="shared" si="32"/>
        <v>1</v>
      </c>
      <c r="R313" s="38">
        <f t="shared" si="33"/>
        <v>0.9</v>
      </c>
      <c r="T313" s="47">
        <v>5770991.9248465663</v>
      </c>
      <c r="U313" s="47">
        <f t="shared" si="34"/>
        <v>577099.19248465647</v>
      </c>
      <c r="W313" s="47">
        <f t="shared" si="35"/>
        <v>5770991.9248465663</v>
      </c>
      <c r="X313" s="47">
        <f t="shared" si="36"/>
        <v>577099.19248465647</v>
      </c>
    </row>
    <row r="314" spans="5:24" x14ac:dyDescent="0.2">
      <c r="E314" s="63">
        <v>172918</v>
      </c>
      <c r="F314" s="63" t="s">
        <v>60</v>
      </c>
      <c r="G314" s="63" t="s">
        <v>73</v>
      </c>
      <c r="I314" s="48" t="s">
        <v>77</v>
      </c>
      <c r="J314" s="49">
        <v>1900</v>
      </c>
      <c r="K314" s="49" t="s">
        <v>77</v>
      </c>
      <c r="L314" s="49" t="s">
        <v>77</v>
      </c>
      <c r="M314" s="50" t="s">
        <v>77</v>
      </c>
      <c r="N314" s="46">
        <f t="shared" si="37"/>
        <v>1900</v>
      </c>
      <c r="P314">
        <f t="shared" si="31"/>
        <v>124</v>
      </c>
      <c r="Q314" s="38">
        <f t="shared" si="32"/>
        <v>1</v>
      </c>
      <c r="R314" s="38">
        <f t="shared" si="33"/>
        <v>0.9</v>
      </c>
      <c r="T314" s="47">
        <v>170271.28380315664</v>
      </c>
      <c r="U314" s="47">
        <f t="shared" si="34"/>
        <v>17027.128380315658</v>
      </c>
      <c r="W314" s="47">
        <f t="shared" si="35"/>
        <v>170271.28380315664</v>
      </c>
      <c r="X314" s="47">
        <f t="shared" si="36"/>
        <v>17027.128380315658</v>
      </c>
    </row>
    <row r="315" spans="5:24" x14ac:dyDescent="0.2">
      <c r="E315" s="63">
        <v>172917</v>
      </c>
      <c r="F315" s="63" t="s">
        <v>60</v>
      </c>
      <c r="G315" s="63" t="s">
        <v>73</v>
      </c>
      <c r="I315" s="48" t="s">
        <v>77</v>
      </c>
      <c r="J315" s="49">
        <v>1900</v>
      </c>
      <c r="K315" s="49" t="s">
        <v>77</v>
      </c>
      <c r="L315" s="49" t="s">
        <v>77</v>
      </c>
      <c r="M315" s="50" t="s">
        <v>77</v>
      </c>
      <c r="N315" s="46">
        <f t="shared" si="37"/>
        <v>1900</v>
      </c>
      <c r="P315">
        <f t="shared" si="31"/>
        <v>124</v>
      </c>
      <c r="Q315" s="38">
        <f t="shared" si="32"/>
        <v>1</v>
      </c>
      <c r="R315" s="38">
        <f t="shared" si="33"/>
        <v>0.9</v>
      </c>
      <c r="T315" s="47">
        <v>16278.325411391645</v>
      </c>
      <c r="U315" s="47">
        <f t="shared" si="34"/>
        <v>1627.8325411391641</v>
      </c>
      <c r="W315" s="47">
        <f t="shared" si="35"/>
        <v>16278.325411391645</v>
      </c>
      <c r="X315" s="47">
        <f t="shared" si="36"/>
        <v>1627.8325411391641</v>
      </c>
    </row>
    <row r="316" spans="5:24" x14ac:dyDescent="0.2">
      <c r="E316" s="63">
        <v>172916</v>
      </c>
      <c r="F316" s="63" t="s">
        <v>60</v>
      </c>
      <c r="G316" s="63" t="s">
        <v>73</v>
      </c>
      <c r="I316" s="48" t="s">
        <v>77</v>
      </c>
      <c r="J316" s="49">
        <v>1900</v>
      </c>
      <c r="K316" s="49" t="s">
        <v>77</v>
      </c>
      <c r="L316" s="49" t="s">
        <v>77</v>
      </c>
      <c r="M316" s="50" t="s">
        <v>77</v>
      </c>
      <c r="N316" s="46">
        <f t="shared" si="37"/>
        <v>1900</v>
      </c>
      <c r="P316">
        <f t="shared" si="31"/>
        <v>124</v>
      </c>
      <c r="Q316" s="38">
        <f t="shared" si="32"/>
        <v>1</v>
      </c>
      <c r="R316" s="38">
        <f t="shared" si="33"/>
        <v>0.9</v>
      </c>
      <c r="T316" s="47">
        <v>31905.517806327625</v>
      </c>
      <c r="U316" s="47">
        <f t="shared" si="34"/>
        <v>3190.5517806327616</v>
      </c>
      <c r="W316" s="47">
        <f t="shared" si="35"/>
        <v>31905.517806327625</v>
      </c>
      <c r="X316" s="47">
        <f t="shared" si="36"/>
        <v>3190.5517806327616</v>
      </c>
    </row>
    <row r="317" spans="5:24" x14ac:dyDescent="0.2">
      <c r="E317" s="63">
        <v>172915</v>
      </c>
      <c r="F317" s="63" t="s">
        <v>60</v>
      </c>
      <c r="G317" s="63" t="s">
        <v>73</v>
      </c>
      <c r="I317" s="48" t="s">
        <v>77</v>
      </c>
      <c r="J317" s="49">
        <v>1900</v>
      </c>
      <c r="K317" s="49" t="s">
        <v>77</v>
      </c>
      <c r="L317" s="49" t="s">
        <v>77</v>
      </c>
      <c r="M317" s="50" t="s">
        <v>77</v>
      </c>
      <c r="N317" s="46">
        <f t="shared" si="37"/>
        <v>1900</v>
      </c>
      <c r="P317">
        <f t="shared" si="31"/>
        <v>124</v>
      </c>
      <c r="Q317" s="38">
        <f t="shared" si="32"/>
        <v>1</v>
      </c>
      <c r="R317" s="38">
        <f t="shared" si="33"/>
        <v>0.9</v>
      </c>
      <c r="T317" s="47">
        <v>202176.80160948425</v>
      </c>
      <c r="U317" s="47">
        <f t="shared" si="34"/>
        <v>20217.680160948421</v>
      </c>
      <c r="W317" s="47">
        <f t="shared" si="35"/>
        <v>202176.80160948425</v>
      </c>
      <c r="X317" s="47">
        <f t="shared" si="36"/>
        <v>20217.680160948421</v>
      </c>
    </row>
    <row r="318" spans="5:24" x14ac:dyDescent="0.2">
      <c r="E318" s="63">
        <v>172914</v>
      </c>
      <c r="F318" s="63" t="s">
        <v>60</v>
      </c>
      <c r="G318" s="63" t="s">
        <v>73</v>
      </c>
      <c r="I318" s="48" t="s">
        <v>77</v>
      </c>
      <c r="J318" s="49">
        <v>1900</v>
      </c>
      <c r="K318" s="49" t="s">
        <v>77</v>
      </c>
      <c r="L318" s="49" t="s">
        <v>77</v>
      </c>
      <c r="M318" s="50" t="s">
        <v>77</v>
      </c>
      <c r="N318" s="46">
        <f t="shared" si="37"/>
        <v>1900</v>
      </c>
      <c r="P318">
        <f t="shared" si="31"/>
        <v>124</v>
      </c>
      <c r="Q318" s="38">
        <f t="shared" si="32"/>
        <v>1</v>
      </c>
      <c r="R318" s="38">
        <f t="shared" si="33"/>
        <v>0.9</v>
      </c>
      <c r="T318" s="47">
        <v>7807736.0003198888</v>
      </c>
      <c r="U318" s="47">
        <f t="shared" si="34"/>
        <v>780773.6000319887</v>
      </c>
      <c r="W318" s="47">
        <f t="shared" si="35"/>
        <v>7807736.0003198888</v>
      </c>
      <c r="X318" s="47">
        <f t="shared" si="36"/>
        <v>780773.6000319887</v>
      </c>
    </row>
    <row r="319" spans="5:24" x14ac:dyDescent="0.2">
      <c r="E319" s="63">
        <v>172913</v>
      </c>
      <c r="F319" s="63" t="s">
        <v>60</v>
      </c>
      <c r="G319" s="63" t="s">
        <v>73</v>
      </c>
      <c r="I319" s="48" t="s">
        <v>77</v>
      </c>
      <c r="J319" s="49">
        <v>1900</v>
      </c>
      <c r="K319" s="49" t="s">
        <v>77</v>
      </c>
      <c r="L319" s="49" t="s">
        <v>77</v>
      </c>
      <c r="M319" s="50" t="s">
        <v>77</v>
      </c>
      <c r="N319" s="46">
        <f t="shared" si="37"/>
        <v>1900</v>
      </c>
      <c r="P319">
        <f t="shared" si="31"/>
        <v>124</v>
      </c>
      <c r="Q319" s="38">
        <f t="shared" si="32"/>
        <v>1</v>
      </c>
      <c r="R319" s="38">
        <f t="shared" si="33"/>
        <v>0.9</v>
      </c>
      <c r="T319" s="47">
        <v>0</v>
      </c>
      <c r="U319" s="47">
        <f t="shared" si="34"/>
        <v>0</v>
      </c>
      <c r="W319" s="47">
        <f t="shared" si="35"/>
        <v>0</v>
      </c>
      <c r="X319" s="47">
        <f t="shared" si="36"/>
        <v>0</v>
      </c>
    </row>
    <row r="320" spans="5:24" x14ac:dyDescent="0.2">
      <c r="E320" s="63">
        <v>172912</v>
      </c>
      <c r="F320" s="63" t="s">
        <v>60</v>
      </c>
      <c r="G320" s="63" t="s">
        <v>73</v>
      </c>
      <c r="I320" s="48" t="s">
        <v>77</v>
      </c>
      <c r="J320" s="49">
        <v>1900</v>
      </c>
      <c r="K320" s="49" t="s">
        <v>77</v>
      </c>
      <c r="L320" s="49" t="s">
        <v>77</v>
      </c>
      <c r="M320" s="50" t="s">
        <v>77</v>
      </c>
      <c r="N320" s="46">
        <f t="shared" si="37"/>
        <v>1900</v>
      </c>
      <c r="P320">
        <f t="shared" si="31"/>
        <v>124</v>
      </c>
      <c r="Q320" s="38">
        <f t="shared" si="32"/>
        <v>1</v>
      </c>
      <c r="R320" s="38">
        <f t="shared" si="33"/>
        <v>0.9</v>
      </c>
      <c r="T320" s="47">
        <v>67066.700694933592</v>
      </c>
      <c r="U320" s="47">
        <f t="shared" si="34"/>
        <v>6706.6700694933579</v>
      </c>
      <c r="W320" s="47">
        <f t="shared" si="35"/>
        <v>67066.700694933592</v>
      </c>
      <c r="X320" s="47">
        <f t="shared" si="36"/>
        <v>6706.6700694933579</v>
      </c>
    </row>
    <row r="321" spans="5:24" x14ac:dyDescent="0.2">
      <c r="E321" s="63">
        <v>172911</v>
      </c>
      <c r="F321" s="63" t="s">
        <v>60</v>
      </c>
      <c r="G321" s="63" t="s">
        <v>73</v>
      </c>
      <c r="I321" s="48" t="s">
        <v>77</v>
      </c>
      <c r="J321" s="49">
        <v>1900</v>
      </c>
      <c r="K321" s="49" t="s">
        <v>77</v>
      </c>
      <c r="L321" s="49" t="s">
        <v>77</v>
      </c>
      <c r="M321" s="50" t="s">
        <v>77</v>
      </c>
      <c r="N321" s="46">
        <f t="shared" si="37"/>
        <v>1900</v>
      </c>
      <c r="P321">
        <f t="shared" si="31"/>
        <v>124</v>
      </c>
      <c r="Q321" s="38">
        <f t="shared" si="32"/>
        <v>1</v>
      </c>
      <c r="R321" s="38">
        <f t="shared" si="33"/>
        <v>0.9</v>
      </c>
      <c r="T321" s="47">
        <v>67066.700694933592</v>
      </c>
      <c r="U321" s="47">
        <f t="shared" si="34"/>
        <v>6706.6700694933579</v>
      </c>
      <c r="W321" s="47">
        <f t="shared" si="35"/>
        <v>67066.700694933592</v>
      </c>
      <c r="X321" s="47">
        <f t="shared" si="36"/>
        <v>6706.6700694933579</v>
      </c>
    </row>
    <row r="322" spans="5:24" x14ac:dyDescent="0.2">
      <c r="E322" s="63">
        <v>172910</v>
      </c>
      <c r="F322" s="63" t="s">
        <v>60</v>
      </c>
      <c r="G322" s="63" t="s">
        <v>73</v>
      </c>
      <c r="I322" s="48" t="s">
        <v>77</v>
      </c>
      <c r="J322" s="49">
        <v>1900</v>
      </c>
      <c r="K322" s="49" t="s">
        <v>77</v>
      </c>
      <c r="L322" s="49" t="s">
        <v>77</v>
      </c>
      <c r="M322" s="50" t="s">
        <v>77</v>
      </c>
      <c r="N322" s="46">
        <f t="shared" si="37"/>
        <v>1900</v>
      </c>
      <c r="P322">
        <f t="shared" si="31"/>
        <v>124</v>
      </c>
      <c r="Q322" s="38">
        <f t="shared" si="32"/>
        <v>1</v>
      </c>
      <c r="R322" s="38">
        <f t="shared" si="33"/>
        <v>0.9</v>
      </c>
      <c r="T322" s="47">
        <v>6836.8966727844909</v>
      </c>
      <c r="U322" s="47">
        <f t="shared" si="34"/>
        <v>683.68966727844895</v>
      </c>
      <c r="W322" s="47">
        <f t="shared" si="35"/>
        <v>6836.8966727844909</v>
      </c>
      <c r="X322" s="47">
        <f t="shared" si="36"/>
        <v>683.68966727844895</v>
      </c>
    </row>
    <row r="323" spans="5:24" x14ac:dyDescent="0.2">
      <c r="E323" s="63">
        <v>172909</v>
      </c>
      <c r="F323" s="63" t="s">
        <v>60</v>
      </c>
      <c r="G323" s="63" t="s">
        <v>73</v>
      </c>
      <c r="I323" s="48" t="s">
        <v>77</v>
      </c>
      <c r="J323" s="49">
        <v>1900</v>
      </c>
      <c r="K323" s="49" t="s">
        <v>77</v>
      </c>
      <c r="L323" s="49" t="s">
        <v>77</v>
      </c>
      <c r="M323" s="50" t="s">
        <v>77</v>
      </c>
      <c r="N323" s="46">
        <f t="shared" si="37"/>
        <v>1900</v>
      </c>
      <c r="P323">
        <f t="shared" si="31"/>
        <v>124</v>
      </c>
      <c r="Q323" s="38">
        <f t="shared" si="32"/>
        <v>1</v>
      </c>
      <c r="R323" s="38">
        <f t="shared" si="33"/>
        <v>0.9</v>
      </c>
      <c r="T323" s="47">
        <v>237663.55100631804</v>
      </c>
      <c r="U323" s="47">
        <f t="shared" si="34"/>
        <v>23766.355100631798</v>
      </c>
      <c r="W323" s="47">
        <f t="shared" si="35"/>
        <v>237663.55100631804</v>
      </c>
      <c r="X323" s="47">
        <f t="shared" si="36"/>
        <v>23766.355100631798</v>
      </c>
    </row>
    <row r="324" spans="5:24" x14ac:dyDescent="0.2">
      <c r="E324" s="63">
        <v>172908</v>
      </c>
      <c r="F324" s="63" t="s">
        <v>60</v>
      </c>
      <c r="G324" s="63" t="s">
        <v>73</v>
      </c>
      <c r="I324" s="48" t="s">
        <v>77</v>
      </c>
      <c r="J324" s="49">
        <v>1900</v>
      </c>
      <c r="K324" s="49" t="s">
        <v>77</v>
      </c>
      <c r="L324" s="49" t="s">
        <v>77</v>
      </c>
      <c r="M324" s="50" t="s">
        <v>77</v>
      </c>
      <c r="N324" s="46">
        <f t="shared" si="37"/>
        <v>1900</v>
      </c>
      <c r="P324">
        <f t="shared" si="31"/>
        <v>124</v>
      </c>
      <c r="Q324" s="38">
        <f t="shared" si="32"/>
        <v>1</v>
      </c>
      <c r="R324" s="38">
        <f t="shared" si="33"/>
        <v>0.9</v>
      </c>
      <c r="T324" s="47">
        <v>2916099.2141967001</v>
      </c>
      <c r="U324" s="47">
        <f t="shared" si="34"/>
        <v>291609.92141966993</v>
      </c>
      <c r="W324" s="47">
        <f t="shared" si="35"/>
        <v>2916099.2141967001</v>
      </c>
      <c r="X324" s="47">
        <f t="shared" si="36"/>
        <v>291609.92141966993</v>
      </c>
    </row>
    <row r="325" spans="5:24" x14ac:dyDescent="0.2">
      <c r="E325" s="63">
        <v>172907</v>
      </c>
      <c r="F325" s="63" t="s">
        <v>60</v>
      </c>
      <c r="G325" s="63" t="s">
        <v>73</v>
      </c>
      <c r="I325" s="48" t="s">
        <v>77</v>
      </c>
      <c r="J325" s="49">
        <v>1900</v>
      </c>
      <c r="K325" s="49" t="s">
        <v>77</v>
      </c>
      <c r="L325" s="49" t="s">
        <v>77</v>
      </c>
      <c r="M325" s="50" t="s">
        <v>77</v>
      </c>
      <c r="N325" s="46">
        <f t="shared" si="37"/>
        <v>1900</v>
      </c>
      <c r="P325">
        <f t="shared" si="31"/>
        <v>124</v>
      </c>
      <c r="Q325" s="38">
        <f t="shared" si="32"/>
        <v>1</v>
      </c>
      <c r="R325" s="38">
        <f t="shared" si="33"/>
        <v>0.9</v>
      </c>
      <c r="T325" s="47">
        <v>95390.986910755048</v>
      </c>
      <c r="U325" s="47">
        <f t="shared" si="34"/>
        <v>9539.0986910755018</v>
      </c>
      <c r="W325" s="47">
        <f t="shared" si="35"/>
        <v>95390.986910755048</v>
      </c>
      <c r="X325" s="47">
        <f t="shared" si="36"/>
        <v>9539.0986910755018</v>
      </c>
    </row>
    <row r="326" spans="5:24" x14ac:dyDescent="0.2">
      <c r="E326" s="63">
        <v>172906</v>
      </c>
      <c r="F326" s="63" t="s">
        <v>60</v>
      </c>
      <c r="G326" s="63" t="s">
        <v>73</v>
      </c>
      <c r="I326" s="48" t="s">
        <v>77</v>
      </c>
      <c r="J326" s="49">
        <v>1900</v>
      </c>
      <c r="K326" s="49" t="s">
        <v>77</v>
      </c>
      <c r="L326" s="49" t="s">
        <v>77</v>
      </c>
      <c r="M326" s="50" t="s">
        <v>77</v>
      </c>
      <c r="N326" s="46">
        <f t="shared" si="37"/>
        <v>1900</v>
      </c>
      <c r="P326">
        <f t="shared" si="31"/>
        <v>124</v>
      </c>
      <c r="Q326" s="38">
        <f t="shared" si="32"/>
        <v>1</v>
      </c>
      <c r="R326" s="38">
        <f t="shared" si="33"/>
        <v>0.9</v>
      </c>
      <c r="T326" s="47">
        <v>76833.695941768558</v>
      </c>
      <c r="U326" s="47">
        <f t="shared" si="34"/>
        <v>7683.3695941768538</v>
      </c>
      <c r="W326" s="47">
        <f t="shared" si="35"/>
        <v>76833.695941768558</v>
      </c>
      <c r="X326" s="47">
        <f t="shared" si="36"/>
        <v>7683.3695941768538</v>
      </c>
    </row>
    <row r="327" spans="5:24" x14ac:dyDescent="0.2">
      <c r="E327" s="63">
        <v>172905</v>
      </c>
      <c r="F327" s="63" t="s">
        <v>60</v>
      </c>
      <c r="G327" s="63" t="s">
        <v>73</v>
      </c>
      <c r="I327" s="48" t="s">
        <v>77</v>
      </c>
      <c r="J327" s="49">
        <v>1900</v>
      </c>
      <c r="K327" s="49" t="s">
        <v>77</v>
      </c>
      <c r="L327" s="49" t="s">
        <v>77</v>
      </c>
      <c r="M327" s="50" t="s">
        <v>77</v>
      </c>
      <c r="N327" s="46">
        <f t="shared" si="37"/>
        <v>1900</v>
      </c>
      <c r="P327">
        <f t="shared" si="31"/>
        <v>124</v>
      </c>
      <c r="Q327" s="38">
        <f t="shared" si="32"/>
        <v>1</v>
      </c>
      <c r="R327" s="38">
        <f t="shared" si="33"/>
        <v>0.9</v>
      </c>
      <c r="T327" s="47">
        <v>12697.093820885484</v>
      </c>
      <c r="U327" s="47">
        <f t="shared" si="34"/>
        <v>1269.7093820885482</v>
      </c>
      <c r="W327" s="47">
        <f t="shared" si="35"/>
        <v>12697.093820885484</v>
      </c>
      <c r="X327" s="47">
        <f t="shared" si="36"/>
        <v>1269.7093820885482</v>
      </c>
    </row>
    <row r="328" spans="5:24" x14ac:dyDescent="0.2">
      <c r="E328" s="63">
        <v>172904</v>
      </c>
      <c r="F328" s="63" t="s">
        <v>60</v>
      </c>
      <c r="G328" s="63" t="s">
        <v>73</v>
      </c>
      <c r="I328" s="48" t="s">
        <v>77</v>
      </c>
      <c r="J328" s="49">
        <v>1900</v>
      </c>
      <c r="K328" s="49" t="s">
        <v>77</v>
      </c>
      <c r="L328" s="49" t="s">
        <v>77</v>
      </c>
      <c r="M328" s="50" t="s">
        <v>77</v>
      </c>
      <c r="N328" s="46">
        <f t="shared" si="37"/>
        <v>1900</v>
      </c>
      <c r="P328">
        <f t="shared" si="31"/>
        <v>124</v>
      </c>
      <c r="Q328" s="38">
        <f t="shared" si="32"/>
        <v>1</v>
      </c>
      <c r="R328" s="38">
        <f t="shared" si="33"/>
        <v>0.9</v>
      </c>
      <c r="T328" s="47">
        <v>95390.986910755048</v>
      </c>
      <c r="U328" s="47">
        <f t="shared" si="34"/>
        <v>9539.0986910755018</v>
      </c>
      <c r="W328" s="47">
        <f t="shared" si="35"/>
        <v>95390.986910755048</v>
      </c>
      <c r="X328" s="47">
        <f t="shared" si="36"/>
        <v>9539.0986910755018</v>
      </c>
    </row>
    <row r="329" spans="5:24" x14ac:dyDescent="0.2">
      <c r="E329" s="63">
        <v>172903</v>
      </c>
      <c r="F329" s="63" t="s">
        <v>60</v>
      </c>
      <c r="G329" s="63" t="s">
        <v>73</v>
      </c>
      <c r="I329" s="48" t="s">
        <v>77</v>
      </c>
      <c r="J329" s="49">
        <v>1900</v>
      </c>
      <c r="K329" s="49" t="s">
        <v>77</v>
      </c>
      <c r="L329" s="49" t="s">
        <v>77</v>
      </c>
      <c r="M329" s="50" t="s">
        <v>77</v>
      </c>
      <c r="N329" s="46">
        <f t="shared" si="37"/>
        <v>1900</v>
      </c>
      <c r="P329">
        <f t="shared" si="31"/>
        <v>124</v>
      </c>
      <c r="Q329" s="38">
        <f t="shared" si="32"/>
        <v>1</v>
      </c>
      <c r="R329" s="38">
        <f t="shared" si="33"/>
        <v>0.9</v>
      </c>
      <c r="T329" s="47">
        <v>5534.6306398731604</v>
      </c>
      <c r="U329" s="47">
        <f t="shared" si="34"/>
        <v>553.46306398731588</v>
      </c>
      <c r="W329" s="47">
        <f t="shared" si="35"/>
        <v>5534.6306398731604</v>
      </c>
      <c r="X329" s="47">
        <f t="shared" si="36"/>
        <v>553.46306398731588</v>
      </c>
    </row>
    <row r="330" spans="5:24" x14ac:dyDescent="0.2">
      <c r="E330" s="63">
        <v>172902</v>
      </c>
      <c r="F330" s="63" t="s">
        <v>60</v>
      </c>
      <c r="G330" s="63" t="s">
        <v>73</v>
      </c>
      <c r="I330" s="48" t="s">
        <v>77</v>
      </c>
      <c r="J330" s="49">
        <v>1900</v>
      </c>
      <c r="K330" s="49" t="s">
        <v>77</v>
      </c>
      <c r="L330" s="49" t="s">
        <v>77</v>
      </c>
      <c r="M330" s="50" t="s">
        <v>77</v>
      </c>
      <c r="N330" s="46">
        <f t="shared" si="37"/>
        <v>1900</v>
      </c>
      <c r="P330">
        <f t="shared" si="31"/>
        <v>124</v>
      </c>
      <c r="Q330" s="38">
        <f t="shared" si="32"/>
        <v>1</v>
      </c>
      <c r="R330" s="38">
        <f t="shared" si="33"/>
        <v>0.9</v>
      </c>
      <c r="T330" s="47">
        <v>43300.345594301776</v>
      </c>
      <c r="U330" s="47">
        <f t="shared" si="34"/>
        <v>4330.0345594301771</v>
      </c>
      <c r="W330" s="47">
        <f t="shared" si="35"/>
        <v>43300.345594301776</v>
      </c>
      <c r="X330" s="47">
        <f t="shared" si="36"/>
        <v>4330.0345594301771</v>
      </c>
    </row>
    <row r="331" spans="5:24" x14ac:dyDescent="0.2">
      <c r="E331" s="63">
        <v>172901</v>
      </c>
      <c r="F331" s="63" t="s">
        <v>60</v>
      </c>
      <c r="G331" s="63" t="s">
        <v>73</v>
      </c>
      <c r="I331" s="48" t="s">
        <v>77</v>
      </c>
      <c r="J331" s="49">
        <v>1900</v>
      </c>
      <c r="K331" s="49" t="s">
        <v>77</v>
      </c>
      <c r="L331" s="49" t="s">
        <v>77</v>
      </c>
      <c r="M331" s="50" t="s">
        <v>77</v>
      </c>
      <c r="N331" s="46">
        <f t="shared" si="37"/>
        <v>1900</v>
      </c>
      <c r="P331">
        <f t="shared" si="31"/>
        <v>124</v>
      </c>
      <c r="Q331" s="38">
        <f t="shared" si="32"/>
        <v>1</v>
      </c>
      <c r="R331" s="38">
        <f t="shared" si="33"/>
        <v>0.9</v>
      </c>
      <c r="T331" s="47">
        <v>156923.05696581549</v>
      </c>
      <c r="U331" s="47">
        <f t="shared" si="34"/>
        <v>15692.305696581545</v>
      </c>
      <c r="W331" s="47">
        <f t="shared" si="35"/>
        <v>156923.05696581549</v>
      </c>
      <c r="X331" s="47">
        <f t="shared" si="36"/>
        <v>15692.305696581545</v>
      </c>
    </row>
    <row r="332" spans="5:24" x14ac:dyDescent="0.2">
      <c r="E332" s="63">
        <v>172900</v>
      </c>
      <c r="F332" s="63" t="s">
        <v>60</v>
      </c>
      <c r="G332" s="63" t="s">
        <v>73</v>
      </c>
      <c r="I332" s="48" t="s">
        <v>77</v>
      </c>
      <c r="J332" s="49">
        <v>1900</v>
      </c>
      <c r="K332" s="49" t="s">
        <v>77</v>
      </c>
      <c r="L332" s="49" t="s">
        <v>77</v>
      </c>
      <c r="M332" s="50" t="s">
        <v>77</v>
      </c>
      <c r="N332" s="46">
        <f t="shared" si="37"/>
        <v>1900</v>
      </c>
      <c r="P332">
        <f t="shared" si="31"/>
        <v>124</v>
      </c>
      <c r="Q332" s="38">
        <f t="shared" si="32"/>
        <v>1</v>
      </c>
      <c r="R332" s="38">
        <f t="shared" si="33"/>
        <v>0.9</v>
      </c>
      <c r="T332" s="47">
        <v>6651974.8961110823</v>
      </c>
      <c r="U332" s="47">
        <f t="shared" si="34"/>
        <v>665197.48961110809</v>
      </c>
      <c r="W332" s="47">
        <f t="shared" si="35"/>
        <v>6651974.8961110823</v>
      </c>
      <c r="X332" s="47">
        <f t="shared" si="36"/>
        <v>665197.48961110809</v>
      </c>
    </row>
    <row r="333" spans="5:24" x14ac:dyDescent="0.2">
      <c r="E333" s="63">
        <v>172899</v>
      </c>
      <c r="F333" s="63" t="s">
        <v>60</v>
      </c>
      <c r="G333" s="63" t="s">
        <v>73</v>
      </c>
      <c r="I333" s="48" t="s">
        <v>77</v>
      </c>
      <c r="J333" s="49">
        <v>1900</v>
      </c>
      <c r="K333" s="49" t="s">
        <v>77</v>
      </c>
      <c r="L333" s="49" t="s">
        <v>77</v>
      </c>
      <c r="M333" s="50" t="s">
        <v>77</v>
      </c>
      <c r="N333" s="46">
        <f t="shared" si="37"/>
        <v>1900</v>
      </c>
      <c r="P333">
        <f t="shared" si="31"/>
        <v>124</v>
      </c>
      <c r="Q333" s="38">
        <f t="shared" si="32"/>
        <v>1</v>
      </c>
      <c r="R333" s="38">
        <f t="shared" si="33"/>
        <v>0.9</v>
      </c>
      <c r="T333" s="47">
        <v>79763.794515819056</v>
      </c>
      <c r="U333" s="47">
        <f t="shared" si="34"/>
        <v>7976.3794515819036</v>
      </c>
      <c r="W333" s="47">
        <f t="shared" si="35"/>
        <v>79763.794515819056</v>
      </c>
      <c r="X333" s="47">
        <f t="shared" si="36"/>
        <v>7976.3794515819036</v>
      </c>
    </row>
    <row r="334" spans="5:24" x14ac:dyDescent="0.2">
      <c r="E334" s="63">
        <v>172898</v>
      </c>
      <c r="F334" s="63" t="s">
        <v>60</v>
      </c>
      <c r="G334" s="63" t="s">
        <v>73</v>
      </c>
      <c r="I334" s="48" t="s">
        <v>77</v>
      </c>
      <c r="J334" s="49">
        <v>1900</v>
      </c>
      <c r="K334" s="49" t="s">
        <v>77</v>
      </c>
      <c r="L334" s="49" t="s">
        <v>77</v>
      </c>
      <c r="M334" s="50" t="s">
        <v>77</v>
      </c>
      <c r="N334" s="46">
        <f t="shared" si="37"/>
        <v>1900</v>
      </c>
      <c r="P334">
        <f t="shared" si="31"/>
        <v>124</v>
      </c>
      <c r="Q334" s="38">
        <f t="shared" si="32"/>
        <v>1</v>
      </c>
      <c r="R334" s="38">
        <f t="shared" si="33"/>
        <v>0.9</v>
      </c>
      <c r="T334" s="47">
        <v>111994.87883037451</v>
      </c>
      <c r="U334" s="47">
        <f t="shared" si="34"/>
        <v>11199.487883037449</v>
      </c>
      <c r="W334" s="47">
        <f t="shared" si="35"/>
        <v>111994.87883037451</v>
      </c>
      <c r="X334" s="47">
        <f t="shared" si="36"/>
        <v>11199.487883037449</v>
      </c>
    </row>
    <row r="335" spans="5:24" x14ac:dyDescent="0.2">
      <c r="E335" s="63">
        <v>172897</v>
      </c>
      <c r="F335" s="63" t="s">
        <v>60</v>
      </c>
      <c r="G335" s="63" t="s">
        <v>73</v>
      </c>
      <c r="I335" s="48" t="s">
        <v>77</v>
      </c>
      <c r="J335" s="49">
        <v>1900</v>
      </c>
      <c r="K335" s="49" t="s">
        <v>77</v>
      </c>
      <c r="L335" s="49" t="s">
        <v>77</v>
      </c>
      <c r="M335" s="50" t="s">
        <v>77</v>
      </c>
      <c r="N335" s="46">
        <f t="shared" si="37"/>
        <v>1900</v>
      </c>
      <c r="P335">
        <f t="shared" si="31"/>
        <v>124</v>
      </c>
      <c r="Q335" s="38">
        <f t="shared" si="32"/>
        <v>1</v>
      </c>
      <c r="R335" s="38">
        <f t="shared" si="33"/>
        <v>0.9</v>
      </c>
      <c r="T335" s="47">
        <v>111994.87883037451</v>
      </c>
      <c r="U335" s="47">
        <f t="shared" si="34"/>
        <v>11199.487883037449</v>
      </c>
      <c r="W335" s="47">
        <f t="shared" si="35"/>
        <v>111994.87883037451</v>
      </c>
      <c r="X335" s="47">
        <f t="shared" si="36"/>
        <v>11199.487883037449</v>
      </c>
    </row>
    <row r="336" spans="5:24" x14ac:dyDescent="0.2">
      <c r="E336" s="63">
        <v>172896</v>
      </c>
      <c r="F336" s="63" t="s">
        <v>60</v>
      </c>
      <c r="G336" s="63" t="s">
        <v>73</v>
      </c>
      <c r="I336" s="48" t="s">
        <v>77</v>
      </c>
      <c r="J336" s="49">
        <v>1900</v>
      </c>
      <c r="K336" s="49" t="s">
        <v>77</v>
      </c>
      <c r="L336" s="49" t="s">
        <v>77</v>
      </c>
      <c r="M336" s="50" t="s">
        <v>77</v>
      </c>
      <c r="N336" s="46">
        <f t="shared" si="37"/>
        <v>1900</v>
      </c>
      <c r="P336">
        <f t="shared" si="31"/>
        <v>124</v>
      </c>
      <c r="Q336" s="38">
        <f t="shared" si="32"/>
        <v>1</v>
      </c>
      <c r="R336" s="38">
        <f t="shared" si="33"/>
        <v>0.9</v>
      </c>
      <c r="T336" s="47">
        <v>13348.22683734115</v>
      </c>
      <c r="U336" s="47">
        <f t="shared" si="34"/>
        <v>1334.8226837341147</v>
      </c>
      <c r="W336" s="47">
        <f t="shared" si="35"/>
        <v>13348.22683734115</v>
      </c>
      <c r="X336" s="47">
        <f t="shared" si="36"/>
        <v>1334.8226837341147</v>
      </c>
    </row>
    <row r="337" spans="5:24" x14ac:dyDescent="0.2">
      <c r="E337" s="63">
        <v>172895</v>
      </c>
      <c r="F337" s="63" t="s">
        <v>60</v>
      </c>
      <c r="G337" s="63" t="s">
        <v>73</v>
      </c>
      <c r="I337" s="48" t="s">
        <v>77</v>
      </c>
      <c r="J337" s="49">
        <v>1900</v>
      </c>
      <c r="K337" s="49" t="s">
        <v>77</v>
      </c>
      <c r="L337" s="49" t="s">
        <v>77</v>
      </c>
      <c r="M337" s="50" t="s">
        <v>77</v>
      </c>
      <c r="N337" s="46">
        <f t="shared" si="37"/>
        <v>1900</v>
      </c>
      <c r="P337">
        <f t="shared" si="31"/>
        <v>124</v>
      </c>
      <c r="Q337" s="38">
        <f t="shared" si="32"/>
        <v>1</v>
      </c>
      <c r="R337" s="38">
        <f t="shared" si="33"/>
        <v>0.9</v>
      </c>
      <c r="T337" s="47">
        <v>205106.90018353474</v>
      </c>
      <c r="U337" s="47">
        <f t="shared" si="34"/>
        <v>20510.690018353471</v>
      </c>
      <c r="W337" s="47">
        <f t="shared" si="35"/>
        <v>205106.90018353474</v>
      </c>
      <c r="X337" s="47">
        <f t="shared" si="36"/>
        <v>20510.690018353471</v>
      </c>
    </row>
    <row r="338" spans="5:24" x14ac:dyDescent="0.2">
      <c r="E338" s="63">
        <v>172894</v>
      </c>
      <c r="F338" s="63" t="s">
        <v>60</v>
      </c>
      <c r="G338" s="63" t="s">
        <v>73</v>
      </c>
      <c r="I338" s="48" t="s">
        <v>77</v>
      </c>
      <c r="J338" s="49">
        <v>1900</v>
      </c>
      <c r="K338" s="49" t="s">
        <v>77</v>
      </c>
      <c r="L338" s="49" t="s">
        <v>77</v>
      </c>
      <c r="M338" s="50" t="s">
        <v>77</v>
      </c>
      <c r="N338" s="46">
        <f t="shared" si="37"/>
        <v>1900</v>
      </c>
      <c r="P338">
        <f t="shared" si="31"/>
        <v>124</v>
      </c>
      <c r="Q338" s="38">
        <f t="shared" si="32"/>
        <v>1</v>
      </c>
      <c r="R338" s="38">
        <f t="shared" si="33"/>
        <v>0.9</v>
      </c>
      <c r="T338" s="47">
        <v>7352919.5883256067</v>
      </c>
      <c r="U338" s="47">
        <f t="shared" si="34"/>
        <v>735291.95883256046</v>
      </c>
      <c r="W338" s="47">
        <f t="shared" si="35"/>
        <v>7352919.5883256067</v>
      </c>
      <c r="X338" s="47">
        <f t="shared" si="36"/>
        <v>735291.95883256046</v>
      </c>
    </row>
    <row r="339" spans="5:24" x14ac:dyDescent="0.2">
      <c r="E339" s="63">
        <v>172893</v>
      </c>
      <c r="F339" s="63" t="s">
        <v>60</v>
      </c>
      <c r="G339" s="63" t="s">
        <v>73</v>
      </c>
      <c r="I339" s="48" t="s">
        <v>77</v>
      </c>
      <c r="J339" s="49">
        <v>1900</v>
      </c>
      <c r="K339" s="49" t="s">
        <v>77</v>
      </c>
      <c r="L339" s="49" t="s">
        <v>77</v>
      </c>
      <c r="M339" s="50" t="s">
        <v>77</v>
      </c>
      <c r="N339" s="46">
        <f t="shared" si="37"/>
        <v>1900</v>
      </c>
      <c r="P339">
        <f t="shared" si="31"/>
        <v>124</v>
      </c>
      <c r="Q339" s="38">
        <f t="shared" si="32"/>
        <v>1</v>
      </c>
      <c r="R339" s="38">
        <f t="shared" si="33"/>
        <v>0.9</v>
      </c>
      <c r="T339" s="47">
        <v>199897.83605188946</v>
      </c>
      <c r="U339" s="47">
        <f t="shared" si="34"/>
        <v>19989.783605188943</v>
      </c>
      <c r="W339" s="47">
        <f t="shared" si="35"/>
        <v>199897.83605188946</v>
      </c>
      <c r="X339" s="47">
        <f t="shared" si="36"/>
        <v>19989.783605188943</v>
      </c>
    </row>
    <row r="340" spans="5:24" x14ac:dyDescent="0.2">
      <c r="E340" s="63">
        <v>172892</v>
      </c>
      <c r="F340" s="63" t="s">
        <v>60</v>
      </c>
      <c r="G340" s="63" t="s">
        <v>73</v>
      </c>
      <c r="I340" s="48" t="s">
        <v>77</v>
      </c>
      <c r="J340" s="49">
        <v>1900</v>
      </c>
      <c r="K340" s="49" t="s">
        <v>77</v>
      </c>
      <c r="L340" s="49" t="s">
        <v>77</v>
      </c>
      <c r="M340" s="50" t="s">
        <v>77</v>
      </c>
      <c r="N340" s="46">
        <f t="shared" si="37"/>
        <v>1900</v>
      </c>
      <c r="P340">
        <f t="shared" si="31"/>
        <v>124</v>
      </c>
      <c r="Q340" s="38">
        <f t="shared" si="32"/>
        <v>1</v>
      </c>
      <c r="R340" s="38">
        <f t="shared" si="33"/>
        <v>0.9</v>
      </c>
      <c r="T340" s="47">
        <v>199897.83605188946</v>
      </c>
      <c r="U340" s="47">
        <f t="shared" si="34"/>
        <v>19989.783605188943</v>
      </c>
      <c r="W340" s="47">
        <f t="shared" si="35"/>
        <v>199897.83605188946</v>
      </c>
      <c r="X340" s="47">
        <f t="shared" si="36"/>
        <v>19989.783605188943</v>
      </c>
    </row>
    <row r="341" spans="5:24" x14ac:dyDescent="0.2">
      <c r="E341" s="63">
        <v>172891</v>
      </c>
      <c r="F341" s="63" t="s">
        <v>60</v>
      </c>
      <c r="G341" s="63" t="s">
        <v>73</v>
      </c>
      <c r="I341" s="48" t="s">
        <v>77</v>
      </c>
      <c r="J341" s="49">
        <v>1900</v>
      </c>
      <c r="K341" s="49" t="s">
        <v>77</v>
      </c>
      <c r="L341" s="49" t="s">
        <v>77</v>
      </c>
      <c r="M341" s="50" t="s">
        <v>77</v>
      </c>
      <c r="N341" s="46">
        <f t="shared" si="37"/>
        <v>1900</v>
      </c>
      <c r="P341">
        <f t="shared" si="31"/>
        <v>124</v>
      </c>
      <c r="Q341" s="38">
        <f t="shared" si="32"/>
        <v>1</v>
      </c>
      <c r="R341" s="38">
        <f t="shared" si="33"/>
        <v>0.9</v>
      </c>
      <c r="T341" s="47">
        <v>9120094.5949862842</v>
      </c>
      <c r="U341" s="47">
        <f t="shared" si="34"/>
        <v>912009.45949862816</v>
      </c>
      <c r="W341" s="47">
        <f t="shared" si="35"/>
        <v>9120094.5949862842</v>
      </c>
      <c r="X341" s="47">
        <f t="shared" si="36"/>
        <v>912009.45949862816</v>
      </c>
    </row>
    <row r="342" spans="5:24" x14ac:dyDescent="0.2">
      <c r="E342" s="63">
        <v>172890</v>
      </c>
      <c r="F342" s="63" t="s">
        <v>60</v>
      </c>
      <c r="G342" s="63" t="s">
        <v>73</v>
      </c>
      <c r="I342" s="48" t="s">
        <v>77</v>
      </c>
      <c r="J342" s="49">
        <v>1900</v>
      </c>
      <c r="K342" s="49" t="s">
        <v>77</v>
      </c>
      <c r="L342" s="49" t="s">
        <v>77</v>
      </c>
      <c r="M342" s="50" t="s">
        <v>77</v>
      </c>
      <c r="N342" s="46">
        <f t="shared" si="37"/>
        <v>1900</v>
      </c>
      <c r="P342">
        <f t="shared" si="31"/>
        <v>124</v>
      </c>
      <c r="Q342" s="38">
        <f t="shared" si="32"/>
        <v>1</v>
      </c>
      <c r="R342" s="38">
        <f t="shared" si="33"/>
        <v>0.9</v>
      </c>
      <c r="T342" s="47">
        <v>151388.42632594233</v>
      </c>
      <c r="U342" s="47">
        <f t="shared" si="34"/>
        <v>15138.842632594229</v>
      </c>
      <c r="W342" s="47">
        <f t="shared" si="35"/>
        <v>151388.42632594233</v>
      </c>
      <c r="X342" s="47">
        <f t="shared" si="36"/>
        <v>15138.842632594229</v>
      </c>
    </row>
    <row r="343" spans="5:24" x14ac:dyDescent="0.2">
      <c r="E343" s="63">
        <v>172889</v>
      </c>
      <c r="F343" s="63" t="s">
        <v>60</v>
      </c>
      <c r="G343" s="63" t="s">
        <v>73</v>
      </c>
      <c r="I343" s="48" t="s">
        <v>77</v>
      </c>
      <c r="J343" s="49">
        <v>1900</v>
      </c>
      <c r="K343" s="49" t="s">
        <v>77</v>
      </c>
      <c r="L343" s="49" t="s">
        <v>77</v>
      </c>
      <c r="M343" s="50" t="s">
        <v>77</v>
      </c>
      <c r="N343" s="46">
        <f t="shared" si="37"/>
        <v>1900</v>
      </c>
      <c r="P343">
        <f t="shared" ref="P343:P406" si="38">$I$4-N343</f>
        <v>124</v>
      </c>
      <c r="Q343" s="38">
        <f t="shared" ref="Q343:Q406" si="39">MIN(1,P343/$K$4)</f>
        <v>1</v>
      </c>
      <c r="R343" s="38">
        <f t="shared" ref="R343:R406" si="40">IF(Q343=1,1-$N$4,Q343)</f>
        <v>0.9</v>
      </c>
      <c r="T343" s="47">
        <v>151388.42632594233</v>
      </c>
      <c r="U343" s="47">
        <f t="shared" ref="U343:U406" si="41">(1-R343)*$T343</f>
        <v>15138.842632594229</v>
      </c>
      <c r="W343" s="47">
        <f t="shared" ref="W343:W406" si="42">IF(G343="Operational",T343,0)</f>
        <v>151388.42632594233</v>
      </c>
      <c r="X343" s="47">
        <f t="shared" ref="X343:X406" si="43">IF(W343=0,0,U343)</f>
        <v>15138.842632594229</v>
      </c>
    </row>
    <row r="344" spans="5:24" x14ac:dyDescent="0.2">
      <c r="E344" s="63">
        <v>172888</v>
      </c>
      <c r="F344" s="63" t="s">
        <v>60</v>
      </c>
      <c r="G344" s="63" t="s">
        <v>73</v>
      </c>
      <c r="I344" s="48" t="s">
        <v>77</v>
      </c>
      <c r="J344" s="49">
        <v>1900</v>
      </c>
      <c r="K344" s="49" t="s">
        <v>77</v>
      </c>
      <c r="L344" s="49" t="s">
        <v>77</v>
      </c>
      <c r="M344" s="50" t="s">
        <v>77</v>
      </c>
      <c r="N344" s="46">
        <f t="shared" ref="N344:N407" si="44">MIN(I344:M344)</f>
        <v>1900</v>
      </c>
      <c r="P344">
        <f t="shared" si="38"/>
        <v>124</v>
      </c>
      <c r="Q344" s="38">
        <f t="shared" si="39"/>
        <v>1</v>
      </c>
      <c r="R344" s="38">
        <f t="shared" si="40"/>
        <v>0.9</v>
      </c>
      <c r="T344" s="47">
        <v>2911215.7165732821</v>
      </c>
      <c r="U344" s="47">
        <f t="shared" si="41"/>
        <v>291121.57165732817</v>
      </c>
      <c r="W344" s="47">
        <f t="shared" si="42"/>
        <v>2911215.7165732821</v>
      </c>
      <c r="X344" s="47">
        <f t="shared" si="43"/>
        <v>291121.57165732817</v>
      </c>
    </row>
    <row r="345" spans="5:24" x14ac:dyDescent="0.2">
      <c r="E345" s="63">
        <v>172887</v>
      </c>
      <c r="F345" s="63" t="s">
        <v>60</v>
      </c>
      <c r="G345" s="63" t="s">
        <v>73</v>
      </c>
      <c r="I345" s="48" t="s">
        <v>77</v>
      </c>
      <c r="J345" s="49">
        <v>1900</v>
      </c>
      <c r="K345" s="49" t="s">
        <v>77</v>
      </c>
      <c r="L345" s="49" t="s">
        <v>77</v>
      </c>
      <c r="M345" s="50" t="s">
        <v>77</v>
      </c>
      <c r="N345" s="46">
        <f t="shared" si="44"/>
        <v>1900</v>
      </c>
      <c r="P345">
        <f t="shared" si="38"/>
        <v>124</v>
      </c>
      <c r="Q345" s="38">
        <f t="shared" si="39"/>
        <v>1</v>
      </c>
      <c r="R345" s="38">
        <f t="shared" si="40"/>
        <v>0.9</v>
      </c>
      <c r="T345" s="47">
        <v>322310.84314555459</v>
      </c>
      <c r="U345" s="47">
        <f t="shared" si="41"/>
        <v>32231.084314555454</v>
      </c>
      <c r="W345" s="47">
        <f t="shared" si="42"/>
        <v>322310.84314555459</v>
      </c>
      <c r="X345" s="47">
        <f t="shared" si="43"/>
        <v>32231.084314555454</v>
      </c>
    </row>
    <row r="346" spans="5:24" x14ac:dyDescent="0.2">
      <c r="E346" s="63">
        <v>172886</v>
      </c>
      <c r="F346" s="63" t="s">
        <v>60</v>
      </c>
      <c r="G346" s="63" t="s">
        <v>73</v>
      </c>
      <c r="I346" s="48" t="s">
        <v>77</v>
      </c>
      <c r="J346" s="49">
        <v>1900</v>
      </c>
      <c r="K346" s="49" t="s">
        <v>77</v>
      </c>
      <c r="L346" s="49" t="s">
        <v>77</v>
      </c>
      <c r="M346" s="50" t="s">
        <v>77</v>
      </c>
      <c r="N346" s="46">
        <f t="shared" si="44"/>
        <v>1900</v>
      </c>
      <c r="P346">
        <f t="shared" si="38"/>
        <v>124</v>
      </c>
      <c r="Q346" s="38">
        <f t="shared" si="39"/>
        <v>1</v>
      </c>
      <c r="R346" s="38">
        <f t="shared" si="40"/>
        <v>0.9</v>
      </c>
      <c r="T346" s="47">
        <v>121436.30756898169</v>
      </c>
      <c r="U346" s="47">
        <f t="shared" si="41"/>
        <v>12143.630756898167</v>
      </c>
      <c r="W346" s="47">
        <f t="shared" si="42"/>
        <v>121436.30756898169</v>
      </c>
      <c r="X346" s="47">
        <f t="shared" si="43"/>
        <v>12143.630756898167</v>
      </c>
    </row>
    <row r="347" spans="5:24" x14ac:dyDescent="0.2">
      <c r="E347" s="63">
        <v>172885</v>
      </c>
      <c r="F347" s="63" t="s">
        <v>60</v>
      </c>
      <c r="G347" s="63" t="s">
        <v>73</v>
      </c>
      <c r="I347" s="48" t="s">
        <v>77</v>
      </c>
      <c r="J347" s="49">
        <v>1900</v>
      </c>
      <c r="K347" s="49" t="s">
        <v>77</v>
      </c>
      <c r="L347" s="49" t="s">
        <v>77</v>
      </c>
      <c r="M347" s="50" t="s">
        <v>77</v>
      </c>
      <c r="N347" s="46">
        <f t="shared" si="44"/>
        <v>1900</v>
      </c>
      <c r="P347">
        <f t="shared" si="38"/>
        <v>124</v>
      </c>
      <c r="Q347" s="38">
        <f t="shared" si="39"/>
        <v>1</v>
      </c>
      <c r="R347" s="38">
        <f t="shared" si="40"/>
        <v>0.9</v>
      </c>
      <c r="T347" s="47">
        <v>121436.30756898169</v>
      </c>
      <c r="U347" s="47">
        <f t="shared" si="41"/>
        <v>12143.630756898167</v>
      </c>
      <c r="W347" s="47">
        <f t="shared" si="42"/>
        <v>121436.30756898169</v>
      </c>
      <c r="X347" s="47">
        <f t="shared" si="43"/>
        <v>12143.630756898167</v>
      </c>
    </row>
    <row r="348" spans="5:24" x14ac:dyDescent="0.2">
      <c r="E348" s="63">
        <v>172884</v>
      </c>
      <c r="F348" s="63" t="s">
        <v>60</v>
      </c>
      <c r="G348" s="63" t="s">
        <v>73</v>
      </c>
      <c r="I348" s="48" t="s">
        <v>77</v>
      </c>
      <c r="J348" s="49">
        <v>1900</v>
      </c>
      <c r="K348" s="49" t="s">
        <v>77</v>
      </c>
      <c r="L348" s="49" t="s">
        <v>77</v>
      </c>
      <c r="M348" s="50" t="s">
        <v>77</v>
      </c>
      <c r="N348" s="46">
        <f t="shared" si="44"/>
        <v>1900</v>
      </c>
      <c r="P348">
        <f t="shared" si="38"/>
        <v>124</v>
      </c>
      <c r="Q348" s="38">
        <f t="shared" si="39"/>
        <v>1</v>
      </c>
      <c r="R348" s="38">
        <f t="shared" si="40"/>
        <v>0.9</v>
      </c>
      <c r="T348" s="47">
        <v>141621.43107910734</v>
      </c>
      <c r="U348" s="47">
        <f t="shared" si="41"/>
        <v>14162.14310791073</v>
      </c>
      <c r="W348" s="47">
        <f t="shared" si="42"/>
        <v>141621.43107910734</v>
      </c>
      <c r="X348" s="47">
        <f t="shared" si="43"/>
        <v>14162.14310791073</v>
      </c>
    </row>
    <row r="349" spans="5:24" x14ac:dyDescent="0.2">
      <c r="E349" s="63">
        <v>172883</v>
      </c>
      <c r="F349" s="63" t="s">
        <v>60</v>
      </c>
      <c r="G349" s="63" t="s">
        <v>73</v>
      </c>
      <c r="I349" s="48" t="s">
        <v>77</v>
      </c>
      <c r="J349" s="49">
        <v>1900</v>
      </c>
      <c r="K349" s="49" t="s">
        <v>77</v>
      </c>
      <c r="L349" s="49" t="s">
        <v>77</v>
      </c>
      <c r="M349" s="50" t="s">
        <v>77</v>
      </c>
      <c r="N349" s="46">
        <f t="shared" si="44"/>
        <v>1900</v>
      </c>
      <c r="P349">
        <f t="shared" si="38"/>
        <v>124</v>
      </c>
      <c r="Q349" s="38">
        <f t="shared" si="39"/>
        <v>1</v>
      </c>
      <c r="R349" s="38">
        <f t="shared" si="40"/>
        <v>0.9</v>
      </c>
      <c r="T349" s="47">
        <v>232454.4868746727</v>
      </c>
      <c r="U349" s="47">
        <f t="shared" si="41"/>
        <v>23245.448687467266</v>
      </c>
      <c r="W349" s="47">
        <f t="shared" si="42"/>
        <v>232454.4868746727</v>
      </c>
      <c r="X349" s="47">
        <f t="shared" si="43"/>
        <v>23245.448687467266</v>
      </c>
    </row>
    <row r="350" spans="5:24" x14ac:dyDescent="0.2">
      <c r="E350" s="63">
        <v>172882</v>
      </c>
      <c r="F350" s="63" t="s">
        <v>60</v>
      </c>
      <c r="G350" s="63" t="s">
        <v>73</v>
      </c>
      <c r="I350" s="48" t="s">
        <v>77</v>
      </c>
      <c r="J350" s="49">
        <v>1900</v>
      </c>
      <c r="K350" s="49" t="s">
        <v>77</v>
      </c>
      <c r="L350" s="49" t="s">
        <v>77</v>
      </c>
      <c r="M350" s="50" t="s">
        <v>77</v>
      </c>
      <c r="N350" s="46">
        <f t="shared" si="44"/>
        <v>1900</v>
      </c>
      <c r="P350">
        <f t="shared" si="38"/>
        <v>124</v>
      </c>
      <c r="Q350" s="38">
        <f t="shared" si="39"/>
        <v>1</v>
      </c>
      <c r="R350" s="38">
        <f t="shared" si="40"/>
        <v>0.9</v>
      </c>
      <c r="T350" s="47">
        <v>232454.4868746727</v>
      </c>
      <c r="U350" s="47">
        <f t="shared" si="41"/>
        <v>23245.448687467266</v>
      </c>
      <c r="W350" s="47">
        <f t="shared" si="42"/>
        <v>232454.4868746727</v>
      </c>
      <c r="X350" s="47">
        <f t="shared" si="43"/>
        <v>23245.448687467266</v>
      </c>
    </row>
    <row r="351" spans="5:24" x14ac:dyDescent="0.2">
      <c r="E351" s="63">
        <v>172881</v>
      </c>
      <c r="F351" s="63" t="s">
        <v>60</v>
      </c>
      <c r="G351" s="63" t="s">
        <v>73</v>
      </c>
      <c r="I351" s="48" t="s">
        <v>77</v>
      </c>
      <c r="J351" s="49">
        <v>1900</v>
      </c>
      <c r="K351" s="49" t="s">
        <v>77</v>
      </c>
      <c r="L351" s="49" t="s">
        <v>77</v>
      </c>
      <c r="M351" s="50" t="s">
        <v>77</v>
      </c>
      <c r="N351" s="46">
        <f t="shared" si="44"/>
        <v>1900</v>
      </c>
      <c r="P351">
        <f t="shared" si="38"/>
        <v>124</v>
      </c>
      <c r="Q351" s="38">
        <f t="shared" si="39"/>
        <v>1</v>
      </c>
      <c r="R351" s="38">
        <f t="shared" si="40"/>
        <v>0.9</v>
      </c>
      <c r="T351" s="47">
        <v>6658811.7927838676</v>
      </c>
      <c r="U351" s="47">
        <f t="shared" si="41"/>
        <v>665881.17927838664</v>
      </c>
      <c r="W351" s="47">
        <f t="shared" si="42"/>
        <v>6658811.7927838676</v>
      </c>
      <c r="X351" s="47">
        <f t="shared" si="43"/>
        <v>665881.17927838664</v>
      </c>
    </row>
    <row r="352" spans="5:24" x14ac:dyDescent="0.2">
      <c r="E352" s="63">
        <v>172880</v>
      </c>
      <c r="F352" s="63" t="s">
        <v>60</v>
      </c>
      <c r="G352" s="63" t="s">
        <v>73</v>
      </c>
      <c r="I352" s="48" t="s">
        <v>77</v>
      </c>
      <c r="J352" s="49">
        <v>1900</v>
      </c>
      <c r="K352" s="49" t="s">
        <v>77</v>
      </c>
      <c r="L352" s="49" t="s">
        <v>77</v>
      </c>
      <c r="M352" s="50" t="s">
        <v>77</v>
      </c>
      <c r="N352" s="46">
        <f t="shared" si="44"/>
        <v>1900</v>
      </c>
      <c r="P352">
        <f t="shared" si="38"/>
        <v>124</v>
      </c>
      <c r="Q352" s="38">
        <f t="shared" si="39"/>
        <v>1</v>
      </c>
      <c r="R352" s="38">
        <f t="shared" si="40"/>
        <v>0.9</v>
      </c>
      <c r="T352" s="47">
        <v>202176.80160948425</v>
      </c>
      <c r="U352" s="47">
        <f t="shared" si="41"/>
        <v>20217.680160948421</v>
      </c>
      <c r="W352" s="47">
        <f t="shared" si="42"/>
        <v>202176.80160948425</v>
      </c>
      <c r="X352" s="47">
        <f t="shared" si="43"/>
        <v>20217.680160948421</v>
      </c>
    </row>
    <row r="353" spans="5:24" x14ac:dyDescent="0.2">
      <c r="E353" s="63">
        <v>172879</v>
      </c>
      <c r="F353" s="63" t="s">
        <v>60</v>
      </c>
      <c r="G353" s="63" t="s">
        <v>73</v>
      </c>
      <c r="I353" s="48" t="s">
        <v>77</v>
      </c>
      <c r="J353" s="49">
        <v>1900</v>
      </c>
      <c r="K353" s="49" t="s">
        <v>77</v>
      </c>
      <c r="L353" s="49" t="s">
        <v>77</v>
      </c>
      <c r="M353" s="50" t="s">
        <v>77</v>
      </c>
      <c r="N353" s="46">
        <f t="shared" si="44"/>
        <v>1900</v>
      </c>
      <c r="P353">
        <f t="shared" si="38"/>
        <v>124</v>
      </c>
      <c r="Q353" s="38">
        <f t="shared" si="39"/>
        <v>1</v>
      </c>
      <c r="R353" s="38">
        <f t="shared" si="40"/>
        <v>0.9</v>
      </c>
      <c r="T353" s="47">
        <v>202176.80160948425</v>
      </c>
      <c r="U353" s="47">
        <f t="shared" si="41"/>
        <v>20217.680160948421</v>
      </c>
      <c r="W353" s="47">
        <f t="shared" si="42"/>
        <v>202176.80160948425</v>
      </c>
      <c r="X353" s="47">
        <f t="shared" si="43"/>
        <v>20217.680160948421</v>
      </c>
    </row>
    <row r="354" spans="5:24" x14ac:dyDescent="0.2">
      <c r="E354" s="63">
        <v>172878</v>
      </c>
      <c r="F354" s="63" t="s">
        <v>60</v>
      </c>
      <c r="G354" s="63" t="s">
        <v>73</v>
      </c>
      <c r="I354" s="48" t="s">
        <v>77</v>
      </c>
      <c r="J354" s="49">
        <v>1900</v>
      </c>
      <c r="K354" s="49" t="s">
        <v>77</v>
      </c>
      <c r="L354" s="49" t="s">
        <v>77</v>
      </c>
      <c r="M354" s="50" t="s">
        <v>77</v>
      </c>
      <c r="N354" s="46">
        <f t="shared" si="44"/>
        <v>1900</v>
      </c>
      <c r="P354">
        <f t="shared" si="38"/>
        <v>124</v>
      </c>
      <c r="Q354" s="38">
        <f t="shared" si="39"/>
        <v>1</v>
      </c>
      <c r="R354" s="38">
        <f t="shared" si="40"/>
        <v>0.9</v>
      </c>
      <c r="T354" s="47">
        <v>3614439.3743454013</v>
      </c>
      <c r="U354" s="47">
        <f t="shared" si="41"/>
        <v>361443.93743454007</v>
      </c>
      <c r="W354" s="47">
        <f t="shared" si="42"/>
        <v>3614439.3743454013</v>
      </c>
      <c r="X354" s="47">
        <f t="shared" si="43"/>
        <v>361443.93743454007</v>
      </c>
    </row>
    <row r="355" spans="5:24" x14ac:dyDescent="0.2">
      <c r="E355" s="63">
        <v>172877</v>
      </c>
      <c r="F355" s="63" t="s">
        <v>60</v>
      </c>
      <c r="G355" s="63" t="s">
        <v>76</v>
      </c>
      <c r="I355" s="48" t="s">
        <v>77</v>
      </c>
      <c r="J355" s="49">
        <v>1900</v>
      </c>
      <c r="K355" s="49" t="s">
        <v>77</v>
      </c>
      <c r="L355" s="49" t="s">
        <v>77</v>
      </c>
      <c r="M355" s="50" t="s">
        <v>77</v>
      </c>
      <c r="N355" s="46">
        <f t="shared" si="44"/>
        <v>1900</v>
      </c>
      <c r="P355">
        <f t="shared" si="38"/>
        <v>124</v>
      </c>
      <c r="Q355" s="38">
        <f t="shared" si="39"/>
        <v>1</v>
      </c>
      <c r="R355" s="38">
        <f t="shared" si="40"/>
        <v>0.9</v>
      </c>
      <c r="T355" s="47">
        <v>0</v>
      </c>
      <c r="U355" s="47">
        <f t="shared" si="41"/>
        <v>0</v>
      </c>
      <c r="W355" s="47">
        <f t="shared" si="42"/>
        <v>0</v>
      </c>
      <c r="X355" s="47">
        <f t="shared" si="43"/>
        <v>0</v>
      </c>
    </row>
    <row r="356" spans="5:24" x14ac:dyDescent="0.2">
      <c r="E356" s="63">
        <v>172876</v>
      </c>
      <c r="F356" s="63" t="s">
        <v>60</v>
      </c>
      <c r="G356" s="63" t="s">
        <v>76</v>
      </c>
      <c r="I356" s="48" t="s">
        <v>77</v>
      </c>
      <c r="J356" s="49">
        <v>1900</v>
      </c>
      <c r="K356" s="49" t="s">
        <v>77</v>
      </c>
      <c r="L356" s="49" t="s">
        <v>77</v>
      </c>
      <c r="M356" s="50" t="s">
        <v>77</v>
      </c>
      <c r="N356" s="46">
        <f t="shared" si="44"/>
        <v>1900</v>
      </c>
      <c r="P356">
        <f t="shared" si="38"/>
        <v>124</v>
      </c>
      <c r="Q356" s="38">
        <f t="shared" si="39"/>
        <v>1</v>
      </c>
      <c r="R356" s="38">
        <f t="shared" si="40"/>
        <v>0.9</v>
      </c>
      <c r="T356" s="47">
        <v>0</v>
      </c>
      <c r="U356" s="47">
        <f t="shared" si="41"/>
        <v>0</v>
      </c>
      <c r="W356" s="47">
        <f t="shared" si="42"/>
        <v>0</v>
      </c>
      <c r="X356" s="47">
        <f t="shared" si="43"/>
        <v>0</v>
      </c>
    </row>
    <row r="357" spans="5:24" x14ac:dyDescent="0.2">
      <c r="E357" s="63">
        <v>172875</v>
      </c>
      <c r="F357" s="63" t="s">
        <v>60</v>
      </c>
      <c r="G357" s="63" t="s">
        <v>76</v>
      </c>
      <c r="I357" s="48" t="s">
        <v>77</v>
      </c>
      <c r="J357" s="49">
        <v>1900</v>
      </c>
      <c r="K357" s="49" t="s">
        <v>77</v>
      </c>
      <c r="L357" s="49" t="s">
        <v>77</v>
      </c>
      <c r="M357" s="50" t="s">
        <v>77</v>
      </c>
      <c r="N357" s="46">
        <f t="shared" si="44"/>
        <v>1900</v>
      </c>
      <c r="P357">
        <f t="shared" si="38"/>
        <v>124</v>
      </c>
      <c r="Q357" s="38">
        <f t="shared" si="39"/>
        <v>1</v>
      </c>
      <c r="R357" s="38">
        <f t="shared" si="40"/>
        <v>0.9</v>
      </c>
      <c r="T357" s="47">
        <v>0</v>
      </c>
      <c r="U357" s="47">
        <f t="shared" si="41"/>
        <v>0</v>
      </c>
      <c r="W357" s="47">
        <f t="shared" si="42"/>
        <v>0</v>
      </c>
      <c r="X357" s="47">
        <f t="shared" si="43"/>
        <v>0</v>
      </c>
    </row>
    <row r="358" spans="5:24" x14ac:dyDescent="0.2">
      <c r="E358" s="63">
        <v>172874</v>
      </c>
      <c r="F358" s="63" t="s">
        <v>60</v>
      </c>
      <c r="G358" s="63" t="s">
        <v>76</v>
      </c>
      <c r="I358" s="48" t="s">
        <v>77</v>
      </c>
      <c r="J358" s="49">
        <v>1900</v>
      </c>
      <c r="K358" s="49" t="s">
        <v>77</v>
      </c>
      <c r="L358" s="49" t="s">
        <v>77</v>
      </c>
      <c r="M358" s="50" t="s">
        <v>77</v>
      </c>
      <c r="N358" s="46">
        <f t="shared" si="44"/>
        <v>1900</v>
      </c>
      <c r="P358">
        <f t="shared" si="38"/>
        <v>124</v>
      </c>
      <c r="Q358" s="38">
        <f t="shared" si="39"/>
        <v>1</v>
      </c>
      <c r="R358" s="38">
        <f t="shared" si="40"/>
        <v>0.9</v>
      </c>
      <c r="T358" s="47">
        <v>0</v>
      </c>
      <c r="U358" s="47">
        <f t="shared" si="41"/>
        <v>0</v>
      </c>
      <c r="W358" s="47">
        <f t="shared" si="42"/>
        <v>0</v>
      </c>
      <c r="X358" s="47">
        <f t="shared" si="43"/>
        <v>0</v>
      </c>
    </row>
    <row r="359" spans="5:24" x14ac:dyDescent="0.2">
      <c r="E359" s="63">
        <v>172873</v>
      </c>
      <c r="F359" s="63" t="s">
        <v>60</v>
      </c>
      <c r="G359" s="63" t="s">
        <v>73</v>
      </c>
      <c r="I359" s="48" t="s">
        <v>77</v>
      </c>
      <c r="J359" s="49">
        <v>1900</v>
      </c>
      <c r="K359" s="49" t="s">
        <v>77</v>
      </c>
      <c r="L359" s="49" t="s">
        <v>77</v>
      </c>
      <c r="M359" s="50" t="s">
        <v>77</v>
      </c>
      <c r="N359" s="46">
        <f t="shared" si="44"/>
        <v>1900</v>
      </c>
      <c r="P359">
        <f t="shared" si="38"/>
        <v>124</v>
      </c>
      <c r="Q359" s="38">
        <f t="shared" si="39"/>
        <v>1</v>
      </c>
      <c r="R359" s="38">
        <f t="shared" si="40"/>
        <v>0.9</v>
      </c>
      <c r="T359" s="47">
        <v>212269.36336454708</v>
      </c>
      <c r="U359" s="47">
        <f t="shared" si="41"/>
        <v>21226.936336454703</v>
      </c>
      <c r="W359" s="47">
        <f t="shared" si="42"/>
        <v>212269.36336454708</v>
      </c>
      <c r="X359" s="47">
        <f t="shared" si="43"/>
        <v>21226.936336454703</v>
      </c>
    </row>
    <row r="360" spans="5:24" x14ac:dyDescent="0.2">
      <c r="E360" s="63">
        <v>172872</v>
      </c>
      <c r="F360" s="63" t="s">
        <v>60</v>
      </c>
      <c r="G360" s="63" t="s">
        <v>73</v>
      </c>
      <c r="I360" s="48" t="s">
        <v>77</v>
      </c>
      <c r="J360" s="49">
        <v>1900</v>
      </c>
      <c r="K360" s="49" t="s">
        <v>77</v>
      </c>
      <c r="L360" s="49" t="s">
        <v>77</v>
      </c>
      <c r="M360" s="50" t="s">
        <v>77</v>
      </c>
      <c r="N360" s="46">
        <f t="shared" si="44"/>
        <v>1900</v>
      </c>
      <c r="P360">
        <f t="shared" si="38"/>
        <v>124</v>
      </c>
      <c r="Q360" s="38">
        <f t="shared" si="39"/>
        <v>1</v>
      </c>
      <c r="R360" s="38">
        <f t="shared" si="40"/>
        <v>0.9</v>
      </c>
      <c r="T360" s="47">
        <v>8235204.8256230345</v>
      </c>
      <c r="U360" s="47">
        <f t="shared" si="41"/>
        <v>823520.48256230331</v>
      </c>
      <c r="W360" s="47">
        <f t="shared" si="42"/>
        <v>8235204.8256230345</v>
      </c>
      <c r="X360" s="47">
        <f t="shared" si="43"/>
        <v>823520.48256230331</v>
      </c>
    </row>
    <row r="361" spans="5:24" x14ac:dyDescent="0.2">
      <c r="E361" s="63">
        <v>172871</v>
      </c>
      <c r="F361" s="63" t="s">
        <v>60</v>
      </c>
      <c r="G361" s="63" t="s">
        <v>76</v>
      </c>
      <c r="I361" s="48" t="s">
        <v>77</v>
      </c>
      <c r="J361" s="49">
        <v>1900</v>
      </c>
      <c r="K361" s="49" t="s">
        <v>77</v>
      </c>
      <c r="L361" s="49" t="s">
        <v>77</v>
      </c>
      <c r="M361" s="50" t="s">
        <v>77</v>
      </c>
      <c r="N361" s="46">
        <f t="shared" si="44"/>
        <v>1900</v>
      </c>
      <c r="P361">
        <f t="shared" si="38"/>
        <v>124</v>
      </c>
      <c r="Q361" s="38">
        <f t="shared" si="39"/>
        <v>1</v>
      </c>
      <c r="R361" s="38">
        <f t="shared" si="40"/>
        <v>0.9</v>
      </c>
      <c r="T361" s="47">
        <v>0</v>
      </c>
      <c r="U361" s="47">
        <f t="shared" si="41"/>
        <v>0</v>
      </c>
      <c r="W361" s="47">
        <f t="shared" si="42"/>
        <v>0</v>
      </c>
      <c r="X361" s="47">
        <f t="shared" si="43"/>
        <v>0</v>
      </c>
    </row>
    <row r="362" spans="5:24" x14ac:dyDescent="0.2">
      <c r="E362" s="63">
        <v>172870</v>
      </c>
      <c r="F362" s="63" t="s">
        <v>60</v>
      </c>
      <c r="G362" s="63" t="s">
        <v>76</v>
      </c>
      <c r="I362" s="48" t="s">
        <v>77</v>
      </c>
      <c r="J362" s="49">
        <v>1900</v>
      </c>
      <c r="K362" s="49" t="s">
        <v>77</v>
      </c>
      <c r="L362" s="49" t="s">
        <v>77</v>
      </c>
      <c r="M362" s="50" t="s">
        <v>77</v>
      </c>
      <c r="N362" s="46">
        <f t="shared" si="44"/>
        <v>1900</v>
      </c>
      <c r="P362">
        <f t="shared" si="38"/>
        <v>124</v>
      </c>
      <c r="Q362" s="38">
        <f t="shared" si="39"/>
        <v>1</v>
      </c>
      <c r="R362" s="38">
        <f t="shared" si="40"/>
        <v>0.9</v>
      </c>
      <c r="T362" s="47">
        <v>0</v>
      </c>
      <c r="U362" s="47">
        <f t="shared" si="41"/>
        <v>0</v>
      </c>
      <c r="W362" s="47">
        <f t="shared" si="42"/>
        <v>0</v>
      </c>
      <c r="X362" s="47">
        <f t="shared" si="43"/>
        <v>0</v>
      </c>
    </row>
    <row r="363" spans="5:24" x14ac:dyDescent="0.2">
      <c r="E363" s="63">
        <v>172869</v>
      </c>
      <c r="F363" s="63" t="s">
        <v>60</v>
      </c>
      <c r="G363" s="63" t="s">
        <v>76</v>
      </c>
      <c r="I363" s="48" t="s">
        <v>77</v>
      </c>
      <c r="J363" s="49">
        <v>1900</v>
      </c>
      <c r="K363" s="49" t="s">
        <v>77</v>
      </c>
      <c r="L363" s="49" t="s">
        <v>77</v>
      </c>
      <c r="M363" s="50" t="s">
        <v>77</v>
      </c>
      <c r="N363" s="46">
        <f t="shared" si="44"/>
        <v>1900</v>
      </c>
      <c r="P363">
        <f t="shared" si="38"/>
        <v>124</v>
      </c>
      <c r="Q363" s="38">
        <f t="shared" si="39"/>
        <v>1</v>
      </c>
      <c r="R363" s="38">
        <f t="shared" si="40"/>
        <v>0.9</v>
      </c>
      <c r="T363" s="47">
        <v>0</v>
      </c>
      <c r="U363" s="47">
        <f t="shared" si="41"/>
        <v>0</v>
      </c>
      <c r="W363" s="47">
        <f t="shared" si="42"/>
        <v>0</v>
      </c>
      <c r="X363" s="47">
        <f t="shared" si="43"/>
        <v>0</v>
      </c>
    </row>
    <row r="364" spans="5:24" x14ac:dyDescent="0.2">
      <c r="E364" s="63">
        <v>172868</v>
      </c>
      <c r="F364" s="63" t="s">
        <v>60</v>
      </c>
      <c r="G364" s="63" t="s">
        <v>73</v>
      </c>
      <c r="I364" s="48" t="s">
        <v>77</v>
      </c>
      <c r="J364" s="49">
        <v>1900</v>
      </c>
      <c r="K364" s="49" t="s">
        <v>77</v>
      </c>
      <c r="L364" s="49" t="s">
        <v>77</v>
      </c>
      <c r="M364" s="50" t="s">
        <v>77</v>
      </c>
      <c r="N364" s="46">
        <f t="shared" si="44"/>
        <v>1900</v>
      </c>
      <c r="P364">
        <f t="shared" si="38"/>
        <v>124</v>
      </c>
      <c r="Q364" s="38">
        <f t="shared" si="39"/>
        <v>1</v>
      </c>
      <c r="R364" s="38">
        <f t="shared" si="40"/>
        <v>0.9</v>
      </c>
      <c r="T364" s="47">
        <v>55346.306398731605</v>
      </c>
      <c r="U364" s="47">
        <f t="shared" si="41"/>
        <v>5534.6306398731595</v>
      </c>
      <c r="W364" s="47">
        <f t="shared" si="42"/>
        <v>55346.306398731605</v>
      </c>
      <c r="X364" s="47">
        <f t="shared" si="43"/>
        <v>5534.6306398731595</v>
      </c>
    </row>
    <row r="365" spans="5:24" x14ac:dyDescent="0.2">
      <c r="E365" s="63">
        <v>172867</v>
      </c>
      <c r="F365" s="63" t="s">
        <v>60</v>
      </c>
      <c r="G365" s="63" t="s">
        <v>73</v>
      </c>
      <c r="I365" s="48" t="s">
        <v>77</v>
      </c>
      <c r="J365" s="49">
        <v>1900</v>
      </c>
      <c r="K365" s="49" t="s">
        <v>77</v>
      </c>
      <c r="L365" s="49" t="s">
        <v>77</v>
      </c>
      <c r="M365" s="50" t="s">
        <v>77</v>
      </c>
      <c r="N365" s="46">
        <f t="shared" si="44"/>
        <v>1900</v>
      </c>
      <c r="P365">
        <f t="shared" si="38"/>
        <v>124</v>
      </c>
      <c r="Q365" s="38">
        <f t="shared" si="39"/>
        <v>1</v>
      </c>
      <c r="R365" s="38">
        <f t="shared" si="40"/>
        <v>0.9</v>
      </c>
      <c r="T365" s="47">
        <v>28649.852724049295</v>
      </c>
      <c r="U365" s="47">
        <f t="shared" si="41"/>
        <v>2864.9852724049288</v>
      </c>
      <c r="W365" s="47">
        <f t="shared" si="42"/>
        <v>28649.852724049295</v>
      </c>
      <c r="X365" s="47">
        <f t="shared" si="43"/>
        <v>2864.9852724049288</v>
      </c>
    </row>
    <row r="366" spans="5:24" x14ac:dyDescent="0.2">
      <c r="E366" s="63">
        <v>172866</v>
      </c>
      <c r="F366" s="63" t="s">
        <v>60</v>
      </c>
      <c r="G366" s="63" t="s">
        <v>73</v>
      </c>
      <c r="I366" s="48" t="s">
        <v>77</v>
      </c>
      <c r="J366" s="49">
        <v>1900</v>
      </c>
      <c r="K366" s="49" t="s">
        <v>77</v>
      </c>
      <c r="L366" s="49" t="s">
        <v>77</v>
      </c>
      <c r="M366" s="50" t="s">
        <v>77</v>
      </c>
      <c r="N366" s="46">
        <f t="shared" si="44"/>
        <v>1900</v>
      </c>
      <c r="P366">
        <f t="shared" si="38"/>
        <v>124</v>
      </c>
      <c r="Q366" s="38">
        <f t="shared" si="39"/>
        <v>1</v>
      </c>
      <c r="R366" s="38">
        <f t="shared" si="40"/>
        <v>0.9</v>
      </c>
      <c r="T366" s="47">
        <v>86600.691188603552</v>
      </c>
      <c r="U366" s="47">
        <f t="shared" si="41"/>
        <v>8660.0691188603541</v>
      </c>
      <c r="W366" s="47">
        <f t="shared" si="42"/>
        <v>86600.691188603552</v>
      </c>
      <c r="X366" s="47">
        <f t="shared" si="43"/>
        <v>8660.0691188603541</v>
      </c>
    </row>
    <row r="367" spans="5:24" x14ac:dyDescent="0.2">
      <c r="E367" s="63">
        <v>172865</v>
      </c>
      <c r="F367" s="63" t="s">
        <v>60</v>
      </c>
      <c r="G367" s="63" t="s">
        <v>73</v>
      </c>
      <c r="I367" s="48" t="s">
        <v>77</v>
      </c>
      <c r="J367" s="49">
        <v>1900</v>
      </c>
      <c r="K367" s="49" t="s">
        <v>77</v>
      </c>
      <c r="L367" s="49" t="s">
        <v>77</v>
      </c>
      <c r="M367" s="50" t="s">
        <v>77</v>
      </c>
      <c r="N367" s="46">
        <f t="shared" si="44"/>
        <v>1900</v>
      </c>
      <c r="P367">
        <f t="shared" si="38"/>
        <v>124</v>
      </c>
      <c r="Q367" s="38">
        <f t="shared" si="39"/>
        <v>1</v>
      </c>
      <c r="R367" s="38">
        <f t="shared" si="40"/>
        <v>0.9</v>
      </c>
      <c r="T367" s="47">
        <v>163759.95363859995</v>
      </c>
      <c r="U367" s="47">
        <f t="shared" si="41"/>
        <v>16375.995363859991</v>
      </c>
      <c r="W367" s="47">
        <f t="shared" si="42"/>
        <v>163759.95363859995</v>
      </c>
      <c r="X367" s="47">
        <f t="shared" si="43"/>
        <v>16375.995363859991</v>
      </c>
    </row>
    <row r="368" spans="5:24" x14ac:dyDescent="0.2">
      <c r="E368" s="63">
        <v>172864</v>
      </c>
      <c r="F368" s="63" t="s">
        <v>60</v>
      </c>
      <c r="G368" s="63" t="s">
        <v>73</v>
      </c>
      <c r="I368" s="48" t="s">
        <v>77</v>
      </c>
      <c r="J368" s="49">
        <v>1900</v>
      </c>
      <c r="K368" s="49" t="s">
        <v>77</v>
      </c>
      <c r="L368" s="49" t="s">
        <v>77</v>
      </c>
      <c r="M368" s="50" t="s">
        <v>77</v>
      </c>
      <c r="N368" s="46">
        <f t="shared" si="44"/>
        <v>1900</v>
      </c>
      <c r="P368">
        <f t="shared" si="38"/>
        <v>124</v>
      </c>
      <c r="Q368" s="38">
        <f t="shared" si="39"/>
        <v>1</v>
      </c>
      <c r="R368" s="38">
        <f t="shared" si="40"/>
        <v>0.9</v>
      </c>
      <c r="T368" s="47">
        <v>158876.45601518248</v>
      </c>
      <c r="U368" s="47">
        <f t="shared" si="41"/>
        <v>15887.645601518245</v>
      </c>
      <c r="W368" s="47">
        <f t="shared" si="42"/>
        <v>158876.45601518248</v>
      </c>
      <c r="X368" s="47">
        <f t="shared" si="43"/>
        <v>15887.645601518245</v>
      </c>
    </row>
    <row r="369" spans="5:24" x14ac:dyDescent="0.2">
      <c r="E369" s="63">
        <v>172863</v>
      </c>
      <c r="F369" s="63" t="s">
        <v>60</v>
      </c>
      <c r="G369" s="63" t="s">
        <v>73</v>
      </c>
      <c r="I369" s="48" t="s">
        <v>77</v>
      </c>
      <c r="J369" s="49">
        <v>1900</v>
      </c>
      <c r="K369" s="49" t="s">
        <v>77</v>
      </c>
      <c r="L369" s="49" t="s">
        <v>77</v>
      </c>
      <c r="M369" s="50" t="s">
        <v>77</v>
      </c>
      <c r="N369" s="46">
        <f t="shared" si="44"/>
        <v>1900</v>
      </c>
      <c r="P369">
        <f t="shared" si="38"/>
        <v>124</v>
      </c>
      <c r="Q369" s="38">
        <f t="shared" si="39"/>
        <v>1</v>
      </c>
      <c r="R369" s="38">
        <f t="shared" si="40"/>
        <v>0.9</v>
      </c>
      <c r="T369" s="47">
        <v>158876.45601518248</v>
      </c>
      <c r="U369" s="47">
        <f t="shared" si="41"/>
        <v>15887.645601518245</v>
      </c>
      <c r="W369" s="47">
        <f t="shared" si="42"/>
        <v>158876.45601518248</v>
      </c>
      <c r="X369" s="47">
        <f t="shared" si="43"/>
        <v>15887.645601518245</v>
      </c>
    </row>
    <row r="370" spans="5:24" x14ac:dyDescent="0.2">
      <c r="E370" s="63">
        <v>172862</v>
      </c>
      <c r="F370" s="63" t="s">
        <v>60</v>
      </c>
      <c r="G370" s="63" t="s">
        <v>73</v>
      </c>
      <c r="I370" s="48" t="s">
        <v>77</v>
      </c>
      <c r="J370" s="49">
        <v>1900</v>
      </c>
      <c r="K370" s="49" t="s">
        <v>77</v>
      </c>
      <c r="L370" s="49" t="s">
        <v>77</v>
      </c>
      <c r="M370" s="50" t="s">
        <v>77</v>
      </c>
      <c r="N370" s="46">
        <f t="shared" si="44"/>
        <v>1900</v>
      </c>
      <c r="P370">
        <f t="shared" si="38"/>
        <v>124</v>
      </c>
      <c r="Q370" s="38">
        <f t="shared" si="39"/>
        <v>1</v>
      </c>
      <c r="R370" s="38">
        <f t="shared" si="40"/>
        <v>0.9</v>
      </c>
      <c r="T370" s="47">
        <v>27998.719707593627</v>
      </c>
      <c r="U370" s="47">
        <f t="shared" si="41"/>
        <v>2799.8719707593623</v>
      </c>
      <c r="W370" s="47">
        <f t="shared" si="42"/>
        <v>27998.719707593627</v>
      </c>
      <c r="X370" s="47">
        <f t="shared" si="43"/>
        <v>2799.8719707593623</v>
      </c>
    </row>
    <row r="371" spans="5:24" x14ac:dyDescent="0.2">
      <c r="E371" s="63">
        <v>172861</v>
      </c>
      <c r="F371" s="63" t="s">
        <v>60</v>
      </c>
      <c r="G371" s="63" t="s">
        <v>73</v>
      </c>
      <c r="I371" s="48" t="s">
        <v>77</v>
      </c>
      <c r="J371" s="49">
        <v>1900</v>
      </c>
      <c r="K371" s="49" t="s">
        <v>77</v>
      </c>
      <c r="L371" s="49" t="s">
        <v>77</v>
      </c>
      <c r="M371" s="50" t="s">
        <v>77</v>
      </c>
      <c r="N371" s="46">
        <f t="shared" si="44"/>
        <v>1900</v>
      </c>
      <c r="P371">
        <f t="shared" si="38"/>
        <v>124</v>
      </c>
      <c r="Q371" s="38">
        <f t="shared" si="39"/>
        <v>1</v>
      </c>
      <c r="R371" s="38">
        <f t="shared" si="40"/>
        <v>0.9</v>
      </c>
      <c r="T371" s="47">
        <v>350635.12936137605</v>
      </c>
      <c r="U371" s="47">
        <f t="shared" si="41"/>
        <v>35063.512936137595</v>
      </c>
      <c r="W371" s="47">
        <f t="shared" si="42"/>
        <v>350635.12936137605</v>
      </c>
      <c r="X371" s="47">
        <f t="shared" si="43"/>
        <v>35063.512936137595</v>
      </c>
    </row>
    <row r="372" spans="5:24" x14ac:dyDescent="0.2">
      <c r="E372" s="63">
        <v>172860</v>
      </c>
      <c r="F372" s="63" t="s">
        <v>60</v>
      </c>
      <c r="G372" s="63" t="s">
        <v>73</v>
      </c>
      <c r="I372" s="48" t="s">
        <v>77</v>
      </c>
      <c r="J372" s="49">
        <v>1900</v>
      </c>
      <c r="K372" s="49" t="s">
        <v>77</v>
      </c>
      <c r="L372" s="49" t="s">
        <v>77</v>
      </c>
      <c r="M372" s="50" t="s">
        <v>77</v>
      </c>
      <c r="N372" s="46">
        <f t="shared" si="44"/>
        <v>1900</v>
      </c>
      <c r="P372">
        <f t="shared" si="38"/>
        <v>124</v>
      </c>
      <c r="Q372" s="38">
        <f t="shared" si="39"/>
        <v>1</v>
      </c>
      <c r="R372" s="38">
        <f t="shared" si="40"/>
        <v>0.9</v>
      </c>
      <c r="T372" s="47">
        <v>3737829.0809637499</v>
      </c>
      <c r="U372" s="47">
        <f t="shared" si="41"/>
        <v>373782.90809637489</v>
      </c>
      <c r="W372" s="47">
        <f t="shared" si="42"/>
        <v>3737829.0809637499</v>
      </c>
      <c r="X372" s="47">
        <f t="shared" si="43"/>
        <v>373782.90809637489</v>
      </c>
    </row>
    <row r="373" spans="5:24" x14ac:dyDescent="0.2">
      <c r="E373" s="63">
        <v>172859</v>
      </c>
      <c r="F373" s="63" t="s">
        <v>60</v>
      </c>
      <c r="G373" s="63" t="s">
        <v>73</v>
      </c>
      <c r="I373" s="48" t="s">
        <v>77</v>
      </c>
      <c r="J373" s="49">
        <v>1900</v>
      </c>
      <c r="K373" s="49" t="s">
        <v>77</v>
      </c>
      <c r="L373" s="49" t="s">
        <v>77</v>
      </c>
      <c r="M373" s="50" t="s">
        <v>77</v>
      </c>
      <c r="N373" s="46">
        <f t="shared" si="44"/>
        <v>1900</v>
      </c>
      <c r="P373">
        <f t="shared" si="38"/>
        <v>124</v>
      </c>
      <c r="Q373" s="38">
        <f t="shared" si="39"/>
        <v>1</v>
      </c>
      <c r="R373" s="38">
        <f t="shared" si="40"/>
        <v>0.9</v>
      </c>
      <c r="T373" s="47">
        <v>6261620.6527459109</v>
      </c>
      <c r="U373" s="47">
        <f t="shared" si="41"/>
        <v>626162.06527459098</v>
      </c>
      <c r="W373" s="47">
        <f t="shared" si="42"/>
        <v>6261620.6527459109</v>
      </c>
      <c r="X373" s="47">
        <f t="shared" si="43"/>
        <v>626162.06527459098</v>
      </c>
    </row>
    <row r="374" spans="5:24" x14ac:dyDescent="0.2">
      <c r="E374" s="63">
        <v>172858</v>
      </c>
      <c r="F374" s="63" t="s">
        <v>60</v>
      </c>
      <c r="G374" s="63" t="s">
        <v>73</v>
      </c>
      <c r="I374" s="48" t="s">
        <v>77</v>
      </c>
      <c r="J374" s="49">
        <v>1900</v>
      </c>
      <c r="K374" s="49" t="s">
        <v>77</v>
      </c>
      <c r="L374" s="49" t="s">
        <v>77</v>
      </c>
      <c r="M374" s="50" t="s">
        <v>77</v>
      </c>
      <c r="N374" s="46">
        <f t="shared" si="44"/>
        <v>1900</v>
      </c>
      <c r="P374">
        <f t="shared" si="38"/>
        <v>124</v>
      </c>
      <c r="Q374" s="38">
        <f t="shared" si="39"/>
        <v>1</v>
      </c>
      <c r="R374" s="38">
        <f t="shared" si="40"/>
        <v>0.9</v>
      </c>
      <c r="T374" s="47">
        <v>6511.3301645566589</v>
      </c>
      <c r="U374" s="47">
        <f t="shared" si="41"/>
        <v>651.13301645566571</v>
      </c>
      <c r="W374" s="47">
        <f t="shared" si="42"/>
        <v>6511.3301645566589</v>
      </c>
      <c r="X374" s="47">
        <f t="shared" si="43"/>
        <v>651.13301645566571</v>
      </c>
    </row>
    <row r="375" spans="5:24" x14ac:dyDescent="0.2">
      <c r="E375" s="63">
        <v>172857</v>
      </c>
      <c r="F375" s="63" t="s">
        <v>60</v>
      </c>
      <c r="G375" s="63" t="s">
        <v>73</v>
      </c>
      <c r="I375" s="48" t="s">
        <v>77</v>
      </c>
      <c r="J375" s="49">
        <v>1900</v>
      </c>
      <c r="K375" s="49" t="s">
        <v>77</v>
      </c>
      <c r="L375" s="49" t="s">
        <v>77</v>
      </c>
      <c r="M375" s="50" t="s">
        <v>77</v>
      </c>
      <c r="N375" s="46">
        <f t="shared" si="44"/>
        <v>1900</v>
      </c>
      <c r="P375">
        <f t="shared" si="38"/>
        <v>124</v>
      </c>
      <c r="Q375" s="38">
        <f t="shared" si="39"/>
        <v>1</v>
      </c>
      <c r="R375" s="38">
        <f t="shared" si="40"/>
        <v>0.9</v>
      </c>
      <c r="T375" s="47">
        <v>211292.66383986358</v>
      </c>
      <c r="U375" s="47">
        <f t="shared" si="41"/>
        <v>21129.266383986353</v>
      </c>
      <c r="W375" s="47">
        <f t="shared" si="42"/>
        <v>211292.66383986358</v>
      </c>
      <c r="X375" s="47">
        <f t="shared" si="43"/>
        <v>21129.266383986353</v>
      </c>
    </row>
    <row r="376" spans="5:24" x14ac:dyDescent="0.2">
      <c r="E376" s="63">
        <v>172856</v>
      </c>
      <c r="F376" s="63" t="s">
        <v>60</v>
      </c>
      <c r="G376" s="63" t="s">
        <v>73</v>
      </c>
      <c r="I376" s="48" t="s">
        <v>77</v>
      </c>
      <c r="J376" s="49">
        <v>1900</v>
      </c>
      <c r="K376" s="49" t="s">
        <v>77</v>
      </c>
      <c r="L376" s="49" t="s">
        <v>77</v>
      </c>
      <c r="M376" s="50" t="s">
        <v>77</v>
      </c>
      <c r="N376" s="46">
        <f t="shared" si="44"/>
        <v>1900</v>
      </c>
      <c r="P376">
        <f t="shared" si="38"/>
        <v>124</v>
      </c>
      <c r="Q376" s="38">
        <f t="shared" si="39"/>
        <v>1</v>
      </c>
      <c r="R376" s="38">
        <f t="shared" si="40"/>
        <v>0.9</v>
      </c>
      <c r="T376" s="47">
        <v>211292.66383986358</v>
      </c>
      <c r="U376" s="47">
        <f t="shared" si="41"/>
        <v>21129.266383986353</v>
      </c>
      <c r="W376" s="47">
        <f t="shared" si="42"/>
        <v>211292.66383986358</v>
      </c>
      <c r="X376" s="47">
        <f t="shared" si="43"/>
        <v>21129.266383986353</v>
      </c>
    </row>
    <row r="377" spans="5:24" x14ac:dyDescent="0.2">
      <c r="E377" s="63">
        <v>172855</v>
      </c>
      <c r="F377" s="63" t="s">
        <v>60</v>
      </c>
      <c r="G377" s="63" t="s">
        <v>73</v>
      </c>
      <c r="I377" s="48" t="s">
        <v>77</v>
      </c>
      <c r="J377" s="49">
        <v>1900</v>
      </c>
      <c r="K377" s="49" t="s">
        <v>77</v>
      </c>
      <c r="L377" s="49" t="s">
        <v>77</v>
      </c>
      <c r="M377" s="50" t="s">
        <v>77</v>
      </c>
      <c r="N377" s="46">
        <f t="shared" si="44"/>
        <v>1900</v>
      </c>
      <c r="P377">
        <f t="shared" si="38"/>
        <v>124</v>
      </c>
      <c r="Q377" s="38">
        <f t="shared" si="39"/>
        <v>1</v>
      </c>
      <c r="R377" s="38">
        <f t="shared" si="40"/>
        <v>0.9</v>
      </c>
      <c r="T377" s="47">
        <v>2533558.5670289956</v>
      </c>
      <c r="U377" s="47">
        <f t="shared" si="41"/>
        <v>253355.8567028995</v>
      </c>
      <c r="W377" s="47">
        <f t="shared" si="42"/>
        <v>2533558.5670289956</v>
      </c>
      <c r="X377" s="47">
        <f t="shared" si="43"/>
        <v>253355.8567028995</v>
      </c>
    </row>
    <row r="378" spans="5:24" x14ac:dyDescent="0.2">
      <c r="E378" s="63">
        <v>172854</v>
      </c>
      <c r="F378" s="63" t="s">
        <v>60</v>
      </c>
      <c r="G378" s="63" t="s">
        <v>73</v>
      </c>
      <c r="I378" s="48" t="s">
        <v>77</v>
      </c>
      <c r="J378" s="49">
        <v>1900</v>
      </c>
      <c r="K378" s="49" t="s">
        <v>77</v>
      </c>
      <c r="L378" s="49" t="s">
        <v>77</v>
      </c>
      <c r="M378" s="50" t="s">
        <v>77</v>
      </c>
      <c r="N378" s="46">
        <f t="shared" si="44"/>
        <v>1900</v>
      </c>
      <c r="P378">
        <f t="shared" si="38"/>
        <v>124</v>
      </c>
      <c r="Q378" s="38">
        <f t="shared" si="39"/>
        <v>1</v>
      </c>
      <c r="R378" s="38">
        <f t="shared" si="40"/>
        <v>0.9</v>
      </c>
      <c r="T378" s="47">
        <v>34835.616380378124</v>
      </c>
      <c r="U378" s="47">
        <f t="shared" si="41"/>
        <v>3483.5616380378115</v>
      </c>
      <c r="W378" s="47">
        <f t="shared" si="42"/>
        <v>34835.616380378124</v>
      </c>
      <c r="X378" s="47">
        <f t="shared" si="43"/>
        <v>3483.5616380378115</v>
      </c>
    </row>
    <row r="379" spans="5:24" x14ac:dyDescent="0.2">
      <c r="E379" s="63">
        <v>172853</v>
      </c>
      <c r="F379" s="63" t="s">
        <v>60</v>
      </c>
      <c r="G379" s="63" t="s">
        <v>73</v>
      </c>
      <c r="I379" s="48" t="s">
        <v>77</v>
      </c>
      <c r="J379" s="49">
        <v>1900</v>
      </c>
      <c r="K379" s="49" t="s">
        <v>77</v>
      </c>
      <c r="L379" s="49" t="s">
        <v>77</v>
      </c>
      <c r="M379" s="50" t="s">
        <v>77</v>
      </c>
      <c r="N379" s="46">
        <f t="shared" si="44"/>
        <v>1900</v>
      </c>
      <c r="P379">
        <f t="shared" si="38"/>
        <v>124</v>
      </c>
      <c r="Q379" s="38">
        <f t="shared" si="39"/>
        <v>1</v>
      </c>
      <c r="R379" s="38">
        <f t="shared" si="40"/>
        <v>0.9</v>
      </c>
      <c r="T379" s="47">
        <v>56974.138939870754</v>
      </c>
      <c r="U379" s="47">
        <f t="shared" si="41"/>
        <v>5697.4138939870745</v>
      </c>
      <c r="W379" s="47">
        <f t="shared" si="42"/>
        <v>56974.138939870754</v>
      </c>
      <c r="X379" s="47">
        <f t="shared" si="43"/>
        <v>5697.4138939870745</v>
      </c>
    </row>
    <row r="380" spans="5:24" x14ac:dyDescent="0.2">
      <c r="E380" s="63">
        <v>172852</v>
      </c>
      <c r="F380" s="63" t="s">
        <v>60</v>
      </c>
      <c r="G380" s="63" t="s">
        <v>73</v>
      </c>
      <c r="I380" s="48" t="s">
        <v>77</v>
      </c>
      <c r="J380" s="49">
        <v>1900</v>
      </c>
      <c r="K380" s="49" t="s">
        <v>77</v>
      </c>
      <c r="L380" s="49" t="s">
        <v>77</v>
      </c>
      <c r="M380" s="50" t="s">
        <v>77</v>
      </c>
      <c r="N380" s="46">
        <f t="shared" si="44"/>
        <v>1900</v>
      </c>
      <c r="P380">
        <f t="shared" si="38"/>
        <v>124</v>
      </c>
      <c r="Q380" s="38">
        <f t="shared" si="39"/>
        <v>1</v>
      </c>
      <c r="R380" s="38">
        <f t="shared" si="40"/>
        <v>0.9</v>
      </c>
      <c r="T380" s="47">
        <v>108739.2137480962</v>
      </c>
      <c r="U380" s="47">
        <f t="shared" si="41"/>
        <v>10873.921374809617</v>
      </c>
      <c r="W380" s="47">
        <f t="shared" si="42"/>
        <v>108739.2137480962</v>
      </c>
      <c r="X380" s="47">
        <f t="shared" si="43"/>
        <v>10873.921374809617</v>
      </c>
    </row>
    <row r="381" spans="5:24" x14ac:dyDescent="0.2">
      <c r="E381" s="63">
        <v>172851</v>
      </c>
      <c r="F381" s="63" t="s">
        <v>60</v>
      </c>
      <c r="G381" s="63" t="s">
        <v>73</v>
      </c>
      <c r="I381" s="48" t="s">
        <v>77</v>
      </c>
      <c r="J381" s="49">
        <v>1900</v>
      </c>
      <c r="K381" s="49" t="s">
        <v>77</v>
      </c>
      <c r="L381" s="49" t="s">
        <v>77</v>
      </c>
      <c r="M381" s="50" t="s">
        <v>77</v>
      </c>
      <c r="N381" s="46">
        <f t="shared" si="44"/>
        <v>1900</v>
      </c>
      <c r="P381">
        <f t="shared" si="38"/>
        <v>124</v>
      </c>
      <c r="Q381" s="38">
        <f t="shared" si="39"/>
        <v>1</v>
      </c>
      <c r="R381" s="38">
        <f t="shared" si="40"/>
        <v>0.9</v>
      </c>
      <c r="T381" s="47">
        <v>73903.597367718088</v>
      </c>
      <c r="U381" s="47">
        <f t="shared" si="41"/>
        <v>7390.3597367718075</v>
      </c>
      <c r="W381" s="47">
        <f t="shared" si="42"/>
        <v>73903.597367718088</v>
      </c>
      <c r="X381" s="47">
        <f t="shared" si="43"/>
        <v>7390.3597367718075</v>
      </c>
    </row>
    <row r="382" spans="5:24" x14ac:dyDescent="0.2">
      <c r="E382" s="63">
        <v>172850</v>
      </c>
      <c r="F382" s="63" t="s">
        <v>60</v>
      </c>
      <c r="G382" s="63" t="s">
        <v>73</v>
      </c>
      <c r="I382" s="48" t="s">
        <v>77</v>
      </c>
      <c r="J382" s="49">
        <v>1900</v>
      </c>
      <c r="K382" s="49" t="s">
        <v>77</v>
      </c>
      <c r="L382" s="49" t="s">
        <v>77</v>
      </c>
      <c r="M382" s="50" t="s">
        <v>77</v>
      </c>
      <c r="N382" s="46">
        <f t="shared" si="44"/>
        <v>1900</v>
      </c>
      <c r="P382">
        <f t="shared" si="38"/>
        <v>124</v>
      </c>
      <c r="Q382" s="38">
        <f t="shared" si="39"/>
        <v>1</v>
      </c>
      <c r="R382" s="38">
        <f t="shared" si="40"/>
        <v>0.9</v>
      </c>
      <c r="T382" s="47">
        <v>6796851.9922724683</v>
      </c>
      <c r="U382" s="47">
        <f t="shared" si="41"/>
        <v>679685.19922724669</v>
      </c>
      <c r="W382" s="47">
        <f t="shared" si="42"/>
        <v>6796851.9922724683</v>
      </c>
      <c r="X382" s="47">
        <f t="shared" si="43"/>
        <v>679685.19922724669</v>
      </c>
    </row>
    <row r="383" spans="5:24" x14ac:dyDescent="0.2">
      <c r="E383" s="63">
        <v>172849</v>
      </c>
      <c r="F383" s="63" t="s">
        <v>60</v>
      </c>
      <c r="G383" s="63" t="s">
        <v>73</v>
      </c>
      <c r="I383" s="48" t="s">
        <v>77</v>
      </c>
      <c r="J383" s="49">
        <v>1900</v>
      </c>
      <c r="K383" s="49" t="s">
        <v>77</v>
      </c>
      <c r="L383" s="49" t="s">
        <v>77</v>
      </c>
      <c r="M383" s="50" t="s">
        <v>77</v>
      </c>
      <c r="N383" s="46">
        <f t="shared" si="44"/>
        <v>1900</v>
      </c>
      <c r="P383">
        <f t="shared" si="38"/>
        <v>124</v>
      </c>
      <c r="Q383" s="38">
        <f t="shared" si="39"/>
        <v>1</v>
      </c>
      <c r="R383" s="38">
        <f t="shared" si="40"/>
        <v>0.9</v>
      </c>
      <c r="T383" s="47">
        <v>140644.73155442381</v>
      </c>
      <c r="U383" s="47">
        <f t="shared" si="41"/>
        <v>14064.473155442378</v>
      </c>
      <c r="W383" s="47">
        <f t="shared" si="42"/>
        <v>140644.73155442381</v>
      </c>
      <c r="X383" s="47">
        <f t="shared" si="43"/>
        <v>14064.473155442378</v>
      </c>
    </row>
    <row r="384" spans="5:24" x14ac:dyDescent="0.2">
      <c r="E384" s="63">
        <v>172848</v>
      </c>
      <c r="F384" s="63" t="s">
        <v>60</v>
      </c>
      <c r="G384" s="63" t="s">
        <v>73</v>
      </c>
      <c r="I384" s="48" t="s">
        <v>77</v>
      </c>
      <c r="J384" s="49">
        <v>1900</v>
      </c>
      <c r="K384" s="49" t="s">
        <v>77</v>
      </c>
      <c r="L384" s="49" t="s">
        <v>77</v>
      </c>
      <c r="M384" s="50" t="s">
        <v>77</v>
      </c>
      <c r="N384" s="46">
        <f t="shared" si="44"/>
        <v>1900</v>
      </c>
      <c r="P384">
        <f t="shared" si="38"/>
        <v>124</v>
      </c>
      <c r="Q384" s="38">
        <f t="shared" si="39"/>
        <v>1</v>
      </c>
      <c r="R384" s="38">
        <f t="shared" si="40"/>
        <v>0.9</v>
      </c>
      <c r="T384" s="47">
        <v>78135.9619746799</v>
      </c>
      <c r="U384" s="47">
        <f t="shared" si="41"/>
        <v>7813.5961974679885</v>
      </c>
      <c r="W384" s="47">
        <f t="shared" si="42"/>
        <v>78135.9619746799</v>
      </c>
      <c r="X384" s="47">
        <f t="shared" si="43"/>
        <v>7813.5961974679885</v>
      </c>
    </row>
    <row r="385" spans="5:24" x14ac:dyDescent="0.2">
      <c r="E385" s="63">
        <v>172847</v>
      </c>
      <c r="F385" s="63" t="s">
        <v>60</v>
      </c>
      <c r="G385" s="63" t="s">
        <v>73</v>
      </c>
      <c r="I385" s="48" t="s">
        <v>77</v>
      </c>
      <c r="J385" s="49">
        <v>1900</v>
      </c>
      <c r="K385" s="49" t="s">
        <v>77</v>
      </c>
      <c r="L385" s="49" t="s">
        <v>77</v>
      </c>
      <c r="M385" s="50" t="s">
        <v>77</v>
      </c>
      <c r="N385" s="46">
        <f t="shared" si="44"/>
        <v>1900</v>
      </c>
      <c r="P385">
        <f t="shared" si="38"/>
        <v>124</v>
      </c>
      <c r="Q385" s="38">
        <f t="shared" si="39"/>
        <v>1</v>
      </c>
      <c r="R385" s="38">
        <f t="shared" si="40"/>
        <v>0.9</v>
      </c>
      <c r="T385" s="47">
        <v>29952.118756960626</v>
      </c>
      <c r="U385" s="47">
        <f t="shared" si="41"/>
        <v>2995.2118756960622</v>
      </c>
      <c r="W385" s="47">
        <f t="shared" si="42"/>
        <v>29952.118756960626</v>
      </c>
      <c r="X385" s="47">
        <f t="shared" si="43"/>
        <v>2995.2118756960622</v>
      </c>
    </row>
    <row r="386" spans="5:24" x14ac:dyDescent="0.2">
      <c r="E386" s="63">
        <v>172846</v>
      </c>
      <c r="F386" s="63" t="s">
        <v>60</v>
      </c>
      <c r="G386" s="63" t="s">
        <v>73</v>
      </c>
      <c r="I386" s="48" t="s">
        <v>77</v>
      </c>
      <c r="J386" s="49">
        <v>1900</v>
      </c>
      <c r="K386" s="49" t="s">
        <v>77</v>
      </c>
      <c r="L386" s="49" t="s">
        <v>77</v>
      </c>
      <c r="M386" s="50" t="s">
        <v>77</v>
      </c>
      <c r="N386" s="46">
        <f t="shared" si="44"/>
        <v>1900</v>
      </c>
      <c r="P386">
        <f t="shared" si="38"/>
        <v>124</v>
      </c>
      <c r="Q386" s="38">
        <f t="shared" si="39"/>
        <v>1</v>
      </c>
      <c r="R386" s="38">
        <f t="shared" si="40"/>
        <v>0.9</v>
      </c>
      <c r="T386" s="47">
        <v>3581.2315905061619</v>
      </c>
      <c r="U386" s="47">
        <f t="shared" si="41"/>
        <v>358.1231590506161</v>
      </c>
      <c r="W386" s="47">
        <f t="shared" si="42"/>
        <v>3581.2315905061619</v>
      </c>
      <c r="X386" s="47">
        <f t="shared" si="43"/>
        <v>358.1231590506161</v>
      </c>
    </row>
    <row r="387" spans="5:24" x14ac:dyDescent="0.2">
      <c r="E387" s="63">
        <v>172845</v>
      </c>
      <c r="F387" s="63" t="s">
        <v>60</v>
      </c>
      <c r="G387" s="63" t="s">
        <v>73</v>
      </c>
      <c r="I387" s="48" t="s">
        <v>77</v>
      </c>
      <c r="J387" s="49">
        <v>1900</v>
      </c>
      <c r="K387" s="49" t="s">
        <v>77</v>
      </c>
      <c r="L387" s="49" t="s">
        <v>77</v>
      </c>
      <c r="M387" s="50" t="s">
        <v>77</v>
      </c>
      <c r="N387" s="46">
        <f t="shared" si="44"/>
        <v>1900</v>
      </c>
      <c r="P387">
        <f t="shared" si="38"/>
        <v>124</v>
      </c>
      <c r="Q387" s="38">
        <f t="shared" si="39"/>
        <v>1</v>
      </c>
      <c r="R387" s="38">
        <f t="shared" si="40"/>
        <v>0.9</v>
      </c>
      <c r="T387" s="47">
        <v>29626.552248732802</v>
      </c>
      <c r="U387" s="47">
        <f t="shared" si="41"/>
        <v>2962.6552248732796</v>
      </c>
      <c r="W387" s="47">
        <f t="shared" si="42"/>
        <v>29626.552248732802</v>
      </c>
      <c r="X387" s="47">
        <f t="shared" si="43"/>
        <v>2962.6552248732796</v>
      </c>
    </row>
    <row r="388" spans="5:24" x14ac:dyDescent="0.2">
      <c r="E388" s="63">
        <v>172844</v>
      </c>
      <c r="F388" s="63" t="s">
        <v>60</v>
      </c>
      <c r="G388" s="63" t="s">
        <v>73</v>
      </c>
      <c r="I388" s="48" t="s">
        <v>77</v>
      </c>
      <c r="J388" s="49">
        <v>1900</v>
      </c>
      <c r="K388" s="49" t="s">
        <v>77</v>
      </c>
      <c r="L388" s="49" t="s">
        <v>77</v>
      </c>
      <c r="M388" s="50" t="s">
        <v>77</v>
      </c>
      <c r="N388" s="46">
        <f t="shared" si="44"/>
        <v>1900</v>
      </c>
      <c r="P388">
        <f t="shared" si="38"/>
        <v>124</v>
      </c>
      <c r="Q388" s="38">
        <f t="shared" si="39"/>
        <v>1</v>
      </c>
      <c r="R388" s="38">
        <f t="shared" si="40"/>
        <v>0.9</v>
      </c>
      <c r="T388" s="47">
        <v>63159.902596199587</v>
      </c>
      <c r="U388" s="47">
        <f t="shared" si="41"/>
        <v>6315.9902596199572</v>
      </c>
      <c r="W388" s="47">
        <f t="shared" si="42"/>
        <v>63159.902596199587</v>
      </c>
      <c r="X388" s="47">
        <f t="shared" si="43"/>
        <v>6315.9902596199572</v>
      </c>
    </row>
    <row r="389" spans="5:24" x14ac:dyDescent="0.2">
      <c r="E389" s="63">
        <v>172843</v>
      </c>
      <c r="F389" s="63" t="s">
        <v>60</v>
      </c>
      <c r="G389" s="63" t="s">
        <v>73</v>
      </c>
      <c r="I389" s="48" t="s">
        <v>77</v>
      </c>
      <c r="J389" s="49">
        <v>1900</v>
      </c>
      <c r="K389" s="49" t="s">
        <v>77</v>
      </c>
      <c r="L389" s="49" t="s">
        <v>77</v>
      </c>
      <c r="M389" s="50" t="s">
        <v>77</v>
      </c>
      <c r="N389" s="46">
        <f t="shared" si="44"/>
        <v>1900</v>
      </c>
      <c r="P389">
        <f t="shared" si="38"/>
        <v>124</v>
      </c>
      <c r="Q389" s="38">
        <f t="shared" si="39"/>
        <v>1</v>
      </c>
      <c r="R389" s="38">
        <f t="shared" si="40"/>
        <v>0.9</v>
      </c>
      <c r="T389" s="47">
        <v>3336080.0098106042</v>
      </c>
      <c r="U389" s="47">
        <f t="shared" si="41"/>
        <v>333608.00098106032</v>
      </c>
      <c r="W389" s="47">
        <f t="shared" si="42"/>
        <v>3336080.0098106042</v>
      </c>
      <c r="X389" s="47">
        <f t="shared" si="43"/>
        <v>333608.00098106032</v>
      </c>
    </row>
    <row r="390" spans="5:24" x14ac:dyDescent="0.2">
      <c r="E390" s="63">
        <v>172842</v>
      </c>
      <c r="F390" s="63" t="s">
        <v>60</v>
      </c>
      <c r="G390" s="63" t="s">
        <v>76</v>
      </c>
      <c r="I390" s="48" t="s">
        <v>77</v>
      </c>
      <c r="J390" s="49">
        <v>1900</v>
      </c>
      <c r="K390" s="49" t="s">
        <v>77</v>
      </c>
      <c r="L390" s="49" t="s">
        <v>77</v>
      </c>
      <c r="M390" s="50" t="s">
        <v>77</v>
      </c>
      <c r="N390" s="46">
        <f t="shared" si="44"/>
        <v>1900</v>
      </c>
      <c r="P390">
        <f t="shared" si="38"/>
        <v>124</v>
      </c>
      <c r="Q390" s="38">
        <f t="shared" si="39"/>
        <v>1</v>
      </c>
      <c r="R390" s="38">
        <f t="shared" si="40"/>
        <v>0.9</v>
      </c>
      <c r="T390" s="47">
        <v>0</v>
      </c>
      <c r="U390" s="47">
        <f t="shared" si="41"/>
        <v>0</v>
      </c>
      <c r="W390" s="47">
        <f t="shared" si="42"/>
        <v>0</v>
      </c>
      <c r="X390" s="47">
        <f t="shared" si="43"/>
        <v>0</v>
      </c>
    </row>
    <row r="391" spans="5:24" x14ac:dyDescent="0.2">
      <c r="E391" s="63">
        <v>172841</v>
      </c>
      <c r="F391" s="63" t="s">
        <v>60</v>
      </c>
      <c r="G391" s="63" t="s">
        <v>76</v>
      </c>
      <c r="I391" s="48" t="s">
        <v>77</v>
      </c>
      <c r="J391" s="49">
        <v>1900</v>
      </c>
      <c r="K391" s="49" t="s">
        <v>77</v>
      </c>
      <c r="L391" s="49" t="s">
        <v>77</v>
      </c>
      <c r="M391" s="50" t="s">
        <v>77</v>
      </c>
      <c r="N391" s="46">
        <f t="shared" si="44"/>
        <v>1900</v>
      </c>
      <c r="P391">
        <f t="shared" si="38"/>
        <v>124</v>
      </c>
      <c r="Q391" s="38">
        <f t="shared" si="39"/>
        <v>1</v>
      </c>
      <c r="R391" s="38">
        <f t="shared" si="40"/>
        <v>0.9</v>
      </c>
      <c r="T391" s="47">
        <v>0</v>
      </c>
      <c r="U391" s="47">
        <f t="shared" si="41"/>
        <v>0</v>
      </c>
      <c r="W391" s="47">
        <f t="shared" si="42"/>
        <v>0</v>
      </c>
      <c r="X391" s="47">
        <f t="shared" si="43"/>
        <v>0</v>
      </c>
    </row>
    <row r="392" spans="5:24" x14ac:dyDescent="0.2">
      <c r="E392" s="63">
        <v>172840</v>
      </c>
      <c r="F392" s="63" t="s">
        <v>60</v>
      </c>
      <c r="G392" s="63" t="s">
        <v>76</v>
      </c>
      <c r="I392" s="48" t="s">
        <v>77</v>
      </c>
      <c r="J392" s="49">
        <v>1900</v>
      </c>
      <c r="K392" s="49" t="s">
        <v>77</v>
      </c>
      <c r="L392" s="49" t="s">
        <v>77</v>
      </c>
      <c r="M392" s="50" t="s">
        <v>77</v>
      </c>
      <c r="N392" s="46">
        <f t="shared" si="44"/>
        <v>1900</v>
      </c>
      <c r="P392">
        <f t="shared" si="38"/>
        <v>124</v>
      </c>
      <c r="Q392" s="38">
        <f t="shared" si="39"/>
        <v>1</v>
      </c>
      <c r="R392" s="38">
        <f t="shared" si="40"/>
        <v>0.9</v>
      </c>
      <c r="T392" s="47">
        <v>0</v>
      </c>
      <c r="U392" s="47">
        <f t="shared" si="41"/>
        <v>0</v>
      </c>
      <c r="W392" s="47">
        <f t="shared" si="42"/>
        <v>0</v>
      </c>
      <c r="X392" s="47">
        <f t="shared" si="43"/>
        <v>0</v>
      </c>
    </row>
    <row r="393" spans="5:24" x14ac:dyDescent="0.2">
      <c r="E393" s="63">
        <v>172839</v>
      </c>
      <c r="F393" s="63" t="s">
        <v>60</v>
      </c>
      <c r="G393" s="63" t="s">
        <v>76</v>
      </c>
      <c r="I393" s="48" t="s">
        <v>77</v>
      </c>
      <c r="J393" s="49">
        <v>1900</v>
      </c>
      <c r="K393" s="49" t="s">
        <v>77</v>
      </c>
      <c r="L393" s="49" t="s">
        <v>77</v>
      </c>
      <c r="M393" s="50" t="s">
        <v>77</v>
      </c>
      <c r="N393" s="46">
        <f t="shared" si="44"/>
        <v>1900</v>
      </c>
      <c r="P393">
        <f t="shared" si="38"/>
        <v>124</v>
      </c>
      <c r="Q393" s="38">
        <f t="shared" si="39"/>
        <v>1</v>
      </c>
      <c r="R393" s="38">
        <f t="shared" si="40"/>
        <v>0.9</v>
      </c>
      <c r="T393" s="47">
        <v>0</v>
      </c>
      <c r="U393" s="47">
        <f t="shared" si="41"/>
        <v>0</v>
      </c>
      <c r="W393" s="47">
        <f t="shared" si="42"/>
        <v>0</v>
      </c>
      <c r="X393" s="47">
        <f t="shared" si="43"/>
        <v>0</v>
      </c>
    </row>
    <row r="394" spans="5:24" x14ac:dyDescent="0.2">
      <c r="E394" s="63">
        <v>172838</v>
      </c>
      <c r="F394" s="63" t="s">
        <v>60</v>
      </c>
      <c r="G394" s="63" t="s">
        <v>76</v>
      </c>
      <c r="I394" s="48" t="s">
        <v>77</v>
      </c>
      <c r="J394" s="49">
        <v>1900</v>
      </c>
      <c r="K394" s="49" t="s">
        <v>77</v>
      </c>
      <c r="L394" s="49" t="s">
        <v>77</v>
      </c>
      <c r="M394" s="50" t="s">
        <v>77</v>
      </c>
      <c r="N394" s="46">
        <f t="shared" si="44"/>
        <v>1900</v>
      </c>
      <c r="P394">
        <f t="shared" si="38"/>
        <v>124</v>
      </c>
      <c r="Q394" s="38">
        <f t="shared" si="39"/>
        <v>1</v>
      </c>
      <c r="R394" s="38">
        <f t="shared" si="40"/>
        <v>0.9</v>
      </c>
      <c r="T394" s="47">
        <v>0</v>
      </c>
      <c r="U394" s="47">
        <f t="shared" si="41"/>
        <v>0</v>
      </c>
      <c r="W394" s="47">
        <f t="shared" si="42"/>
        <v>0</v>
      </c>
      <c r="X394" s="47">
        <f t="shared" si="43"/>
        <v>0</v>
      </c>
    </row>
    <row r="395" spans="5:24" x14ac:dyDescent="0.2">
      <c r="E395" s="63">
        <v>172837</v>
      </c>
      <c r="F395" s="63" t="s">
        <v>60</v>
      </c>
      <c r="G395" s="63" t="s">
        <v>76</v>
      </c>
      <c r="I395" s="48" t="s">
        <v>77</v>
      </c>
      <c r="J395" s="49">
        <v>1900</v>
      </c>
      <c r="K395" s="49" t="s">
        <v>77</v>
      </c>
      <c r="L395" s="49" t="s">
        <v>77</v>
      </c>
      <c r="M395" s="50" t="s">
        <v>77</v>
      </c>
      <c r="N395" s="46">
        <f t="shared" si="44"/>
        <v>1900</v>
      </c>
      <c r="P395">
        <f t="shared" si="38"/>
        <v>124</v>
      </c>
      <c r="Q395" s="38">
        <f t="shared" si="39"/>
        <v>1</v>
      </c>
      <c r="R395" s="38">
        <f t="shared" si="40"/>
        <v>0.9</v>
      </c>
      <c r="T395" s="47">
        <v>0</v>
      </c>
      <c r="U395" s="47">
        <f t="shared" si="41"/>
        <v>0</v>
      </c>
      <c r="W395" s="47">
        <f t="shared" si="42"/>
        <v>0</v>
      </c>
      <c r="X395" s="47">
        <f t="shared" si="43"/>
        <v>0</v>
      </c>
    </row>
    <row r="396" spans="5:24" x14ac:dyDescent="0.2">
      <c r="E396" s="63">
        <v>172836</v>
      </c>
      <c r="F396" s="63" t="s">
        <v>60</v>
      </c>
      <c r="G396" s="63" t="s">
        <v>73</v>
      </c>
      <c r="I396" s="48" t="s">
        <v>77</v>
      </c>
      <c r="J396" s="49">
        <v>1900</v>
      </c>
      <c r="K396" s="49" t="s">
        <v>77</v>
      </c>
      <c r="L396" s="49" t="s">
        <v>77</v>
      </c>
      <c r="M396" s="50" t="s">
        <v>77</v>
      </c>
      <c r="N396" s="46">
        <f t="shared" si="44"/>
        <v>1900</v>
      </c>
      <c r="P396">
        <f t="shared" si="38"/>
        <v>124</v>
      </c>
      <c r="Q396" s="38">
        <f t="shared" si="39"/>
        <v>1</v>
      </c>
      <c r="R396" s="38">
        <f t="shared" si="40"/>
        <v>0.9</v>
      </c>
      <c r="T396" s="47">
        <v>243523.74815441904</v>
      </c>
      <c r="U396" s="47">
        <f t="shared" si="41"/>
        <v>24352.374815441897</v>
      </c>
      <c r="W396" s="47">
        <f t="shared" si="42"/>
        <v>243523.74815441904</v>
      </c>
      <c r="X396" s="47">
        <f t="shared" si="43"/>
        <v>24352.374815441897</v>
      </c>
    </row>
    <row r="397" spans="5:24" x14ac:dyDescent="0.2">
      <c r="E397" s="63">
        <v>172835</v>
      </c>
      <c r="F397" s="63" t="s">
        <v>60</v>
      </c>
      <c r="G397" s="63" t="s">
        <v>73</v>
      </c>
      <c r="I397" s="48" t="s">
        <v>77</v>
      </c>
      <c r="J397" s="49">
        <v>1900</v>
      </c>
      <c r="K397" s="49" t="s">
        <v>77</v>
      </c>
      <c r="L397" s="49" t="s">
        <v>77</v>
      </c>
      <c r="M397" s="50" t="s">
        <v>77</v>
      </c>
      <c r="N397" s="46">
        <f t="shared" si="44"/>
        <v>1900</v>
      </c>
      <c r="P397">
        <f t="shared" si="38"/>
        <v>124</v>
      </c>
      <c r="Q397" s="38">
        <f t="shared" si="39"/>
        <v>1</v>
      </c>
      <c r="R397" s="38">
        <f t="shared" si="40"/>
        <v>0.9</v>
      </c>
      <c r="T397" s="47">
        <v>25068.621133543136</v>
      </c>
      <c r="U397" s="47">
        <f t="shared" si="41"/>
        <v>2506.8621133543129</v>
      </c>
      <c r="W397" s="47">
        <f t="shared" si="42"/>
        <v>25068.621133543136</v>
      </c>
      <c r="X397" s="47">
        <f t="shared" si="43"/>
        <v>2506.8621133543129</v>
      </c>
    </row>
    <row r="398" spans="5:24" x14ac:dyDescent="0.2">
      <c r="E398" s="63">
        <v>172834</v>
      </c>
      <c r="F398" s="63" t="s">
        <v>60</v>
      </c>
      <c r="G398" s="63" t="s">
        <v>73</v>
      </c>
      <c r="I398" s="48" t="s">
        <v>77</v>
      </c>
      <c r="J398" s="49">
        <v>1900</v>
      </c>
      <c r="K398" s="49" t="s">
        <v>77</v>
      </c>
      <c r="L398" s="49" t="s">
        <v>77</v>
      </c>
      <c r="M398" s="50" t="s">
        <v>77</v>
      </c>
      <c r="N398" s="46">
        <f t="shared" si="44"/>
        <v>1900</v>
      </c>
      <c r="P398">
        <f t="shared" si="38"/>
        <v>124</v>
      </c>
      <c r="Q398" s="38">
        <f t="shared" si="39"/>
        <v>1</v>
      </c>
      <c r="R398" s="38">
        <f t="shared" si="40"/>
        <v>0.9</v>
      </c>
      <c r="T398" s="47">
        <v>6513934.6966224816</v>
      </c>
      <c r="U398" s="47">
        <f t="shared" si="41"/>
        <v>651393.46966224804</v>
      </c>
      <c r="W398" s="47">
        <f t="shared" si="42"/>
        <v>6513934.6966224816</v>
      </c>
      <c r="X398" s="47">
        <f t="shared" si="43"/>
        <v>651393.46966224804</v>
      </c>
    </row>
    <row r="399" spans="5:24" x14ac:dyDescent="0.2">
      <c r="E399" s="63">
        <v>172833</v>
      </c>
      <c r="F399" s="63" t="s">
        <v>60</v>
      </c>
      <c r="G399" s="63" t="s">
        <v>73</v>
      </c>
      <c r="I399" s="48" t="s">
        <v>77</v>
      </c>
      <c r="J399" s="49">
        <v>1900</v>
      </c>
      <c r="K399" s="49" t="s">
        <v>77</v>
      </c>
      <c r="L399" s="49" t="s">
        <v>77</v>
      </c>
      <c r="M399" s="50" t="s">
        <v>77</v>
      </c>
      <c r="N399" s="46">
        <f t="shared" si="44"/>
        <v>1900</v>
      </c>
      <c r="P399">
        <f t="shared" si="38"/>
        <v>124</v>
      </c>
      <c r="Q399" s="38">
        <f t="shared" si="39"/>
        <v>1</v>
      </c>
      <c r="R399" s="38">
        <f t="shared" si="40"/>
        <v>0.9</v>
      </c>
      <c r="T399" s="47">
        <v>173526.94888543495</v>
      </c>
      <c r="U399" s="47">
        <f t="shared" si="41"/>
        <v>17352.69488854349</v>
      </c>
      <c r="W399" s="47">
        <f t="shared" si="42"/>
        <v>173526.94888543495</v>
      </c>
      <c r="X399" s="47">
        <f t="shared" si="43"/>
        <v>17352.69488854349</v>
      </c>
    </row>
    <row r="400" spans="5:24" x14ac:dyDescent="0.2">
      <c r="E400" s="63">
        <v>172832</v>
      </c>
      <c r="F400" s="63" t="s">
        <v>60</v>
      </c>
      <c r="G400" s="63" t="s">
        <v>73</v>
      </c>
      <c r="I400" s="48" t="s">
        <v>77</v>
      </c>
      <c r="J400" s="49">
        <v>1900</v>
      </c>
      <c r="K400" s="49" t="s">
        <v>77</v>
      </c>
      <c r="L400" s="49" t="s">
        <v>77</v>
      </c>
      <c r="M400" s="50" t="s">
        <v>77</v>
      </c>
      <c r="N400" s="46">
        <f t="shared" si="44"/>
        <v>1900</v>
      </c>
      <c r="P400">
        <f t="shared" si="38"/>
        <v>124</v>
      </c>
      <c r="Q400" s="38">
        <f t="shared" si="39"/>
        <v>1</v>
      </c>
      <c r="R400" s="38">
        <f t="shared" si="40"/>
        <v>0.9</v>
      </c>
      <c r="T400" s="47">
        <v>173526.94888543495</v>
      </c>
      <c r="U400" s="47">
        <f t="shared" si="41"/>
        <v>17352.69488854349</v>
      </c>
      <c r="W400" s="47">
        <f t="shared" si="42"/>
        <v>173526.94888543495</v>
      </c>
      <c r="X400" s="47">
        <f t="shared" si="43"/>
        <v>17352.69488854349</v>
      </c>
    </row>
    <row r="401" spans="5:24" x14ac:dyDescent="0.2">
      <c r="E401" s="63">
        <v>172831</v>
      </c>
      <c r="F401" s="63" t="s">
        <v>60</v>
      </c>
      <c r="G401" s="63" t="s">
        <v>73</v>
      </c>
      <c r="I401" s="48" t="s">
        <v>77</v>
      </c>
      <c r="J401" s="49">
        <v>1900</v>
      </c>
      <c r="K401" s="49" t="s">
        <v>77</v>
      </c>
      <c r="L401" s="49" t="s">
        <v>77</v>
      </c>
      <c r="M401" s="50" t="s">
        <v>77</v>
      </c>
      <c r="N401" s="46">
        <f t="shared" si="44"/>
        <v>1900</v>
      </c>
      <c r="P401">
        <f t="shared" si="38"/>
        <v>124</v>
      </c>
      <c r="Q401" s="38">
        <f t="shared" si="39"/>
        <v>1</v>
      </c>
      <c r="R401" s="38">
        <f t="shared" si="40"/>
        <v>0.9</v>
      </c>
      <c r="T401" s="47">
        <v>450909.61389554862</v>
      </c>
      <c r="U401" s="47">
        <f t="shared" si="41"/>
        <v>45090.961389554854</v>
      </c>
      <c r="W401" s="47">
        <f t="shared" si="42"/>
        <v>450909.61389554862</v>
      </c>
      <c r="X401" s="47">
        <f t="shared" si="43"/>
        <v>45090.961389554854</v>
      </c>
    </row>
    <row r="402" spans="5:24" x14ac:dyDescent="0.2">
      <c r="E402" s="63">
        <v>172830</v>
      </c>
      <c r="F402" s="63" t="s">
        <v>60</v>
      </c>
      <c r="G402" s="63" t="s">
        <v>73</v>
      </c>
      <c r="I402" s="48" t="s">
        <v>77</v>
      </c>
      <c r="J402" s="49">
        <v>1900</v>
      </c>
      <c r="K402" s="49" t="s">
        <v>77</v>
      </c>
      <c r="L402" s="49" t="s">
        <v>77</v>
      </c>
      <c r="M402" s="50" t="s">
        <v>77</v>
      </c>
      <c r="N402" s="46">
        <f t="shared" si="44"/>
        <v>1900</v>
      </c>
      <c r="P402">
        <f t="shared" si="38"/>
        <v>124</v>
      </c>
      <c r="Q402" s="38">
        <f t="shared" si="39"/>
        <v>1</v>
      </c>
      <c r="R402" s="38">
        <f t="shared" si="40"/>
        <v>0.9</v>
      </c>
      <c r="T402" s="47">
        <v>178410.44650885247</v>
      </c>
      <c r="U402" s="47">
        <f t="shared" si="41"/>
        <v>17841.044650885244</v>
      </c>
      <c r="W402" s="47">
        <f t="shared" si="42"/>
        <v>178410.44650885247</v>
      </c>
      <c r="X402" s="47">
        <f t="shared" si="43"/>
        <v>17841.044650885244</v>
      </c>
    </row>
    <row r="403" spans="5:24" x14ac:dyDescent="0.2">
      <c r="E403" s="63">
        <v>172829</v>
      </c>
      <c r="F403" s="63" t="s">
        <v>60</v>
      </c>
      <c r="G403" s="63" t="s">
        <v>73</v>
      </c>
      <c r="I403" s="48" t="s">
        <v>77</v>
      </c>
      <c r="J403" s="49">
        <v>1900</v>
      </c>
      <c r="K403" s="49" t="s">
        <v>77</v>
      </c>
      <c r="L403" s="49" t="s">
        <v>77</v>
      </c>
      <c r="M403" s="50" t="s">
        <v>77</v>
      </c>
      <c r="N403" s="46">
        <f t="shared" si="44"/>
        <v>1900</v>
      </c>
      <c r="P403">
        <f t="shared" si="38"/>
        <v>124</v>
      </c>
      <c r="Q403" s="38">
        <f t="shared" si="39"/>
        <v>1</v>
      </c>
      <c r="R403" s="38">
        <f t="shared" si="40"/>
        <v>0.9</v>
      </c>
      <c r="T403" s="47">
        <v>178410.44650885247</v>
      </c>
      <c r="U403" s="47">
        <f t="shared" si="41"/>
        <v>17841.044650885244</v>
      </c>
      <c r="W403" s="47">
        <f t="shared" si="42"/>
        <v>178410.44650885247</v>
      </c>
      <c r="X403" s="47">
        <f t="shared" si="43"/>
        <v>17841.044650885244</v>
      </c>
    </row>
    <row r="404" spans="5:24" x14ac:dyDescent="0.2">
      <c r="E404" s="63">
        <v>172828</v>
      </c>
      <c r="F404" s="63" t="s">
        <v>60</v>
      </c>
      <c r="G404" s="63" t="s">
        <v>73</v>
      </c>
      <c r="I404" s="48" t="s">
        <v>77</v>
      </c>
      <c r="J404" s="49">
        <v>1900</v>
      </c>
      <c r="K404" s="49" t="s">
        <v>77</v>
      </c>
      <c r="L404" s="49" t="s">
        <v>77</v>
      </c>
      <c r="M404" s="50" t="s">
        <v>77</v>
      </c>
      <c r="N404" s="46">
        <f t="shared" si="44"/>
        <v>1900</v>
      </c>
      <c r="P404">
        <f t="shared" si="38"/>
        <v>124</v>
      </c>
      <c r="Q404" s="38">
        <f t="shared" si="39"/>
        <v>1</v>
      </c>
      <c r="R404" s="38">
        <f t="shared" si="40"/>
        <v>0.9</v>
      </c>
      <c r="T404" s="47">
        <v>7746855.0632812837</v>
      </c>
      <c r="U404" s="47">
        <f t="shared" si="41"/>
        <v>774685.50632812816</v>
      </c>
      <c r="W404" s="47">
        <f t="shared" si="42"/>
        <v>7746855.0632812837</v>
      </c>
      <c r="X404" s="47">
        <f t="shared" si="43"/>
        <v>774685.50632812816</v>
      </c>
    </row>
    <row r="405" spans="5:24" x14ac:dyDescent="0.2">
      <c r="E405" s="63">
        <v>172827</v>
      </c>
      <c r="F405" s="63" t="s">
        <v>60</v>
      </c>
      <c r="G405" s="63" t="s">
        <v>73</v>
      </c>
      <c r="I405" s="48" t="s">
        <v>77</v>
      </c>
      <c r="J405" s="49">
        <v>1900</v>
      </c>
      <c r="K405" s="49" t="s">
        <v>77</v>
      </c>
      <c r="L405" s="49" t="s">
        <v>77</v>
      </c>
      <c r="M405" s="50" t="s">
        <v>77</v>
      </c>
      <c r="N405" s="46">
        <f t="shared" si="44"/>
        <v>1900</v>
      </c>
      <c r="P405">
        <f t="shared" si="38"/>
        <v>124</v>
      </c>
      <c r="Q405" s="38">
        <f t="shared" si="39"/>
        <v>1</v>
      </c>
      <c r="R405" s="38">
        <f t="shared" si="40"/>
        <v>0.9</v>
      </c>
      <c r="T405" s="47">
        <v>48834.976234174945</v>
      </c>
      <c r="U405" s="47">
        <f t="shared" si="41"/>
        <v>4883.4976234174937</v>
      </c>
      <c r="W405" s="47">
        <f t="shared" si="42"/>
        <v>48834.976234174945</v>
      </c>
      <c r="X405" s="47">
        <f t="shared" si="43"/>
        <v>4883.4976234174937</v>
      </c>
    </row>
    <row r="406" spans="5:24" x14ac:dyDescent="0.2">
      <c r="E406" s="63">
        <v>172826</v>
      </c>
      <c r="F406" s="63" t="s">
        <v>60</v>
      </c>
      <c r="G406" s="63" t="s">
        <v>73</v>
      </c>
      <c r="I406" s="48" t="s">
        <v>77</v>
      </c>
      <c r="J406" s="49">
        <v>1900</v>
      </c>
      <c r="K406" s="49" t="s">
        <v>77</v>
      </c>
      <c r="L406" s="49" t="s">
        <v>77</v>
      </c>
      <c r="M406" s="50" t="s">
        <v>77</v>
      </c>
      <c r="N406" s="46">
        <f t="shared" si="44"/>
        <v>1900</v>
      </c>
      <c r="P406">
        <f t="shared" si="38"/>
        <v>124</v>
      </c>
      <c r="Q406" s="38">
        <f t="shared" si="39"/>
        <v>1</v>
      </c>
      <c r="R406" s="38">
        <f t="shared" si="40"/>
        <v>0.9</v>
      </c>
      <c r="T406" s="47">
        <v>26370.887166454464</v>
      </c>
      <c r="U406" s="47">
        <f t="shared" si="41"/>
        <v>2637.0887166454459</v>
      </c>
      <c r="W406" s="47">
        <f t="shared" si="42"/>
        <v>26370.887166454464</v>
      </c>
      <c r="X406" s="47">
        <f t="shared" si="43"/>
        <v>2637.0887166454459</v>
      </c>
    </row>
    <row r="407" spans="5:24" x14ac:dyDescent="0.2">
      <c r="E407" s="63">
        <v>172825</v>
      </c>
      <c r="F407" s="63" t="s">
        <v>60</v>
      </c>
      <c r="G407" s="63" t="s">
        <v>73</v>
      </c>
      <c r="I407" s="48" t="s">
        <v>77</v>
      </c>
      <c r="J407" s="49">
        <v>1900</v>
      </c>
      <c r="K407" s="49" t="s">
        <v>77</v>
      </c>
      <c r="L407" s="49" t="s">
        <v>77</v>
      </c>
      <c r="M407" s="50" t="s">
        <v>77</v>
      </c>
      <c r="N407" s="46">
        <f t="shared" si="44"/>
        <v>1900</v>
      </c>
      <c r="P407">
        <f t="shared" ref="P407:P470" si="45">$I$4-N407</f>
        <v>124</v>
      </c>
      <c r="Q407" s="38">
        <f t="shared" ref="Q407:Q470" si="46">MIN(1,P407/$K$4)</f>
        <v>1</v>
      </c>
      <c r="R407" s="38">
        <f t="shared" ref="R407:R470" si="47">IF(Q407=1,1-$N$4,Q407)</f>
        <v>0.9</v>
      </c>
      <c r="T407" s="47">
        <v>131528.8693240445</v>
      </c>
      <c r="U407" s="47">
        <f t="shared" ref="U407:U470" si="48">(1-R407)*$T407</f>
        <v>13152.886932404446</v>
      </c>
      <c r="W407" s="47">
        <f t="shared" ref="W407:W470" si="49">IF(G407="Operational",T407,0)</f>
        <v>131528.8693240445</v>
      </c>
      <c r="X407" s="47">
        <f t="shared" ref="X407:X470" si="50">IF(W407=0,0,U407)</f>
        <v>13152.886932404446</v>
      </c>
    </row>
    <row r="408" spans="5:24" x14ac:dyDescent="0.2">
      <c r="E408" s="63">
        <v>172824</v>
      </c>
      <c r="F408" s="63" t="s">
        <v>60</v>
      </c>
      <c r="G408" s="63" t="s">
        <v>73</v>
      </c>
      <c r="I408" s="48" t="s">
        <v>77</v>
      </c>
      <c r="J408" s="49">
        <v>1900</v>
      </c>
      <c r="K408" s="49" t="s">
        <v>77</v>
      </c>
      <c r="L408" s="49" t="s">
        <v>77</v>
      </c>
      <c r="M408" s="50" t="s">
        <v>77</v>
      </c>
      <c r="N408" s="46">
        <f t="shared" ref="N408:N471" si="51">MIN(I408:M408)</f>
        <v>1900</v>
      </c>
      <c r="P408">
        <f t="shared" si="45"/>
        <v>124</v>
      </c>
      <c r="Q408" s="38">
        <f t="shared" si="46"/>
        <v>1</v>
      </c>
      <c r="R408" s="38">
        <f t="shared" si="47"/>
        <v>0.9</v>
      </c>
      <c r="T408" s="47">
        <v>157899.75649049896</v>
      </c>
      <c r="U408" s="47">
        <f t="shared" si="48"/>
        <v>15789.975649049891</v>
      </c>
      <c r="W408" s="47">
        <f t="shared" si="49"/>
        <v>157899.75649049896</v>
      </c>
      <c r="X408" s="47">
        <f t="shared" si="50"/>
        <v>15789.975649049891</v>
      </c>
    </row>
    <row r="409" spans="5:24" x14ac:dyDescent="0.2">
      <c r="E409" s="63">
        <v>172823</v>
      </c>
      <c r="F409" s="63" t="s">
        <v>60</v>
      </c>
      <c r="G409" s="63" t="s">
        <v>73</v>
      </c>
      <c r="I409" s="48" t="s">
        <v>77</v>
      </c>
      <c r="J409" s="49">
        <v>1900</v>
      </c>
      <c r="K409" s="49" t="s">
        <v>77</v>
      </c>
      <c r="L409" s="49" t="s">
        <v>77</v>
      </c>
      <c r="M409" s="50" t="s">
        <v>77</v>
      </c>
      <c r="N409" s="46">
        <f t="shared" si="51"/>
        <v>1900</v>
      </c>
      <c r="P409">
        <f t="shared" si="45"/>
        <v>124</v>
      </c>
      <c r="Q409" s="38">
        <f t="shared" si="46"/>
        <v>1</v>
      </c>
      <c r="R409" s="38">
        <f t="shared" si="47"/>
        <v>0.9</v>
      </c>
      <c r="T409" s="47">
        <v>4024327.6082042432</v>
      </c>
      <c r="U409" s="47">
        <f t="shared" si="48"/>
        <v>402432.76082042424</v>
      </c>
      <c r="W409" s="47">
        <f t="shared" si="49"/>
        <v>4024327.6082042432</v>
      </c>
      <c r="X409" s="47">
        <f t="shared" si="50"/>
        <v>402432.76082042424</v>
      </c>
    </row>
    <row r="410" spans="5:24" x14ac:dyDescent="0.2">
      <c r="E410" s="63">
        <v>172822</v>
      </c>
      <c r="F410" s="63" t="s">
        <v>60</v>
      </c>
      <c r="G410" s="63" t="s">
        <v>73</v>
      </c>
      <c r="I410" s="48" t="s">
        <v>77</v>
      </c>
      <c r="J410" s="49">
        <v>1900</v>
      </c>
      <c r="K410" s="49" t="s">
        <v>77</v>
      </c>
      <c r="L410" s="49" t="s">
        <v>77</v>
      </c>
      <c r="M410" s="50" t="s">
        <v>77</v>
      </c>
      <c r="N410" s="46">
        <f t="shared" si="51"/>
        <v>1900</v>
      </c>
      <c r="P410">
        <f t="shared" si="45"/>
        <v>124</v>
      </c>
      <c r="Q410" s="38">
        <f t="shared" si="46"/>
        <v>1</v>
      </c>
      <c r="R410" s="38">
        <f t="shared" si="47"/>
        <v>0.9</v>
      </c>
      <c r="T410" s="47">
        <v>75205.863400629401</v>
      </c>
      <c r="U410" s="47">
        <f t="shared" si="48"/>
        <v>7520.5863400629387</v>
      </c>
      <c r="W410" s="47">
        <f t="shared" si="49"/>
        <v>75205.863400629401</v>
      </c>
      <c r="X410" s="47">
        <f t="shared" si="50"/>
        <v>7520.5863400629387</v>
      </c>
    </row>
    <row r="411" spans="5:24" x14ac:dyDescent="0.2">
      <c r="E411" s="63">
        <v>172821</v>
      </c>
      <c r="F411" s="63" t="s">
        <v>60</v>
      </c>
      <c r="G411" s="63" t="s">
        <v>73</v>
      </c>
      <c r="I411" s="48" t="s">
        <v>77</v>
      </c>
      <c r="J411" s="49">
        <v>1900</v>
      </c>
      <c r="K411" s="49" t="s">
        <v>77</v>
      </c>
      <c r="L411" s="49" t="s">
        <v>77</v>
      </c>
      <c r="M411" s="50" t="s">
        <v>77</v>
      </c>
      <c r="N411" s="46">
        <f t="shared" si="51"/>
        <v>1900</v>
      </c>
      <c r="P411">
        <f t="shared" si="45"/>
        <v>124</v>
      </c>
      <c r="Q411" s="38">
        <f t="shared" si="46"/>
        <v>1</v>
      </c>
      <c r="R411" s="38">
        <f t="shared" si="47"/>
        <v>0.9</v>
      </c>
      <c r="T411" s="47">
        <v>92135.321828476706</v>
      </c>
      <c r="U411" s="47">
        <f t="shared" si="48"/>
        <v>9213.5321828476681</v>
      </c>
      <c r="W411" s="47">
        <f t="shared" si="49"/>
        <v>92135.321828476706</v>
      </c>
      <c r="X411" s="47">
        <f t="shared" si="50"/>
        <v>9213.5321828476681</v>
      </c>
    </row>
    <row r="412" spans="5:24" x14ac:dyDescent="0.2">
      <c r="E412" s="63">
        <v>172820</v>
      </c>
      <c r="F412" s="63" t="s">
        <v>60</v>
      </c>
      <c r="G412" s="63" t="s">
        <v>73</v>
      </c>
      <c r="I412" s="48" t="s">
        <v>77</v>
      </c>
      <c r="J412" s="49">
        <v>1900</v>
      </c>
      <c r="K412" s="49" t="s">
        <v>77</v>
      </c>
      <c r="L412" s="49" t="s">
        <v>77</v>
      </c>
      <c r="M412" s="50" t="s">
        <v>77</v>
      </c>
      <c r="N412" s="46">
        <f t="shared" si="51"/>
        <v>1900</v>
      </c>
      <c r="P412">
        <f t="shared" si="45"/>
        <v>124</v>
      </c>
      <c r="Q412" s="38">
        <f t="shared" si="46"/>
        <v>1</v>
      </c>
      <c r="R412" s="38">
        <f t="shared" si="47"/>
        <v>0.9</v>
      </c>
      <c r="T412" s="47">
        <v>6185.7636563288261</v>
      </c>
      <c r="U412" s="47">
        <f t="shared" si="48"/>
        <v>618.57636563288247</v>
      </c>
      <c r="W412" s="47">
        <f t="shared" si="49"/>
        <v>6185.7636563288261</v>
      </c>
      <c r="X412" s="47">
        <f t="shared" si="50"/>
        <v>618.57636563288247</v>
      </c>
    </row>
    <row r="413" spans="5:24" x14ac:dyDescent="0.2">
      <c r="E413" s="63">
        <v>172819</v>
      </c>
      <c r="F413" s="63" t="s">
        <v>60</v>
      </c>
      <c r="G413" s="63" t="s">
        <v>73</v>
      </c>
      <c r="I413" s="48" t="s">
        <v>77</v>
      </c>
      <c r="J413" s="49">
        <v>1900</v>
      </c>
      <c r="K413" s="49" t="s">
        <v>77</v>
      </c>
      <c r="L413" s="49" t="s">
        <v>77</v>
      </c>
      <c r="M413" s="50" t="s">
        <v>77</v>
      </c>
      <c r="N413" s="46">
        <f t="shared" si="51"/>
        <v>1900</v>
      </c>
      <c r="P413">
        <f t="shared" si="45"/>
        <v>124</v>
      </c>
      <c r="Q413" s="38">
        <f t="shared" si="46"/>
        <v>1</v>
      </c>
      <c r="R413" s="38">
        <f t="shared" si="47"/>
        <v>0.9</v>
      </c>
      <c r="T413" s="47">
        <v>69020.099744300576</v>
      </c>
      <c r="U413" s="47">
        <f t="shared" si="48"/>
        <v>6902.009974430056</v>
      </c>
      <c r="W413" s="47">
        <f t="shared" si="49"/>
        <v>69020.099744300576</v>
      </c>
      <c r="X413" s="47">
        <f t="shared" si="50"/>
        <v>6902.009974430056</v>
      </c>
    </row>
    <row r="414" spans="5:24" x14ac:dyDescent="0.2">
      <c r="E414" s="63">
        <v>172818</v>
      </c>
      <c r="F414" s="63" t="s">
        <v>60</v>
      </c>
      <c r="G414" s="63" t="s">
        <v>73</v>
      </c>
      <c r="I414" s="48" t="s">
        <v>77</v>
      </c>
      <c r="J414" s="49">
        <v>1900</v>
      </c>
      <c r="K414" s="49" t="s">
        <v>77</v>
      </c>
      <c r="L414" s="49" t="s">
        <v>77</v>
      </c>
      <c r="M414" s="50" t="s">
        <v>77</v>
      </c>
      <c r="N414" s="46">
        <f t="shared" si="51"/>
        <v>1900</v>
      </c>
      <c r="P414">
        <f t="shared" si="45"/>
        <v>124</v>
      </c>
      <c r="Q414" s="38">
        <f t="shared" si="46"/>
        <v>1</v>
      </c>
      <c r="R414" s="38">
        <f t="shared" si="47"/>
        <v>0.9</v>
      </c>
      <c r="T414" s="47">
        <v>7813.5961974679904</v>
      </c>
      <c r="U414" s="47">
        <f t="shared" si="48"/>
        <v>781.3596197467989</v>
      </c>
      <c r="W414" s="47">
        <f t="shared" si="49"/>
        <v>7813.5961974679904</v>
      </c>
      <c r="X414" s="47">
        <f t="shared" si="50"/>
        <v>781.3596197467989</v>
      </c>
    </row>
    <row r="415" spans="5:24" x14ac:dyDescent="0.2">
      <c r="E415" s="63">
        <v>172817</v>
      </c>
      <c r="F415" s="63" t="s">
        <v>60</v>
      </c>
      <c r="G415" s="63" t="s">
        <v>73</v>
      </c>
      <c r="I415" s="48" t="s">
        <v>77</v>
      </c>
      <c r="J415" s="49">
        <v>1900</v>
      </c>
      <c r="K415" s="49" t="s">
        <v>77</v>
      </c>
      <c r="L415" s="49" t="s">
        <v>77</v>
      </c>
      <c r="M415" s="50" t="s">
        <v>77</v>
      </c>
      <c r="N415" s="46">
        <f t="shared" si="51"/>
        <v>1900</v>
      </c>
      <c r="P415">
        <f t="shared" si="45"/>
        <v>124</v>
      </c>
      <c r="Q415" s="38">
        <f t="shared" si="46"/>
        <v>1</v>
      </c>
      <c r="R415" s="38">
        <f t="shared" si="47"/>
        <v>0.9</v>
      </c>
      <c r="T415" s="47">
        <v>76833.695941768558</v>
      </c>
      <c r="U415" s="47">
        <f t="shared" si="48"/>
        <v>7683.3695941768538</v>
      </c>
      <c r="W415" s="47">
        <f t="shared" si="49"/>
        <v>76833.695941768558</v>
      </c>
      <c r="X415" s="47">
        <f t="shared" si="50"/>
        <v>7683.3695941768538</v>
      </c>
    </row>
    <row r="416" spans="5:24" x14ac:dyDescent="0.2">
      <c r="E416" s="63">
        <v>172816</v>
      </c>
      <c r="F416" s="63" t="s">
        <v>60</v>
      </c>
      <c r="G416" s="63" t="s">
        <v>73</v>
      </c>
      <c r="I416" s="48" t="s">
        <v>77</v>
      </c>
      <c r="J416" s="49">
        <v>1900</v>
      </c>
      <c r="K416" s="49" t="s">
        <v>77</v>
      </c>
      <c r="L416" s="49" t="s">
        <v>77</v>
      </c>
      <c r="M416" s="50" t="s">
        <v>77</v>
      </c>
      <c r="N416" s="46">
        <f t="shared" si="51"/>
        <v>1900</v>
      </c>
      <c r="P416">
        <f t="shared" si="45"/>
        <v>124</v>
      </c>
      <c r="Q416" s="38">
        <f t="shared" si="46"/>
        <v>1</v>
      </c>
      <c r="R416" s="38">
        <f t="shared" si="47"/>
        <v>0.9</v>
      </c>
      <c r="T416" s="47">
        <v>68368.96672784492</v>
      </c>
      <c r="U416" s="47">
        <f t="shared" si="48"/>
        <v>6836.8966727844909</v>
      </c>
      <c r="W416" s="47">
        <f t="shared" si="49"/>
        <v>68368.96672784492</v>
      </c>
      <c r="X416" s="47">
        <f t="shared" si="50"/>
        <v>6836.8966727844909</v>
      </c>
    </row>
    <row r="417" spans="5:24" x14ac:dyDescent="0.2">
      <c r="E417" s="63">
        <v>172815</v>
      </c>
      <c r="F417" s="63" t="s">
        <v>60</v>
      </c>
      <c r="G417" s="63" t="s">
        <v>73</v>
      </c>
      <c r="I417" s="48" t="s">
        <v>77</v>
      </c>
      <c r="J417" s="49">
        <v>1900</v>
      </c>
      <c r="K417" s="49" t="s">
        <v>77</v>
      </c>
      <c r="L417" s="49" t="s">
        <v>77</v>
      </c>
      <c r="M417" s="50" t="s">
        <v>77</v>
      </c>
      <c r="N417" s="46">
        <f t="shared" si="51"/>
        <v>1900</v>
      </c>
      <c r="P417">
        <f t="shared" si="45"/>
        <v>124</v>
      </c>
      <c r="Q417" s="38">
        <f t="shared" si="46"/>
        <v>1</v>
      </c>
      <c r="R417" s="38">
        <f t="shared" si="47"/>
        <v>0.9</v>
      </c>
      <c r="T417" s="47">
        <v>20836.25652658131</v>
      </c>
      <c r="U417" s="47">
        <f t="shared" si="48"/>
        <v>2083.6256526581305</v>
      </c>
      <c r="W417" s="47">
        <f t="shared" si="49"/>
        <v>20836.25652658131</v>
      </c>
      <c r="X417" s="47">
        <f t="shared" si="50"/>
        <v>2083.6256526581305</v>
      </c>
    </row>
    <row r="418" spans="5:24" x14ac:dyDescent="0.2">
      <c r="E418" s="63">
        <v>172814</v>
      </c>
      <c r="F418" s="63" t="s">
        <v>60</v>
      </c>
      <c r="G418" s="63" t="s">
        <v>73</v>
      </c>
      <c r="I418" s="48" t="s">
        <v>77</v>
      </c>
      <c r="J418" s="49">
        <v>1900</v>
      </c>
      <c r="K418" s="49" t="s">
        <v>77</v>
      </c>
      <c r="L418" s="49" t="s">
        <v>77</v>
      </c>
      <c r="M418" s="50" t="s">
        <v>77</v>
      </c>
      <c r="N418" s="46">
        <f t="shared" si="51"/>
        <v>1900</v>
      </c>
      <c r="P418">
        <f t="shared" si="45"/>
        <v>124</v>
      </c>
      <c r="Q418" s="38">
        <f t="shared" si="46"/>
        <v>1</v>
      </c>
      <c r="R418" s="38">
        <f t="shared" si="47"/>
        <v>0.9</v>
      </c>
      <c r="T418" s="47">
        <v>195014.33842847194</v>
      </c>
      <c r="U418" s="47">
        <f t="shared" si="48"/>
        <v>19501.433842847189</v>
      </c>
      <c r="W418" s="47">
        <f t="shared" si="49"/>
        <v>195014.33842847194</v>
      </c>
      <c r="X418" s="47">
        <f t="shared" si="50"/>
        <v>19501.433842847189</v>
      </c>
    </row>
    <row r="419" spans="5:24" x14ac:dyDescent="0.2">
      <c r="E419" s="63">
        <v>172813</v>
      </c>
      <c r="F419" s="63" t="s">
        <v>60</v>
      </c>
      <c r="G419" s="63" t="s">
        <v>73</v>
      </c>
      <c r="I419" s="48" t="s">
        <v>77</v>
      </c>
      <c r="J419" s="49">
        <v>1900</v>
      </c>
      <c r="K419" s="49" t="s">
        <v>77</v>
      </c>
      <c r="L419" s="49" t="s">
        <v>77</v>
      </c>
      <c r="M419" s="50" t="s">
        <v>77</v>
      </c>
      <c r="N419" s="46">
        <f t="shared" si="51"/>
        <v>1900</v>
      </c>
      <c r="P419">
        <f t="shared" si="45"/>
        <v>124</v>
      </c>
      <c r="Q419" s="38">
        <f t="shared" si="46"/>
        <v>1</v>
      </c>
      <c r="R419" s="38">
        <f t="shared" si="47"/>
        <v>0.9</v>
      </c>
      <c r="T419" s="47">
        <v>215850.59495505324</v>
      </c>
      <c r="U419" s="47">
        <f t="shared" si="48"/>
        <v>21585.05949550532</v>
      </c>
      <c r="W419" s="47">
        <f t="shared" si="49"/>
        <v>215850.59495505324</v>
      </c>
      <c r="X419" s="47">
        <f t="shared" si="50"/>
        <v>21585.05949550532</v>
      </c>
    </row>
    <row r="420" spans="5:24" x14ac:dyDescent="0.2">
      <c r="E420" s="63">
        <v>172812</v>
      </c>
      <c r="F420" s="63" t="s">
        <v>60</v>
      </c>
      <c r="G420" s="63" t="s">
        <v>73</v>
      </c>
      <c r="I420" s="48" t="s">
        <v>77</v>
      </c>
      <c r="J420" s="49">
        <v>1900</v>
      </c>
      <c r="K420" s="49" t="s">
        <v>77</v>
      </c>
      <c r="L420" s="49" t="s">
        <v>77</v>
      </c>
      <c r="M420" s="50" t="s">
        <v>77</v>
      </c>
      <c r="N420" s="46">
        <f t="shared" si="51"/>
        <v>1900</v>
      </c>
      <c r="P420">
        <f t="shared" si="45"/>
        <v>124</v>
      </c>
      <c r="Q420" s="38">
        <f t="shared" si="46"/>
        <v>1</v>
      </c>
      <c r="R420" s="38">
        <f t="shared" si="47"/>
        <v>0.9</v>
      </c>
      <c r="T420" s="47">
        <v>5657369.2134750523</v>
      </c>
      <c r="U420" s="47">
        <f t="shared" si="48"/>
        <v>565736.92134750506</v>
      </c>
      <c r="W420" s="47">
        <f t="shared" si="49"/>
        <v>5657369.2134750523</v>
      </c>
      <c r="X420" s="47">
        <f t="shared" si="50"/>
        <v>565736.92134750506</v>
      </c>
    </row>
    <row r="421" spans="5:24" x14ac:dyDescent="0.2">
      <c r="E421" s="63">
        <v>172811</v>
      </c>
      <c r="F421" s="63" t="s">
        <v>60</v>
      </c>
      <c r="G421" s="63" t="s">
        <v>73</v>
      </c>
      <c r="I421" s="48" t="s">
        <v>77</v>
      </c>
      <c r="J421" s="49">
        <v>1900</v>
      </c>
      <c r="K421" s="49" t="s">
        <v>77</v>
      </c>
      <c r="L421" s="49" t="s">
        <v>77</v>
      </c>
      <c r="M421" s="50" t="s">
        <v>77</v>
      </c>
      <c r="N421" s="46">
        <f t="shared" si="51"/>
        <v>1900</v>
      </c>
      <c r="P421">
        <f t="shared" si="45"/>
        <v>124</v>
      </c>
      <c r="Q421" s="38">
        <f t="shared" si="46"/>
        <v>1</v>
      </c>
      <c r="R421" s="38">
        <f t="shared" si="47"/>
        <v>0.9</v>
      </c>
      <c r="T421" s="47">
        <v>139342.46552151249</v>
      </c>
      <c r="U421" s="47">
        <f t="shared" si="48"/>
        <v>13934.246552151246</v>
      </c>
      <c r="W421" s="47">
        <f t="shared" si="49"/>
        <v>139342.46552151249</v>
      </c>
      <c r="X421" s="47">
        <f t="shared" si="50"/>
        <v>13934.246552151246</v>
      </c>
    </row>
    <row r="422" spans="5:24" x14ac:dyDescent="0.2">
      <c r="E422" s="63">
        <v>172810</v>
      </c>
      <c r="F422" s="63" t="s">
        <v>60</v>
      </c>
      <c r="G422" s="63" t="s">
        <v>73</v>
      </c>
      <c r="I422" s="48" t="s">
        <v>77</v>
      </c>
      <c r="J422" s="49">
        <v>1900</v>
      </c>
      <c r="K422" s="49" t="s">
        <v>77</v>
      </c>
      <c r="L422" s="49" t="s">
        <v>77</v>
      </c>
      <c r="M422" s="50" t="s">
        <v>77</v>
      </c>
      <c r="N422" s="46">
        <f t="shared" si="51"/>
        <v>1900</v>
      </c>
      <c r="P422">
        <f t="shared" si="45"/>
        <v>124</v>
      </c>
      <c r="Q422" s="38">
        <f t="shared" si="46"/>
        <v>1</v>
      </c>
      <c r="R422" s="38">
        <f t="shared" si="47"/>
        <v>0.9</v>
      </c>
      <c r="T422" s="47">
        <v>8790.295722151488</v>
      </c>
      <c r="U422" s="47">
        <f t="shared" si="48"/>
        <v>879.02957221514862</v>
      </c>
      <c r="W422" s="47">
        <f t="shared" si="49"/>
        <v>8790.295722151488</v>
      </c>
      <c r="X422" s="47">
        <f t="shared" si="50"/>
        <v>879.02957221514862</v>
      </c>
    </row>
    <row r="423" spans="5:24" x14ac:dyDescent="0.2">
      <c r="E423" s="63">
        <v>172809</v>
      </c>
      <c r="F423" s="63" t="s">
        <v>60</v>
      </c>
      <c r="G423" s="63" t="s">
        <v>73</v>
      </c>
      <c r="I423" s="48" t="s">
        <v>77</v>
      </c>
      <c r="J423" s="49">
        <v>1900</v>
      </c>
      <c r="K423" s="49" t="s">
        <v>77</v>
      </c>
      <c r="L423" s="49" t="s">
        <v>77</v>
      </c>
      <c r="M423" s="50" t="s">
        <v>77</v>
      </c>
      <c r="N423" s="46">
        <f t="shared" si="51"/>
        <v>1900</v>
      </c>
      <c r="P423">
        <f t="shared" si="45"/>
        <v>124</v>
      </c>
      <c r="Q423" s="38">
        <f t="shared" si="46"/>
        <v>1</v>
      </c>
      <c r="R423" s="38">
        <f t="shared" si="47"/>
        <v>0.9</v>
      </c>
      <c r="T423" s="47">
        <v>224640.89067720465</v>
      </c>
      <c r="U423" s="47">
        <f t="shared" si="48"/>
        <v>22464.089067720459</v>
      </c>
      <c r="W423" s="47">
        <f t="shared" si="49"/>
        <v>224640.89067720465</v>
      </c>
      <c r="X423" s="47">
        <f t="shared" si="50"/>
        <v>22464.089067720459</v>
      </c>
    </row>
    <row r="424" spans="5:24" x14ac:dyDescent="0.2">
      <c r="E424" s="63">
        <v>172808</v>
      </c>
      <c r="F424" s="63" t="s">
        <v>60</v>
      </c>
      <c r="G424" s="63" t="s">
        <v>73</v>
      </c>
      <c r="I424" s="48" t="s">
        <v>77</v>
      </c>
      <c r="J424" s="49">
        <v>1900</v>
      </c>
      <c r="K424" s="49" t="s">
        <v>77</v>
      </c>
      <c r="L424" s="49" t="s">
        <v>77</v>
      </c>
      <c r="M424" s="50" t="s">
        <v>77</v>
      </c>
      <c r="N424" s="46">
        <f t="shared" si="51"/>
        <v>1900</v>
      </c>
      <c r="P424">
        <f t="shared" si="45"/>
        <v>124</v>
      </c>
      <c r="Q424" s="38">
        <f t="shared" si="46"/>
        <v>1</v>
      </c>
      <c r="R424" s="38">
        <f t="shared" si="47"/>
        <v>0.9</v>
      </c>
      <c r="T424" s="47">
        <v>148132.76124366399</v>
      </c>
      <c r="U424" s="47">
        <f t="shared" si="48"/>
        <v>14813.276124366395</v>
      </c>
      <c r="W424" s="47">
        <f t="shared" si="49"/>
        <v>148132.76124366399</v>
      </c>
      <c r="X424" s="47">
        <f t="shared" si="50"/>
        <v>14813.276124366395</v>
      </c>
    </row>
    <row r="425" spans="5:24" x14ac:dyDescent="0.2">
      <c r="E425" s="63">
        <v>172807</v>
      </c>
      <c r="F425" s="63" t="s">
        <v>60</v>
      </c>
      <c r="G425" s="63" t="s">
        <v>73</v>
      </c>
      <c r="I425" s="48" t="s">
        <v>77</v>
      </c>
      <c r="J425" s="49">
        <v>1900</v>
      </c>
      <c r="K425" s="49" t="s">
        <v>77</v>
      </c>
      <c r="L425" s="49" t="s">
        <v>77</v>
      </c>
      <c r="M425" s="50" t="s">
        <v>77</v>
      </c>
      <c r="N425" s="46">
        <f t="shared" si="51"/>
        <v>1900</v>
      </c>
      <c r="P425">
        <f t="shared" si="45"/>
        <v>124</v>
      </c>
      <c r="Q425" s="38">
        <f t="shared" si="46"/>
        <v>1</v>
      </c>
      <c r="R425" s="38">
        <f t="shared" si="47"/>
        <v>0.9</v>
      </c>
      <c r="T425" s="47">
        <v>85298.425155692239</v>
      </c>
      <c r="U425" s="47">
        <f t="shared" si="48"/>
        <v>8529.8425155692221</v>
      </c>
      <c r="W425" s="47">
        <f t="shared" si="49"/>
        <v>85298.425155692239</v>
      </c>
      <c r="X425" s="47">
        <f t="shared" si="50"/>
        <v>8529.8425155692221</v>
      </c>
    </row>
    <row r="426" spans="5:24" x14ac:dyDescent="0.2">
      <c r="E426" s="63">
        <v>172806</v>
      </c>
      <c r="F426" s="63" t="s">
        <v>60</v>
      </c>
      <c r="G426" s="63" t="s">
        <v>73</v>
      </c>
      <c r="I426" s="48" t="s">
        <v>77</v>
      </c>
      <c r="J426" s="49">
        <v>1900</v>
      </c>
      <c r="K426" s="49" t="s">
        <v>77</v>
      </c>
      <c r="L426" s="49" t="s">
        <v>77</v>
      </c>
      <c r="M426" s="50" t="s">
        <v>77</v>
      </c>
      <c r="N426" s="46">
        <f t="shared" si="51"/>
        <v>1900</v>
      </c>
      <c r="P426">
        <f t="shared" si="45"/>
        <v>124</v>
      </c>
      <c r="Q426" s="38">
        <f t="shared" si="46"/>
        <v>1</v>
      </c>
      <c r="R426" s="38">
        <f t="shared" si="47"/>
        <v>0.9</v>
      </c>
      <c r="T426" s="47">
        <v>6462820.7548307115</v>
      </c>
      <c r="U426" s="47">
        <f t="shared" si="48"/>
        <v>646282.07548307104</v>
      </c>
      <c r="W426" s="47">
        <f t="shared" si="49"/>
        <v>6462820.7548307115</v>
      </c>
      <c r="X426" s="47">
        <f t="shared" si="50"/>
        <v>646282.07548307104</v>
      </c>
    </row>
    <row r="427" spans="5:24" x14ac:dyDescent="0.2">
      <c r="E427" s="63">
        <v>172805</v>
      </c>
      <c r="F427" s="63" t="s">
        <v>60</v>
      </c>
      <c r="G427" s="63" t="s">
        <v>73</v>
      </c>
      <c r="I427" s="48" t="s">
        <v>77</v>
      </c>
      <c r="J427" s="49">
        <v>1900</v>
      </c>
      <c r="K427" s="49" t="s">
        <v>77</v>
      </c>
      <c r="L427" s="49" t="s">
        <v>77</v>
      </c>
      <c r="M427" s="50" t="s">
        <v>77</v>
      </c>
      <c r="N427" s="46">
        <f t="shared" si="51"/>
        <v>1900</v>
      </c>
      <c r="P427">
        <f t="shared" si="45"/>
        <v>124</v>
      </c>
      <c r="Q427" s="38">
        <f t="shared" si="46"/>
        <v>1</v>
      </c>
      <c r="R427" s="38">
        <f t="shared" si="47"/>
        <v>0.9</v>
      </c>
      <c r="T427" s="47">
        <v>26045.320658226636</v>
      </c>
      <c r="U427" s="47">
        <f t="shared" si="48"/>
        <v>2604.5320658226628</v>
      </c>
      <c r="W427" s="47">
        <f t="shared" si="49"/>
        <v>26045.320658226636</v>
      </c>
      <c r="X427" s="47">
        <f t="shared" si="50"/>
        <v>2604.5320658226628</v>
      </c>
    </row>
    <row r="428" spans="5:24" x14ac:dyDescent="0.2">
      <c r="E428" s="63">
        <v>172804</v>
      </c>
      <c r="F428" s="63" t="s">
        <v>60</v>
      </c>
      <c r="G428" s="63" t="s">
        <v>73</v>
      </c>
      <c r="I428" s="48" t="s">
        <v>77</v>
      </c>
      <c r="J428" s="49">
        <v>1900</v>
      </c>
      <c r="K428" s="49" t="s">
        <v>77</v>
      </c>
      <c r="L428" s="49" t="s">
        <v>77</v>
      </c>
      <c r="M428" s="50" t="s">
        <v>77</v>
      </c>
      <c r="N428" s="46">
        <f t="shared" si="51"/>
        <v>1900</v>
      </c>
      <c r="P428">
        <f t="shared" si="45"/>
        <v>124</v>
      </c>
      <c r="Q428" s="38">
        <f t="shared" si="46"/>
        <v>1</v>
      </c>
      <c r="R428" s="38">
        <f t="shared" si="47"/>
        <v>0.9</v>
      </c>
      <c r="T428" s="47">
        <v>135761.23393100634</v>
      </c>
      <c r="U428" s="47">
        <f t="shared" si="48"/>
        <v>13576.123393100632</v>
      </c>
      <c r="W428" s="47">
        <f t="shared" si="49"/>
        <v>135761.23393100634</v>
      </c>
      <c r="X428" s="47">
        <f t="shared" si="50"/>
        <v>13576.123393100632</v>
      </c>
    </row>
    <row r="429" spans="5:24" x14ac:dyDescent="0.2">
      <c r="E429" s="63">
        <v>172803</v>
      </c>
      <c r="F429" s="63" t="s">
        <v>60</v>
      </c>
      <c r="G429" s="63" t="s">
        <v>73</v>
      </c>
      <c r="I429" s="48" t="s">
        <v>77</v>
      </c>
      <c r="J429" s="49">
        <v>1900</v>
      </c>
      <c r="K429" s="49" t="s">
        <v>77</v>
      </c>
      <c r="L429" s="49" t="s">
        <v>77</v>
      </c>
      <c r="M429" s="50" t="s">
        <v>77</v>
      </c>
      <c r="N429" s="46">
        <f t="shared" si="51"/>
        <v>1900</v>
      </c>
      <c r="P429">
        <f t="shared" si="45"/>
        <v>124</v>
      </c>
      <c r="Q429" s="38">
        <f t="shared" si="46"/>
        <v>1</v>
      </c>
      <c r="R429" s="38">
        <f t="shared" si="47"/>
        <v>0.9</v>
      </c>
      <c r="T429" s="47">
        <v>161806.55458923295</v>
      </c>
      <c r="U429" s="47">
        <f t="shared" si="48"/>
        <v>16180.655458923291</v>
      </c>
      <c r="W429" s="47">
        <f t="shared" si="49"/>
        <v>161806.55458923295</v>
      </c>
      <c r="X429" s="47">
        <f t="shared" si="50"/>
        <v>16180.655458923291</v>
      </c>
    </row>
    <row r="430" spans="5:24" x14ac:dyDescent="0.2">
      <c r="E430" s="63">
        <v>172802</v>
      </c>
      <c r="F430" s="63" t="s">
        <v>60</v>
      </c>
      <c r="G430" s="63" t="s">
        <v>73</v>
      </c>
      <c r="I430" s="48" t="s">
        <v>77</v>
      </c>
      <c r="J430" s="49">
        <v>1900</v>
      </c>
      <c r="K430" s="49" t="s">
        <v>77</v>
      </c>
      <c r="L430" s="49" t="s">
        <v>77</v>
      </c>
      <c r="M430" s="50" t="s">
        <v>77</v>
      </c>
      <c r="N430" s="46">
        <f t="shared" si="51"/>
        <v>1900</v>
      </c>
      <c r="P430">
        <f t="shared" si="45"/>
        <v>124</v>
      </c>
      <c r="Q430" s="38">
        <f t="shared" si="46"/>
        <v>1</v>
      </c>
      <c r="R430" s="38">
        <f t="shared" si="47"/>
        <v>0.9</v>
      </c>
      <c r="T430" s="47">
        <v>39719.114003795621</v>
      </c>
      <c r="U430" s="47">
        <f t="shared" si="48"/>
        <v>3971.9114003795612</v>
      </c>
      <c r="W430" s="47">
        <f t="shared" si="49"/>
        <v>39719.114003795621</v>
      </c>
      <c r="X430" s="47">
        <f t="shared" si="50"/>
        <v>3971.9114003795612</v>
      </c>
    </row>
    <row r="431" spans="5:24" x14ac:dyDescent="0.2">
      <c r="E431" s="63">
        <v>172801</v>
      </c>
      <c r="F431" s="63" t="s">
        <v>60</v>
      </c>
      <c r="G431" s="63" t="s">
        <v>73</v>
      </c>
      <c r="I431" s="48" t="s">
        <v>77</v>
      </c>
      <c r="J431" s="49">
        <v>1900</v>
      </c>
      <c r="K431" s="49" t="s">
        <v>77</v>
      </c>
      <c r="L431" s="49" t="s">
        <v>77</v>
      </c>
      <c r="M431" s="50" t="s">
        <v>77</v>
      </c>
      <c r="N431" s="46">
        <f t="shared" si="51"/>
        <v>1900</v>
      </c>
      <c r="P431">
        <f t="shared" si="45"/>
        <v>124</v>
      </c>
      <c r="Q431" s="38">
        <f t="shared" si="46"/>
        <v>1</v>
      </c>
      <c r="R431" s="38">
        <f t="shared" si="47"/>
        <v>0.9</v>
      </c>
      <c r="T431" s="47">
        <v>69020.099744300576</v>
      </c>
      <c r="U431" s="47">
        <f t="shared" si="48"/>
        <v>6902.009974430056</v>
      </c>
      <c r="W431" s="47">
        <f t="shared" si="49"/>
        <v>69020.099744300576</v>
      </c>
      <c r="X431" s="47">
        <f t="shared" si="50"/>
        <v>6902.009974430056</v>
      </c>
    </row>
    <row r="432" spans="5:24" x14ac:dyDescent="0.2">
      <c r="E432" s="63">
        <v>172800</v>
      </c>
      <c r="F432" s="63" t="s">
        <v>60</v>
      </c>
      <c r="G432" s="63" t="s">
        <v>73</v>
      </c>
      <c r="I432" s="48" t="s">
        <v>77</v>
      </c>
      <c r="J432" s="49">
        <v>1900</v>
      </c>
      <c r="K432" s="49" t="s">
        <v>77</v>
      </c>
      <c r="L432" s="49" t="s">
        <v>77</v>
      </c>
      <c r="M432" s="50" t="s">
        <v>77</v>
      </c>
      <c r="N432" s="46">
        <f t="shared" si="51"/>
        <v>1900</v>
      </c>
      <c r="P432">
        <f t="shared" si="45"/>
        <v>124</v>
      </c>
      <c r="Q432" s="38">
        <f t="shared" si="46"/>
        <v>1</v>
      </c>
      <c r="R432" s="38">
        <f t="shared" si="47"/>
        <v>0.9</v>
      </c>
      <c r="T432" s="47">
        <v>20510.690018353474</v>
      </c>
      <c r="U432" s="47">
        <f t="shared" si="48"/>
        <v>2051.0690018353471</v>
      </c>
      <c r="W432" s="47">
        <f t="shared" si="49"/>
        <v>20510.690018353474</v>
      </c>
      <c r="X432" s="47">
        <f t="shared" si="50"/>
        <v>2051.0690018353471</v>
      </c>
    </row>
    <row r="433" spans="5:24" x14ac:dyDescent="0.2">
      <c r="E433" s="63">
        <v>172799</v>
      </c>
      <c r="F433" s="63" t="s">
        <v>60</v>
      </c>
      <c r="G433" s="63" t="s">
        <v>73</v>
      </c>
      <c r="I433" s="48" t="s">
        <v>77</v>
      </c>
      <c r="J433" s="49">
        <v>1900</v>
      </c>
      <c r="K433" s="49" t="s">
        <v>77</v>
      </c>
      <c r="L433" s="49" t="s">
        <v>77</v>
      </c>
      <c r="M433" s="50" t="s">
        <v>77</v>
      </c>
      <c r="N433" s="46">
        <f t="shared" si="51"/>
        <v>1900</v>
      </c>
      <c r="P433">
        <f t="shared" si="45"/>
        <v>124</v>
      </c>
      <c r="Q433" s="38">
        <f t="shared" si="46"/>
        <v>1</v>
      </c>
      <c r="R433" s="38">
        <f t="shared" si="47"/>
        <v>0.9</v>
      </c>
      <c r="T433" s="47">
        <v>49160.542742402773</v>
      </c>
      <c r="U433" s="47">
        <f t="shared" si="48"/>
        <v>4916.0542742402758</v>
      </c>
      <c r="W433" s="47">
        <f t="shared" si="49"/>
        <v>49160.542742402773</v>
      </c>
      <c r="X433" s="47">
        <f t="shared" si="50"/>
        <v>4916.0542742402758</v>
      </c>
    </row>
    <row r="434" spans="5:24" x14ac:dyDescent="0.2">
      <c r="E434" s="63">
        <v>172798</v>
      </c>
      <c r="F434" s="63" t="s">
        <v>60</v>
      </c>
      <c r="G434" s="63" t="s">
        <v>73</v>
      </c>
      <c r="I434" s="48" t="s">
        <v>77</v>
      </c>
      <c r="J434" s="49">
        <v>1900</v>
      </c>
      <c r="K434" s="49" t="s">
        <v>77</v>
      </c>
      <c r="L434" s="49" t="s">
        <v>77</v>
      </c>
      <c r="M434" s="50" t="s">
        <v>77</v>
      </c>
      <c r="N434" s="46">
        <f t="shared" si="51"/>
        <v>1900</v>
      </c>
      <c r="P434">
        <f t="shared" si="45"/>
        <v>124</v>
      </c>
      <c r="Q434" s="38">
        <f t="shared" si="46"/>
        <v>1</v>
      </c>
      <c r="R434" s="38">
        <f t="shared" si="47"/>
        <v>0.9</v>
      </c>
      <c r="T434" s="47">
        <v>235384.58544872323</v>
      </c>
      <c r="U434" s="47">
        <f t="shared" si="48"/>
        <v>23538.458544872319</v>
      </c>
      <c r="W434" s="47">
        <f t="shared" si="49"/>
        <v>235384.58544872323</v>
      </c>
      <c r="X434" s="47">
        <f t="shared" si="50"/>
        <v>23538.458544872319</v>
      </c>
    </row>
    <row r="435" spans="5:24" x14ac:dyDescent="0.2">
      <c r="E435" s="63">
        <v>172797</v>
      </c>
      <c r="F435" s="63" t="s">
        <v>60</v>
      </c>
      <c r="G435" s="63" t="s">
        <v>73</v>
      </c>
      <c r="I435" s="48" t="s">
        <v>77</v>
      </c>
      <c r="J435" s="49">
        <v>1900</v>
      </c>
      <c r="K435" s="49" t="s">
        <v>77</v>
      </c>
      <c r="L435" s="49" t="s">
        <v>77</v>
      </c>
      <c r="M435" s="50" t="s">
        <v>77</v>
      </c>
      <c r="N435" s="46">
        <f t="shared" si="51"/>
        <v>1900</v>
      </c>
      <c r="P435">
        <f t="shared" si="45"/>
        <v>124</v>
      </c>
      <c r="Q435" s="38">
        <f t="shared" si="46"/>
        <v>1</v>
      </c>
      <c r="R435" s="38">
        <f t="shared" si="47"/>
        <v>0.9</v>
      </c>
      <c r="T435" s="47">
        <v>148783.89426011965</v>
      </c>
      <c r="U435" s="47">
        <f t="shared" si="48"/>
        <v>14878.389426011961</v>
      </c>
      <c r="W435" s="47">
        <f t="shared" si="49"/>
        <v>148783.89426011965</v>
      </c>
      <c r="X435" s="47">
        <f t="shared" si="50"/>
        <v>14878.389426011961</v>
      </c>
    </row>
    <row r="436" spans="5:24" x14ac:dyDescent="0.2">
      <c r="E436" s="63">
        <v>172796</v>
      </c>
      <c r="F436" s="63" t="s">
        <v>60</v>
      </c>
      <c r="G436" s="63" t="s">
        <v>73</v>
      </c>
      <c r="I436" s="48" t="s">
        <v>77</v>
      </c>
      <c r="J436" s="49">
        <v>1900</v>
      </c>
      <c r="K436" s="49" t="s">
        <v>77</v>
      </c>
      <c r="L436" s="49" t="s">
        <v>77</v>
      </c>
      <c r="M436" s="50" t="s">
        <v>77</v>
      </c>
      <c r="N436" s="46">
        <f t="shared" si="51"/>
        <v>1900</v>
      </c>
      <c r="P436">
        <f t="shared" si="45"/>
        <v>124</v>
      </c>
      <c r="Q436" s="38">
        <f t="shared" si="46"/>
        <v>1</v>
      </c>
      <c r="R436" s="38">
        <f t="shared" si="47"/>
        <v>0.9</v>
      </c>
      <c r="T436" s="47">
        <v>6450774.7940262817</v>
      </c>
      <c r="U436" s="47">
        <f t="shared" si="48"/>
        <v>645077.47940262803</v>
      </c>
      <c r="W436" s="47">
        <f t="shared" si="49"/>
        <v>6450774.7940262817</v>
      </c>
      <c r="X436" s="47">
        <f t="shared" si="50"/>
        <v>645077.47940262803</v>
      </c>
    </row>
    <row r="437" spans="5:24" x14ac:dyDescent="0.2">
      <c r="E437" s="63">
        <v>172795</v>
      </c>
      <c r="F437" s="63" t="s">
        <v>60</v>
      </c>
      <c r="G437" s="63" t="s">
        <v>73</v>
      </c>
      <c r="I437" s="48" t="s">
        <v>77</v>
      </c>
      <c r="J437" s="49">
        <v>1900</v>
      </c>
      <c r="K437" s="49" t="s">
        <v>77</v>
      </c>
      <c r="L437" s="49" t="s">
        <v>77</v>
      </c>
      <c r="M437" s="50" t="s">
        <v>77</v>
      </c>
      <c r="N437" s="46">
        <f t="shared" si="51"/>
        <v>1900</v>
      </c>
      <c r="P437">
        <f t="shared" si="45"/>
        <v>124</v>
      </c>
      <c r="Q437" s="38">
        <f t="shared" si="46"/>
        <v>1</v>
      </c>
      <c r="R437" s="38">
        <f t="shared" si="47"/>
        <v>0.9</v>
      </c>
      <c r="T437" s="47">
        <v>167666.75173733395</v>
      </c>
      <c r="U437" s="47">
        <f t="shared" si="48"/>
        <v>16766.675173733391</v>
      </c>
      <c r="W437" s="47">
        <f t="shared" si="49"/>
        <v>167666.75173733395</v>
      </c>
      <c r="X437" s="47">
        <f t="shared" si="50"/>
        <v>16766.675173733391</v>
      </c>
    </row>
    <row r="438" spans="5:24" x14ac:dyDescent="0.2">
      <c r="E438" s="63">
        <v>172794</v>
      </c>
      <c r="F438" s="63" t="s">
        <v>60</v>
      </c>
      <c r="G438" s="63" t="s">
        <v>73</v>
      </c>
      <c r="I438" s="48" t="s">
        <v>77</v>
      </c>
      <c r="J438" s="49">
        <v>1900</v>
      </c>
      <c r="K438" s="49" t="s">
        <v>77</v>
      </c>
      <c r="L438" s="49" t="s">
        <v>77</v>
      </c>
      <c r="M438" s="50" t="s">
        <v>77</v>
      </c>
      <c r="N438" s="46">
        <f t="shared" si="51"/>
        <v>1900</v>
      </c>
      <c r="P438">
        <f t="shared" si="45"/>
        <v>124</v>
      </c>
      <c r="Q438" s="38">
        <f t="shared" si="46"/>
        <v>1</v>
      </c>
      <c r="R438" s="38">
        <f t="shared" si="47"/>
        <v>0.9</v>
      </c>
      <c r="T438" s="47">
        <v>167666.75173733395</v>
      </c>
      <c r="U438" s="47">
        <f t="shared" si="48"/>
        <v>16766.675173733391</v>
      </c>
      <c r="W438" s="47">
        <f t="shared" si="49"/>
        <v>167666.75173733395</v>
      </c>
      <c r="X438" s="47">
        <f t="shared" si="50"/>
        <v>16766.675173733391</v>
      </c>
    </row>
    <row r="439" spans="5:24" x14ac:dyDescent="0.2">
      <c r="E439" s="63">
        <v>172793</v>
      </c>
      <c r="F439" s="63" t="s">
        <v>60</v>
      </c>
      <c r="G439" s="63" t="s">
        <v>73</v>
      </c>
      <c r="I439" s="48" t="s">
        <v>77</v>
      </c>
      <c r="J439" s="49">
        <v>1900</v>
      </c>
      <c r="K439" s="49" t="s">
        <v>77</v>
      </c>
      <c r="L439" s="49" t="s">
        <v>77</v>
      </c>
      <c r="M439" s="50" t="s">
        <v>77</v>
      </c>
      <c r="N439" s="46">
        <f t="shared" si="51"/>
        <v>1900</v>
      </c>
      <c r="P439">
        <f t="shared" si="45"/>
        <v>124</v>
      </c>
      <c r="Q439" s="38">
        <f t="shared" si="46"/>
        <v>1</v>
      </c>
      <c r="R439" s="38">
        <f t="shared" si="47"/>
        <v>0.9</v>
      </c>
      <c r="T439" s="47">
        <v>7561282.1535914186</v>
      </c>
      <c r="U439" s="47">
        <f t="shared" si="48"/>
        <v>756128.2153591417</v>
      </c>
      <c r="W439" s="47">
        <f t="shared" si="49"/>
        <v>7561282.1535914186</v>
      </c>
      <c r="X439" s="47">
        <f t="shared" si="50"/>
        <v>756128.2153591417</v>
      </c>
    </row>
    <row r="440" spans="5:24" x14ac:dyDescent="0.2">
      <c r="E440" s="63">
        <v>172792</v>
      </c>
      <c r="F440" s="63" t="s">
        <v>60</v>
      </c>
      <c r="G440" s="63" t="s">
        <v>73</v>
      </c>
      <c r="I440" s="48" t="s">
        <v>77</v>
      </c>
      <c r="J440" s="49">
        <v>1900</v>
      </c>
      <c r="K440" s="49" t="s">
        <v>77</v>
      </c>
      <c r="L440" s="49" t="s">
        <v>77</v>
      </c>
      <c r="M440" s="50" t="s">
        <v>77</v>
      </c>
      <c r="N440" s="46">
        <f t="shared" si="51"/>
        <v>1900</v>
      </c>
      <c r="P440">
        <f t="shared" si="45"/>
        <v>124</v>
      </c>
      <c r="Q440" s="38">
        <f t="shared" si="46"/>
        <v>1</v>
      </c>
      <c r="R440" s="38">
        <f t="shared" si="47"/>
        <v>0.9</v>
      </c>
      <c r="T440" s="47">
        <v>290730.89184745483</v>
      </c>
      <c r="U440" s="47">
        <f t="shared" si="48"/>
        <v>29073.089184745477</v>
      </c>
      <c r="W440" s="47">
        <f t="shared" si="49"/>
        <v>290730.89184745483</v>
      </c>
      <c r="X440" s="47">
        <f t="shared" si="50"/>
        <v>29073.089184745477</v>
      </c>
    </row>
    <row r="441" spans="5:24" x14ac:dyDescent="0.2">
      <c r="E441" s="63">
        <v>172791</v>
      </c>
      <c r="F441" s="63" t="s">
        <v>60</v>
      </c>
      <c r="G441" s="63" t="s">
        <v>73</v>
      </c>
      <c r="I441" s="48" t="s">
        <v>77</v>
      </c>
      <c r="J441" s="49">
        <v>1900</v>
      </c>
      <c r="K441" s="49" t="s">
        <v>77</v>
      </c>
      <c r="L441" s="49" t="s">
        <v>77</v>
      </c>
      <c r="M441" s="50" t="s">
        <v>77</v>
      </c>
      <c r="N441" s="46">
        <f t="shared" si="51"/>
        <v>1900</v>
      </c>
      <c r="P441">
        <f t="shared" si="45"/>
        <v>124</v>
      </c>
      <c r="Q441" s="38">
        <f t="shared" si="46"/>
        <v>1</v>
      </c>
      <c r="R441" s="38">
        <f t="shared" si="47"/>
        <v>0.9</v>
      </c>
      <c r="T441" s="47">
        <v>290730.89184745483</v>
      </c>
      <c r="U441" s="47">
        <f t="shared" si="48"/>
        <v>29073.089184745477</v>
      </c>
      <c r="W441" s="47">
        <f t="shared" si="49"/>
        <v>290730.89184745483</v>
      </c>
      <c r="X441" s="47">
        <f t="shared" si="50"/>
        <v>29073.089184745477</v>
      </c>
    </row>
    <row r="442" spans="5:24" x14ac:dyDescent="0.2">
      <c r="E442" s="63">
        <v>172790</v>
      </c>
      <c r="F442" s="63" t="s">
        <v>60</v>
      </c>
      <c r="G442" s="63" t="s">
        <v>73</v>
      </c>
      <c r="I442" s="48" t="s">
        <v>77</v>
      </c>
      <c r="J442" s="49">
        <v>1900</v>
      </c>
      <c r="K442" s="49" t="s">
        <v>77</v>
      </c>
      <c r="L442" s="49" t="s">
        <v>77</v>
      </c>
      <c r="M442" s="50" t="s">
        <v>77</v>
      </c>
      <c r="N442" s="46">
        <f t="shared" si="51"/>
        <v>1900</v>
      </c>
      <c r="P442">
        <f t="shared" si="45"/>
        <v>124</v>
      </c>
      <c r="Q442" s="38">
        <f t="shared" si="46"/>
        <v>1</v>
      </c>
      <c r="R442" s="38">
        <f t="shared" si="47"/>
        <v>0.9</v>
      </c>
      <c r="T442" s="47">
        <v>99948.918025944731</v>
      </c>
      <c r="U442" s="47">
        <f t="shared" si="48"/>
        <v>9994.8918025944713</v>
      </c>
      <c r="W442" s="47">
        <f t="shared" si="49"/>
        <v>99948.918025944731</v>
      </c>
      <c r="X442" s="47">
        <f t="shared" si="50"/>
        <v>9994.8918025944713</v>
      </c>
    </row>
    <row r="443" spans="5:24" x14ac:dyDescent="0.2">
      <c r="E443" s="63">
        <v>172789</v>
      </c>
      <c r="F443" s="63" t="s">
        <v>60</v>
      </c>
      <c r="G443" s="63" t="s">
        <v>73</v>
      </c>
      <c r="I443" s="48" t="s">
        <v>77</v>
      </c>
      <c r="J443" s="49">
        <v>1900</v>
      </c>
      <c r="K443" s="49" t="s">
        <v>77</v>
      </c>
      <c r="L443" s="49" t="s">
        <v>77</v>
      </c>
      <c r="M443" s="50" t="s">
        <v>77</v>
      </c>
      <c r="N443" s="46">
        <f t="shared" si="51"/>
        <v>1900</v>
      </c>
      <c r="P443">
        <f t="shared" si="45"/>
        <v>124</v>
      </c>
      <c r="Q443" s="38">
        <f t="shared" si="46"/>
        <v>1</v>
      </c>
      <c r="R443" s="38">
        <f t="shared" si="47"/>
        <v>0.9</v>
      </c>
      <c r="T443" s="47">
        <v>7216507.2213781457</v>
      </c>
      <c r="U443" s="47">
        <f t="shared" si="48"/>
        <v>721650.72213781439</v>
      </c>
      <c r="W443" s="47">
        <f t="shared" si="49"/>
        <v>7216507.2213781457</v>
      </c>
      <c r="X443" s="47">
        <f t="shared" si="50"/>
        <v>721650.72213781439</v>
      </c>
    </row>
    <row r="444" spans="5:24" x14ac:dyDescent="0.2">
      <c r="E444" s="63">
        <v>172788</v>
      </c>
      <c r="F444" s="63" t="s">
        <v>60</v>
      </c>
      <c r="G444" s="63" t="s">
        <v>73</v>
      </c>
      <c r="I444" s="48" t="s">
        <v>77</v>
      </c>
      <c r="J444" s="49">
        <v>1900</v>
      </c>
      <c r="K444" s="49" t="s">
        <v>77</v>
      </c>
      <c r="L444" s="49" t="s">
        <v>77</v>
      </c>
      <c r="M444" s="50" t="s">
        <v>77</v>
      </c>
      <c r="N444" s="46">
        <f t="shared" si="51"/>
        <v>1900</v>
      </c>
      <c r="P444">
        <f t="shared" si="45"/>
        <v>124</v>
      </c>
      <c r="Q444" s="38">
        <f t="shared" si="46"/>
        <v>1</v>
      </c>
      <c r="R444" s="38">
        <f t="shared" si="47"/>
        <v>0.9</v>
      </c>
      <c r="T444" s="47">
        <v>14650.492870252481</v>
      </c>
      <c r="U444" s="47">
        <f t="shared" si="48"/>
        <v>1465.0492870252478</v>
      </c>
      <c r="W444" s="47">
        <f t="shared" si="49"/>
        <v>14650.492870252481</v>
      </c>
      <c r="X444" s="47">
        <f t="shared" si="50"/>
        <v>1465.0492870252478</v>
      </c>
    </row>
    <row r="445" spans="5:24" x14ac:dyDescent="0.2">
      <c r="E445" s="63">
        <v>172787</v>
      </c>
      <c r="F445" s="63" t="s">
        <v>60</v>
      </c>
      <c r="G445" s="63" t="s">
        <v>73</v>
      </c>
      <c r="I445" s="48" t="s">
        <v>77</v>
      </c>
      <c r="J445" s="49">
        <v>1900</v>
      </c>
      <c r="K445" s="49" t="s">
        <v>77</v>
      </c>
      <c r="L445" s="49" t="s">
        <v>77</v>
      </c>
      <c r="M445" s="50" t="s">
        <v>77</v>
      </c>
      <c r="N445" s="46">
        <f t="shared" si="51"/>
        <v>1900</v>
      </c>
      <c r="P445">
        <f t="shared" si="45"/>
        <v>124</v>
      </c>
      <c r="Q445" s="38">
        <f t="shared" si="46"/>
        <v>1</v>
      </c>
      <c r="R445" s="38">
        <f t="shared" si="47"/>
        <v>0.9</v>
      </c>
      <c r="T445" s="47">
        <v>41346.946544934784</v>
      </c>
      <c r="U445" s="47">
        <f t="shared" si="48"/>
        <v>4134.6946544934772</v>
      </c>
      <c r="W445" s="47">
        <f t="shared" si="49"/>
        <v>41346.946544934784</v>
      </c>
      <c r="X445" s="47">
        <f t="shared" si="50"/>
        <v>4134.6946544934772</v>
      </c>
    </row>
    <row r="446" spans="5:24" x14ac:dyDescent="0.2">
      <c r="E446" s="63">
        <v>172786</v>
      </c>
      <c r="F446" s="63" t="s">
        <v>60</v>
      </c>
      <c r="G446" s="63" t="s">
        <v>73</v>
      </c>
      <c r="I446" s="48" t="s">
        <v>77</v>
      </c>
      <c r="J446" s="49">
        <v>1900</v>
      </c>
      <c r="K446" s="49" t="s">
        <v>77</v>
      </c>
      <c r="L446" s="49" t="s">
        <v>77</v>
      </c>
      <c r="M446" s="50" t="s">
        <v>77</v>
      </c>
      <c r="N446" s="46">
        <f t="shared" si="51"/>
        <v>1900</v>
      </c>
      <c r="P446">
        <f t="shared" si="45"/>
        <v>124</v>
      </c>
      <c r="Q446" s="38">
        <f t="shared" si="46"/>
        <v>1</v>
      </c>
      <c r="R446" s="38">
        <f t="shared" si="47"/>
        <v>0.9</v>
      </c>
      <c r="T446" s="47">
        <v>58601.971481009925</v>
      </c>
      <c r="U446" s="47">
        <f t="shared" si="48"/>
        <v>5860.1971481009914</v>
      </c>
      <c r="W446" s="47">
        <f t="shared" si="49"/>
        <v>58601.971481009925</v>
      </c>
      <c r="X446" s="47">
        <f t="shared" si="50"/>
        <v>5860.1971481009914</v>
      </c>
    </row>
    <row r="447" spans="5:24" x14ac:dyDescent="0.2">
      <c r="E447" s="63">
        <v>172785</v>
      </c>
      <c r="F447" s="63" t="s">
        <v>60</v>
      </c>
      <c r="G447" s="63" t="s">
        <v>73</v>
      </c>
      <c r="I447" s="48" t="s">
        <v>77</v>
      </c>
      <c r="J447" s="49">
        <v>1900</v>
      </c>
      <c r="K447" s="49" t="s">
        <v>77</v>
      </c>
      <c r="L447" s="49" t="s">
        <v>77</v>
      </c>
      <c r="M447" s="50" t="s">
        <v>77</v>
      </c>
      <c r="N447" s="46">
        <f t="shared" si="51"/>
        <v>1900</v>
      </c>
      <c r="P447">
        <f t="shared" si="45"/>
        <v>124</v>
      </c>
      <c r="Q447" s="38">
        <f t="shared" si="46"/>
        <v>1</v>
      </c>
      <c r="R447" s="38">
        <f t="shared" si="47"/>
        <v>0.9</v>
      </c>
      <c r="T447" s="47">
        <v>17255.024936075144</v>
      </c>
      <c r="U447" s="47">
        <f t="shared" si="48"/>
        <v>1725.502493607514</v>
      </c>
      <c r="W447" s="47">
        <f t="shared" si="49"/>
        <v>17255.024936075144</v>
      </c>
      <c r="X447" s="47">
        <f t="shared" si="50"/>
        <v>1725.502493607514</v>
      </c>
    </row>
    <row r="448" spans="5:24" x14ac:dyDescent="0.2">
      <c r="E448" s="63">
        <v>172784</v>
      </c>
      <c r="F448" s="63" t="s">
        <v>60</v>
      </c>
      <c r="G448" s="63" t="s">
        <v>73</v>
      </c>
      <c r="I448" s="48" t="s">
        <v>77</v>
      </c>
      <c r="J448" s="49">
        <v>1900</v>
      </c>
      <c r="K448" s="49" t="s">
        <v>77</v>
      </c>
      <c r="L448" s="49" t="s">
        <v>77</v>
      </c>
      <c r="M448" s="50" t="s">
        <v>77</v>
      </c>
      <c r="N448" s="46">
        <f t="shared" si="51"/>
        <v>1900</v>
      </c>
      <c r="P448">
        <f t="shared" si="45"/>
        <v>124</v>
      </c>
      <c r="Q448" s="38">
        <f t="shared" si="46"/>
        <v>1</v>
      </c>
      <c r="R448" s="38">
        <f t="shared" si="47"/>
        <v>0.9</v>
      </c>
      <c r="T448" s="47">
        <v>22789.655575948305</v>
      </c>
      <c r="U448" s="47">
        <f t="shared" si="48"/>
        <v>2278.96555759483</v>
      </c>
      <c r="W448" s="47">
        <f t="shared" si="49"/>
        <v>22789.655575948305</v>
      </c>
      <c r="X448" s="47">
        <f t="shared" si="50"/>
        <v>2278.96555759483</v>
      </c>
    </row>
    <row r="449" spans="5:24" x14ac:dyDescent="0.2">
      <c r="E449" s="63">
        <v>172783</v>
      </c>
      <c r="F449" s="63" t="s">
        <v>60</v>
      </c>
      <c r="G449" s="63" t="s">
        <v>73</v>
      </c>
      <c r="I449" s="48" t="s">
        <v>77</v>
      </c>
      <c r="J449" s="49">
        <v>1900</v>
      </c>
      <c r="K449" s="49" t="s">
        <v>77</v>
      </c>
      <c r="L449" s="49" t="s">
        <v>77</v>
      </c>
      <c r="M449" s="50" t="s">
        <v>77</v>
      </c>
      <c r="N449" s="46">
        <f t="shared" si="51"/>
        <v>1900</v>
      </c>
      <c r="P449">
        <f t="shared" si="45"/>
        <v>124</v>
      </c>
      <c r="Q449" s="38">
        <f t="shared" si="46"/>
        <v>1</v>
      </c>
      <c r="R449" s="38">
        <f t="shared" si="47"/>
        <v>0.9</v>
      </c>
      <c r="T449" s="47">
        <v>0</v>
      </c>
      <c r="U449" s="47">
        <f t="shared" si="48"/>
        <v>0</v>
      </c>
      <c r="W449" s="47">
        <f t="shared" si="49"/>
        <v>0</v>
      </c>
      <c r="X449" s="47">
        <f t="shared" si="50"/>
        <v>0</v>
      </c>
    </row>
    <row r="450" spans="5:24" x14ac:dyDescent="0.2">
      <c r="E450" s="63">
        <v>172782</v>
      </c>
      <c r="F450" s="63" t="s">
        <v>60</v>
      </c>
      <c r="G450" s="63" t="s">
        <v>73</v>
      </c>
      <c r="I450" s="48" t="s">
        <v>77</v>
      </c>
      <c r="J450" s="49">
        <v>1900</v>
      </c>
      <c r="K450" s="49" t="s">
        <v>77</v>
      </c>
      <c r="L450" s="49" t="s">
        <v>77</v>
      </c>
      <c r="M450" s="50" t="s">
        <v>77</v>
      </c>
      <c r="N450" s="46">
        <f t="shared" si="51"/>
        <v>1900</v>
      </c>
      <c r="P450">
        <f t="shared" si="45"/>
        <v>124</v>
      </c>
      <c r="Q450" s="38">
        <f t="shared" si="46"/>
        <v>1</v>
      </c>
      <c r="R450" s="38">
        <f t="shared" si="47"/>
        <v>0.9</v>
      </c>
      <c r="T450" s="47">
        <v>0</v>
      </c>
      <c r="U450" s="47">
        <f t="shared" si="48"/>
        <v>0</v>
      </c>
      <c r="W450" s="47">
        <f t="shared" si="49"/>
        <v>0</v>
      </c>
      <c r="X450" s="47">
        <f t="shared" si="50"/>
        <v>0</v>
      </c>
    </row>
    <row r="451" spans="5:24" x14ac:dyDescent="0.2">
      <c r="E451" s="63">
        <v>172781</v>
      </c>
      <c r="F451" s="63" t="s">
        <v>60</v>
      </c>
      <c r="G451" s="63" t="s">
        <v>73</v>
      </c>
      <c r="I451" s="48" t="s">
        <v>77</v>
      </c>
      <c r="J451" s="49">
        <v>1900</v>
      </c>
      <c r="K451" s="49" t="s">
        <v>77</v>
      </c>
      <c r="L451" s="49" t="s">
        <v>77</v>
      </c>
      <c r="M451" s="50" t="s">
        <v>77</v>
      </c>
      <c r="N451" s="46">
        <f t="shared" si="51"/>
        <v>1900</v>
      </c>
      <c r="P451">
        <f t="shared" si="45"/>
        <v>124</v>
      </c>
      <c r="Q451" s="38">
        <f t="shared" si="46"/>
        <v>1</v>
      </c>
      <c r="R451" s="38">
        <f t="shared" si="47"/>
        <v>0.9</v>
      </c>
      <c r="T451" s="47">
        <v>65113.301645566578</v>
      </c>
      <c r="U451" s="47">
        <f t="shared" si="48"/>
        <v>6511.3301645566562</v>
      </c>
      <c r="W451" s="47">
        <f t="shared" si="49"/>
        <v>65113.301645566578</v>
      </c>
      <c r="X451" s="47">
        <f t="shared" si="50"/>
        <v>6511.3301645566562</v>
      </c>
    </row>
    <row r="452" spans="5:24" x14ac:dyDescent="0.2">
      <c r="E452" s="63">
        <v>172780</v>
      </c>
      <c r="F452" s="63" t="s">
        <v>60</v>
      </c>
      <c r="G452" s="63" t="s">
        <v>73</v>
      </c>
      <c r="I452" s="48" t="s">
        <v>77</v>
      </c>
      <c r="J452" s="49">
        <v>1900</v>
      </c>
      <c r="K452" s="49" t="s">
        <v>77</v>
      </c>
      <c r="L452" s="49" t="s">
        <v>77</v>
      </c>
      <c r="M452" s="50" t="s">
        <v>77</v>
      </c>
      <c r="N452" s="46">
        <f t="shared" si="51"/>
        <v>1900</v>
      </c>
      <c r="P452">
        <f t="shared" si="45"/>
        <v>124</v>
      </c>
      <c r="Q452" s="38">
        <f t="shared" si="46"/>
        <v>1</v>
      </c>
      <c r="R452" s="38">
        <f t="shared" si="47"/>
        <v>0.9</v>
      </c>
      <c r="T452" s="47">
        <v>65113.301645566578</v>
      </c>
      <c r="U452" s="47">
        <f t="shared" si="48"/>
        <v>6511.3301645566562</v>
      </c>
      <c r="W452" s="47">
        <f t="shared" si="49"/>
        <v>65113.301645566578</v>
      </c>
      <c r="X452" s="47">
        <f t="shared" si="50"/>
        <v>6511.3301645566562</v>
      </c>
    </row>
    <row r="453" spans="5:24" x14ac:dyDescent="0.2">
      <c r="E453" s="63">
        <v>172779</v>
      </c>
      <c r="F453" s="63" t="s">
        <v>60</v>
      </c>
      <c r="G453" s="63" t="s">
        <v>73</v>
      </c>
      <c r="I453" s="48" t="s">
        <v>77</v>
      </c>
      <c r="J453" s="49">
        <v>1900</v>
      </c>
      <c r="K453" s="49" t="s">
        <v>77</v>
      </c>
      <c r="L453" s="49" t="s">
        <v>77</v>
      </c>
      <c r="M453" s="50" t="s">
        <v>77</v>
      </c>
      <c r="N453" s="46">
        <f t="shared" si="51"/>
        <v>1900</v>
      </c>
      <c r="P453">
        <f t="shared" si="45"/>
        <v>124</v>
      </c>
      <c r="Q453" s="38">
        <f t="shared" si="46"/>
        <v>1</v>
      </c>
      <c r="R453" s="38">
        <f t="shared" si="47"/>
        <v>0.9</v>
      </c>
      <c r="T453" s="47">
        <v>9766.9952468349875</v>
      </c>
      <c r="U453" s="47">
        <f t="shared" si="48"/>
        <v>976.69952468349857</v>
      </c>
      <c r="W453" s="47">
        <f t="shared" si="49"/>
        <v>9766.9952468349875</v>
      </c>
      <c r="X453" s="47">
        <f t="shared" si="50"/>
        <v>976.69952468349857</v>
      </c>
    </row>
    <row r="454" spans="5:24" x14ac:dyDescent="0.2">
      <c r="E454" s="63">
        <v>172778</v>
      </c>
      <c r="F454" s="63" t="s">
        <v>60</v>
      </c>
      <c r="G454" s="63" t="s">
        <v>73</v>
      </c>
      <c r="I454" s="48" t="s">
        <v>77</v>
      </c>
      <c r="J454" s="49">
        <v>1900</v>
      </c>
      <c r="K454" s="49" t="s">
        <v>77</v>
      </c>
      <c r="L454" s="49" t="s">
        <v>77</v>
      </c>
      <c r="M454" s="50" t="s">
        <v>77</v>
      </c>
      <c r="N454" s="46">
        <f t="shared" si="51"/>
        <v>1900</v>
      </c>
      <c r="P454">
        <f t="shared" si="45"/>
        <v>124</v>
      </c>
      <c r="Q454" s="38">
        <f t="shared" si="46"/>
        <v>1</v>
      </c>
      <c r="R454" s="38">
        <f t="shared" si="47"/>
        <v>0.9</v>
      </c>
      <c r="T454" s="47">
        <v>193712.07239556059</v>
      </c>
      <c r="U454" s="47">
        <f t="shared" si="48"/>
        <v>19371.207239556054</v>
      </c>
      <c r="W454" s="47">
        <f t="shared" si="49"/>
        <v>193712.07239556059</v>
      </c>
      <c r="X454" s="47">
        <f t="shared" si="50"/>
        <v>19371.207239556054</v>
      </c>
    </row>
    <row r="455" spans="5:24" x14ac:dyDescent="0.2">
      <c r="E455" s="63">
        <v>172777</v>
      </c>
      <c r="F455" s="63" t="s">
        <v>60</v>
      </c>
      <c r="G455" s="63" t="s">
        <v>73</v>
      </c>
      <c r="I455" s="48" t="s">
        <v>77</v>
      </c>
      <c r="J455" s="49">
        <v>1900</v>
      </c>
      <c r="K455" s="49" t="s">
        <v>77</v>
      </c>
      <c r="L455" s="49" t="s">
        <v>77</v>
      </c>
      <c r="M455" s="50" t="s">
        <v>77</v>
      </c>
      <c r="N455" s="46">
        <f t="shared" si="51"/>
        <v>1900</v>
      </c>
      <c r="P455">
        <f t="shared" si="45"/>
        <v>124</v>
      </c>
      <c r="Q455" s="38">
        <f t="shared" si="46"/>
        <v>1</v>
      </c>
      <c r="R455" s="38">
        <f t="shared" si="47"/>
        <v>0.9</v>
      </c>
      <c r="T455" s="47">
        <v>5401148.371499748</v>
      </c>
      <c r="U455" s="47">
        <f t="shared" si="48"/>
        <v>540114.83714997466</v>
      </c>
      <c r="W455" s="47">
        <f t="shared" si="49"/>
        <v>5401148.371499748</v>
      </c>
      <c r="X455" s="47">
        <f t="shared" si="50"/>
        <v>540114.83714997466</v>
      </c>
    </row>
    <row r="456" spans="5:24" x14ac:dyDescent="0.2">
      <c r="E456" s="63">
        <v>172776</v>
      </c>
      <c r="F456" s="63" t="s">
        <v>60</v>
      </c>
      <c r="G456" s="63" t="s">
        <v>73</v>
      </c>
      <c r="I456" s="48" t="s">
        <v>77</v>
      </c>
      <c r="J456" s="49">
        <v>1900</v>
      </c>
      <c r="K456" s="49" t="s">
        <v>77</v>
      </c>
      <c r="L456" s="49" t="s">
        <v>77</v>
      </c>
      <c r="M456" s="50" t="s">
        <v>77</v>
      </c>
      <c r="N456" s="46">
        <f t="shared" si="51"/>
        <v>1900</v>
      </c>
      <c r="P456">
        <f t="shared" si="45"/>
        <v>124</v>
      </c>
      <c r="Q456" s="38">
        <f t="shared" si="46"/>
        <v>1</v>
      </c>
      <c r="R456" s="38">
        <f t="shared" si="47"/>
        <v>0.9</v>
      </c>
      <c r="T456" s="47">
        <v>3150181.5336125111</v>
      </c>
      <c r="U456" s="47">
        <f t="shared" si="48"/>
        <v>315018.15336125105</v>
      </c>
      <c r="W456" s="47">
        <f t="shared" si="49"/>
        <v>3150181.5336125111</v>
      </c>
      <c r="X456" s="47">
        <f t="shared" si="50"/>
        <v>315018.15336125105</v>
      </c>
    </row>
    <row r="457" spans="5:24" x14ac:dyDescent="0.2">
      <c r="E457" s="63">
        <v>172775</v>
      </c>
      <c r="F457" s="63" t="s">
        <v>60</v>
      </c>
      <c r="G457" s="63" t="s">
        <v>73</v>
      </c>
      <c r="I457" s="48" t="s">
        <v>77</v>
      </c>
      <c r="J457" s="49">
        <v>1900</v>
      </c>
      <c r="K457" s="49" t="s">
        <v>77</v>
      </c>
      <c r="L457" s="49" t="s">
        <v>77</v>
      </c>
      <c r="M457" s="50" t="s">
        <v>77</v>
      </c>
      <c r="N457" s="46">
        <f t="shared" si="51"/>
        <v>1900</v>
      </c>
      <c r="P457">
        <f t="shared" si="45"/>
        <v>124</v>
      </c>
      <c r="Q457" s="38">
        <f t="shared" si="46"/>
        <v>1</v>
      </c>
      <c r="R457" s="38">
        <f t="shared" si="47"/>
        <v>0.9</v>
      </c>
      <c r="T457" s="47">
        <v>2823963.8923682231</v>
      </c>
      <c r="U457" s="47">
        <f t="shared" si="48"/>
        <v>282396.38923682226</v>
      </c>
      <c r="W457" s="47">
        <f t="shared" si="49"/>
        <v>2823963.8923682231</v>
      </c>
      <c r="X457" s="47">
        <f t="shared" si="50"/>
        <v>282396.38923682226</v>
      </c>
    </row>
    <row r="458" spans="5:24" x14ac:dyDescent="0.2">
      <c r="E458" s="63">
        <v>172774</v>
      </c>
      <c r="F458" s="63" t="s">
        <v>60</v>
      </c>
      <c r="G458" s="63" t="s">
        <v>73</v>
      </c>
      <c r="I458" s="48" t="s">
        <v>77</v>
      </c>
      <c r="J458" s="49">
        <v>1900</v>
      </c>
      <c r="K458" s="49" t="s">
        <v>77</v>
      </c>
      <c r="L458" s="49" t="s">
        <v>77</v>
      </c>
      <c r="M458" s="50" t="s">
        <v>77</v>
      </c>
      <c r="N458" s="46">
        <f t="shared" si="51"/>
        <v>1900</v>
      </c>
      <c r="P458">
        <f t="shared" si="45"/>
        <v>124</v>
      </c>
      <c r="Q458" s="38">
        <f t="shared" si="46"/>
        <v>1</v>
      </c>
      <c r="R458" s="38">
        <f t="shared" si="47"/>
        <v>0.9</v>
      </c>
      <c r="T458" s="47">
        <v>197293.30398606678</v>
      </c>
      <c r="U458" s="47">
        <f t="shared" si="48"/>
        <v>19729.330398606675</v>
      </c>
      <c r="W458" s="47">
        <f t="shared" si="49"/>
        <v>197293.30398606678</v>
      </c>
      <c r="X458" s="47">
        <f t="shared" si="50"/>
        <v>19729.330398606675</v>
      </c>
    </row>
    <row r="459" spans="5:24" x14ac:dyDescent="0.2">
      <c r="E459" s="63">
        <v>172773</v>
      </c>
      <c r="F459" s="63" t="s">
        <v>60</v>
      </c>
      <c r="G459" s="63" t="s">
        <v>73</v>
      </c>
      <c r="I459" s="48" t="s">
        <v>77</v>
      </c>
      <c r="J459" s="49">
        <v>1900</v>
      </c>
      <c r="K459" s="49" t="s">
        <v>77</v>
      </c>
      <c r="L459" s="49" t="s">
        <v>77</v>
      </c>
      <c r="M459" s="50" t="s">
        <v>77</v>
      </c>
      <c r="N459" s="46">
        <f t="shared" si="51"/>
        <v>1900</v>
      </c>
      <c r="P459">
        <f t="shared" si="45"/>
        <v>124</v>
      </c>
      <c r="Q459" s="38">
        <f t="shared" si="46"/>
        <v>1</v>
      </c>
      <c r="R459" s="38">
        <f t="shared" si="47"/>
        <v>0.9</v>
      </c>
      <c r="T459" s="47">
        <v>197293.30398606678</v>
      </c>
      <c r="U459" s="47">
        <f t="shared" si="48"/>
        <v>19729.330398606675</v>
      </c>
      <c r="W459" s="47">
        <f t="shared" si="49"/>
        <v>197293.30398606678</v>
      </c>
      <c r="X459" s="47">
        <f t="shared" si="50"/>
        <v>19729.330398606675</v>
      </c>
    </row>
    <row r="460" spans="5:24" x14ac:dyDescent="0.2">
      <c r="E460" s="63">
        <v>172772</v>
      </c>
      <c r="F460" s="63" t="s">
        <v>60</v>
      </c>
      <c r="G460" s="63" t="s">
        <v>73</v>
      </c>
      <c r="I460" s="48" t="s">
        <v>77</v>
      </c>
      <c r="J460" s="49">
        <v>1900</v>
      </c>
      <c r="K460" s="49" t="s">
        <v>77</v>
      </c>
      <c r="L460" s="49" t="s">
        <v>77</v>
      </c>
      <c r="M460" s="50" t="s">
        <v>77</v>
      </c>
      <c r="N460" s="46">
        <f t="shared" si="51"/>
        <v>1900</v>
      </c>
      <c r="P460">
        <f t="shared" si="45"/>
        <v>124</v>
      </c>
      <c r="Q460" s="38">
        <f t="shared" si="46"/>
        <v>1</v>
      </c>
      <c r="R460" s="38">
        <f t="shared" si="47"/>
        <v>0.9</v>
      </c>
      <c r="T460" s="47">
        <v>9766.9952468349875</v>
      </c>
      <c r="U460" s="47">
        <f t="shared" si="48"/>
        <v>976.69952468349857</v>
      </c>
      <c r="W460" s="47">
        <f t="shared" si="49"/>
        <v>9766.9952468349875</v>
      </c>
      <c r="X460" s="47">
        <f t="shared" si="50"/>
        <v>976.69952468349857</v>
      </c>
    </row>
    <row r="461" spans="5:24" x14ac:dyDescent="0.2">
      <c r="E461" s="63">
        <v>172771</v>
      </c>
      <c r="F461" s="63" t="s">
        <v>60</v>
      </c>
      <c r="G461" s="63" t="s">
        <v>73</v>
      </c>
      <c r="I461" s="48" t="s">
        <v>77</v>
      </c>
      <c r="J461" s="49">
        <v>1900</v>
      </c>
      <c r="K461" s="49" t="s">
        <v>77</v>
      </c>
      <c r="L461" s="49" t="s">
        <v>77</v>
      </c>
      <c r="M461" s="50" t="s">
        <v>77</v>
      </c>
      <c r="N461" s="46">
        <f t="shared" si="51"/>
        <v>1900</v>
      </c>
      <c r="P461">
        <f t="shared" si="45"/>
        <v>124</v>
      </c>
      <c r="Q461" s="38">
        <f t="shared" si="46"/>
        <v>1</v>
      </c>
      <c r="R461" s="38">
        <f t="shared" si="47"/>
        <v>0.9</v>
      </c>
      <c r="T461" s="47">
        <v>81391.627056958227</v>
      </c>
      <c r="U461" s="47">
        <f t="shared" si="48"/>
        <v>8139.1627056958205</v>
      </c>
      <c r="W461" s="47">
        <f t="shared" si="49"/>
        <v>81391.627056958227</v>
      </c>
      <c r="X461" s="47">
        <f t="shared" si="50"/>
        <v>8139.1627056958205</v>
      </c>
    </row>
    <row r="462" spans="5:24" x14ac:dyDescent="0.2">
      <c r="E462" s="63">
        <v>172770</v>
      </c>
      <c r="F462" s="63" t="s">
        <v>60</v>
      </c>
      <c r="G462" s="63" t="s">
        <v>73</v>
      </c>
      <c r="I462" s="48" t="s">
        <v>77</v>
      </c>
      <c r="J462" s="49">
        <v>1900</v>
      </c>
      <c r="K462" s="49" t="s">
        <v>77</v>
      </c>
      <c r="L462" s="49" t="s">
        <v>77</v>
      </c>
      <c r="M462" s="50" t="s">
        <v>77</v>
      </c>
      <c r="N462" s="46">
        <f t="shared" si="51"/>
        <v>1900</v>
      </c>
      <c r="P462">
        <f t="shared" si="45"/>
        <v>124</v>
      </c>
      <c r="Q462" s="38">
        <f t="shared" si="46"/>
        <v>1</v>
      </c>
      <c r="R462" s="38">
        <f t="shared" si="47"/>
        <v>0.9</v>
      </c>
      <c r="T462" s="47">
        <v>7884895.2627698872</v>
      </c>
      <c r="U462" s="47">
        <f t="shared" si="48"/>
        <v>788489.52627698856</v>
      </c>
      <c r="W462" s="47">
        <f t="shared" si="49"/>
        <v>7884895.2627698872</v>
      </c>
      <c r="X462" s="47">
        <f t="shared" si="50"/>
        <v>788489.52627698856</v>
      </c>
    </row>
    <row r="463" spans="5:24" x14ac:dyDescent="0.2">
      <c r="E463" s="63">
        <v>159860</v>
      </c>
      <c r="F463" s="63" t="s">
        <v>60</v>
      </c>
      <c r="G463" s="63" t="s">
        <v>74</v>
      </c>
      <c r="I463" s="48" t="s">
        <v>77</v>
      </c>
      <c r="J463" s="49">
        <v>1900</v>
      </c>
      <c r="K463" s="49" t="s">
        <v>77</v>
      </c>
      <c r="L463" s="49" t="s">
        <v>77</v>
      </c>
      <c r="M463" s="50" t="s">
        <v>77</v>
      </c>
      <c r="N463" s="46">
        <f t="shared" si="51"/>
        <v>1900</v>
      </c>
      <c r="P463">
        <f t="shared" si="45"/>
        <v>124</v>
      </c>
      <c r="Q463" s="38">
        <f t="shared" si="46"/>
        <v>1</v>
      </c>
      <c r="R463" s="38">
        <f t="shared" si="47"/>
        <v>0.9</v>
      </c>
      <c r="T463" s="47">
        <v>141078.82023206091</v>
      </c>
      <c r="U463" s="47">
        <f t="shared" si="48"/>
        <v>14107.882023206088</v>
      </c>
      <c r="W463" s="47">
        <f t="shared" si="49"/>
        <v>0</v>
      </c>
      <c r="X463" s="47">
        <f t="shared" si="50"/>
        <v>0</v>
      </c>
    </row>
    <row r="464" spans="5:24" x14ac:dyDescent="0.2">
      <c r="E464" s="63">
        <v>159859</v>
      </c>
      <c r="F464" s="63" t="s">
        <v>60</v>
      </c>
      <c r="G464" s="63" t="s">
        <v>74</v>
      </c>
      <c r="I464" s="48" t="s">
        <v>77</v>
      </c>
      <c r="J464" s="49">
        <v>1900</v>
      </c>
      <c r="K464" s="49" t="s">
        <v>77</v>
      </c>
      <c r="L464" s="49" t="s">
        <v>77</v>
      </c>
      <c r="M464" s="50" t="s">
        <v>77</v>
      </c>
      <c r="N464" s="46">
        <f t="shared" si="51"/>
        <v>1900</v>
      </c>
      <c r="P464">
        <f t="shared" si="45"/>
        <v>124</v>
      </c>
      <c r="Q464" s="38">
        <f t="shared" si="46"/>
        <v>1</v>
      </c>
      <c r="R464" s="38">
        <f t="shared" si="47"/>
        <v>0.9</v>
      </c>
      <c r="T464" s="47">
        <v>109688.7827304274</v>
      </c>
      <c r="U464" s="47">
        <f t="shared" si="48"/>
        <v>10968.878273042737</v>
      </c>
      <c r="W464" s="47">
        <f t="shared" si="49"/>
        <v>0</v>
      </c>
      <c r="X464" s="47">
        <f t="shared" si="50"/>
        <v>0</v>
      </c>
    </row>
    <row r="465" spans="5:24" x14ac:dyDescent="0.2">
      <c r="E465" s="63">
        <v>159858</v>
      </c>
      <c r="F465" s="63" t="s">
        <v>60</v>
      </c>
      <c r="G465" s="63" t="s">
        <v>74</v>
      </c>
      <c r="I465" s="48" t="s">
        <v>77</v>
      </c>
      <c r="J465" s="49">
        <v>1900</v>
      </c>
      <c r="K465" s="49" t="s">
        <v>77</v>
      </c>
      <c r="L465" s="49" t="s">
        <v>77</v>
      </c>
      <c r="M465" s="50" t="s">
        <v>77</v>
      </c>
      <c r="N465" s="46">
        <f t="shared" si="51"/>
        <v>1900</v>
      </c>
      <c r="P465">
        <f t="shared" si="45"/>
        <v>124</v>
      </c>
      <c r="Q465" s="38">
        <f t="shared" si="46"/>
        <v>1</v>
      </c>
      <c r="R465" s="38">
        <f t="shared" si="47"/>
        <v>0.9</v>
      </c>
      <c r="T465" s="47">
        <v>119916.99719725181</v>
      </c>
      <c r="U465" s="47">
        <f t="shared" si="48"/>
        <v>11991.699719725179</v>
      </c>
      <c r="W465" s="47">
        <f t="shared" si="49"/>
        <v>0</v>
      </c>
      <c r="X465" s="47">
        <f t="shared" si="50"/>
        <v>0</v>
      </c>
    </row>
    <row r="466" spans="5:24" x14ac:dyDescent="0.2">
      <c r="E466" s="63">
        <v>159857</v>
      </c>
      <c r="F466" s="63" t="s">
        <v>60</v>
      </c>
      <c r="G466" s="63" t="s">
        <v>74</v>
      </c>
      <c r="I466" s="48" t="s">
        <v>77</v>
      </c>
      <c r="J466" s="49">
        <v>1900</v>
      </c>
      <c r="K466" s="49" t="s">
        <v>77</v>
      </c>
      <c r="L466" s="49" t="s">
        <v>77</v>
      </c>
      <c r="M466" s="50" t="s">
        <v>77</v>
      </c>
      <c r="N466" s="46">
        <f t="shared" si="51"/>
        <v>1900</v>
      </c>
      <c r="P466">
        <f t="shared" si="45"/>
        <v>124</v>
      </c>
      <c r="Q466" s="38">
        <f t="shared" si="46"/>
        <v>1</v>
      </c>
      <c r="R466" s="38">
        <f t="shared" si="47"/>
        <v>0.9</v>
      </c>
      <c r="T466" s="47">
        <v>11639.002669145029</v>
      </c>
      <c r="U466" s="47">
        <f t="shared" si="48"/>
        <v>1163.9002669145027</v>
      </c>
      <c r="W466" s="47">
        <f t="shared" si="49"/>
        <v>0</v>
      </c>
      <c r="X466" s="47">
        <f t="shared" si="50"/>
        <v>0</v>
      </c>
    </row>
    <row r="467" spans="5:24" x14ac:dyDescent="0.2">
      <c r="E467" s="63">
        <v>159856</v>
      </c>
      <c r="F467" s="63" t="s">
        <v>60</v>
      </c>
      <c r="G467" s="63" t="s">
        <v>74</v>
      </c>
      <c r="I467" s="48" t="s">
        <v>77</v>
      </c>
      <c r="J467" s="49">
        <v>1900</v>
      </c>
      <c r="K467" s="49" t="s">
        <v>77</v>
      </c>
      <c r="L467" s="49" t="s">
        <v>77</v>
      </c>
      <c r="M467" s="50" t="s">
        <v>77</v>
      </c>
      <c r="N467" s="46">
        <f t="shared" si="51"/>
        <v>1900</v>
      </c>
      <c r="P467">
        <f t="shared" si="45"/>
        <v>124</v>
      </c>
      <c r="Q467" s="38">
        <f t="shared" si="46"/>
        <v>1</v>
      </c>
      <c r="R467" s="38">
        <f t="shared" si="47"/>
        <v>0.9</v>
      </c>
      <c r="T467" s="47">
        <v>705.39410116030467</v>
      </c>
      <c r="U467" s="47">
        <f t="shared" si="48"/>
        <v>70.539410116030453</v>
      </c>
      <c r="W467" s="47">
        <f t="shared" si="49"/>
        <v>0</v>
      </c>
      <c r="X467" s="47">
        <f t="shared" si="50"/>
        <v>0</v>
      </c>
    </row>
    <row r="468" spans="5:24" x14ac:dyDescent="0.2">
      <c r="E468" s="63">
        <v>159855</v>
      </c>
      <c r="F468" s="63" t="s">
        <v>60</v>
      </c>
      <c r="G468" s="63" t="s">
        <v>74</v>
      </c>
      <c r="I468" s="48" t="s">
        <v>77</v>
      </c>
      <c r="J468" s="49">
        <v>1900</v>
      </c>
      <c r="K468" s="49" t="s">
        <v>77</v>
      </c>
      <c r="L468" s="49" t="s">
        <v>77</v>
      </c>
      <c r="M468" s="50" t="s">
        <v>77</v>
      </c>
      <c r="N468" s="46">
        <f t="shared" si="51"/>
        <v>1900</v>
      </c>
      <c r="P468">
        <f t="shared" si="45"/>
        <v>124</v>
      </c>
      <c r="Q468" s="38">
        <f t="shared" si="46"/>
        <v>1</v>
      </c>
      <c r="R468" s="38">
        <f t="shared" si="47"/>
        <v>0.9</v>
      </c>
      <c r="T468" s="47">
        <v>63132.772053847271</v>
      </c>
      <c r="U468" s="47">
        <f t="shared" si="48"/>
        <v>6313.2772053847257</v>
      </c>
      <c r="W468" s="47">
        <f t="shared" si="49"/>
        <v>0</v>
      </c>
      <c r="X468" s="47">
        <f t="shared" si="50"/>
        <v>0</v>
      </c>
    </row>
    <row r="469" spans="5:24" x14ac:dyDescent="0.2">
      <c r="E469" s="63">
        <v>159854</v>
      </c>
      <c r="F469" s="63" t="s">
        <v>60</v>
      </c>
      <c r="G469" s="63" t="s">
        <v>74</v>
      </c>
      <c r="I469" s="48" t="s">
        <v>77</v>
      </c>
      <c r="J469" s="49">
        <v>1900</v>
      </c>
      <c r="K469" s="49" t="s">
        <v>77</v>
      </c>
      <c r="L469" s="49" t="s">
        <v>77</v>
      </c>
      <c r="M469" s="50" t="s">
        <v>77</v>
      </c>
      <c r="N469" s="46">
        <f t="shared" si="51"/>
        <v>1900</v>
      </c>
      <c r="P469">
        <f t="shared" si="45"/>
        <v>124</v>
      </c>
      <c r="Q469" s="38">
        <f t="shared" si="46"/>
        <v>1</v>
      </c>
      <c r="R469" s="38">
        <f t="shared" si="47"/>
        <v>0.9</v>
      </c>
      <c r="T469" s="47">
        <v>62074.680902106811</v>
      </c>
      <c r="U469" s="47">
        <f t="shared" si="48"/>
        <v>6207.4680902106793</v>
      </c>
      <c r="W469" s="47">
        <f t="shared" si="49"/>
        <v>0</v>
      </c>
      <c r="X469" s="47">
        <f t="shared" si="50"/>
        <v>0</v>
      </c>
    </row>
    <row r="470" spans="5:24" x14ac:dyDescent="0.2">
      <c r="E470" s="63">
        <v>159853</v>
      </c>
      <c r="F470" s="63" t="s">
        <v>60</v>
      </c>
      <c r="G470" s="63" t="s">
        <v>74</v>
      </c>
      <c r="I470" s="48" t="s">
        <v>77</v>
      </c>
      <c r="J470" s="49">
        <v>1900</v>
      </c>
      <c r="K470" s="49" t="s">
        <v>77</v>
      </c>
      <c r="L470" s="49" t="s">
        <v>77</v>
      </c>
      <c r="M470" s="50" t="s">
        <v>77</v>
      </c>
      <c r="N470" s="46">
        <f t="shared" si="51"/>
        <v>1900</v>
      </c>
      <c r="P470">
        <f t="shared" si="45"/>
        <v>124</v>
      </c>
      <c r="Q470" s="38">
        <f t="shared" si="46"/>
        <v>1</v>
      </c>
      <c r="R470" s="38">
        <f t="shared" si="47"/>
        <v>0.9</v>
      </c>
      <c r="T470" s="47">
        <v>25394.187641770968</v>
      </c>
      <c r="U470" s="47">
        <f t="shared" si="48"/>
        <v>2539.4187641770964</v>
      </c>
      <c r="W470" s="47">
        <f t="shared" si="49"/>
        <v>0</v>
      </c>
      <c r="X470" s="47">
        <f t="shared" si="50"/>
        <v>0</v>
      </c>
    </row>
    <row r="471" spans="5:24" x14ac:dyDescent="0.2">
      <c r="E471" s="63">
        <v>159852</v>
      </c>
      <c r="F471" s="63" t="s">
        <v>60</v>
      </c>
      <c r="G471" s="63" t="s">
        <v>74</v>
      </c>
      <c r="I471" s="48" t="s">
        <v>77</v>
      </c>
      <c r="J471" s="49">
        <v>1900</v>
      </c>
      <c r="K471" s="49" t="s">
        <v>77</v>
      </c>
      <c r="L471" s="49" t="s">
        <v>77</v>
      </c>
      <c r="M471" s="50" t="s">
        <v>77</v>
      </c>
      <c r="N471" s="46">
        <f t="shared" si="51"/>
        <v>1900</v>
      </c>
      <c r="P471">
        <f t="shared" ref="P471:P534" si="52">$I$4-N471</f>
        <v>124</v>
      </c>
      <c r="Q471" s="38">
        <f t="shared" ref="Q471:Q534" si="53">MIN(1,P471/$K$4)</f>
        <v>1</v>
      </c>
      <c r="R471" s="38">
        <f t="shared" ref="R471:R534" si="54">IF(Q471=1,1-$N$4,Q471)</f>
        <v>0.9</v>
      </c>
      <c r="T471" s="47">
        <v>39149.372614396911</v>
      </c>
      <c r="U471" s="47">
        <f t="shared" ref="U471:U534" si="55">(1-R471)*$T471</f>
        <v>3914.9372614396902</v>
      </c>
      <c r="W471" s="47">
        <f t="shared" ref="W471:W534" si="56">IF(G471="Operational",T471,0)</f>
        <v>0</v>
      </c>
      <c r="X471" s="47">
        <f t="shared" ref="X471:X534" si="57">IF(W471=0,0,U471)</f>
        <v>0</v>
      </c>
    </row>
    <row r="472" spans="5:24" x14ac:dyDescent="0.2">
      <c r="E472" s="63">
        <v>159851</v>
      </c>
      <c r="F472" s="63" t="s">
        <v>60</v>
      </c>
      <c r="G472" s="63" t="s">
        <v>74</v>
      </c>
      <c r="I472" s="48" t="s">
        <v>77</v>
      </c>
      <c r="J472" s="49">
        <v>1900</v>
      </c>
      <c r="K472" s="49" t="s">
        <v>77</v>
      </c>
      <c r="L472" s="49" t="s">
        <v>77</v>
      </c>
      <c r="M472" s="50" t="s">
        <v>77</v>
      </c>
      <c r="N472" s="46">
        <f t="shared" ref="N472:N535" si="58">MIN(I472:M472)</f>
        <v>1900</v>
      </c>
      <c r="P472">
        <f t="shared" si="52"/>
        <v>124</v>
      </c>
      <c r="Q472" s="38">
        <f t="shared" si="53"/>
        <v>1</v>
      </c>
      <c r="R472" s="38">
        <f t="shared" si="54"/>
        <v>0.9</v>
      </c>
      <c r="T472" s="47">
        <v>26452.278793511425</v>
      </c>
      <c r="U472" s="47">
        <f t="shared" si="55"/>
        <v>2645.2278793511418</v>
      </c>
      <c r="W472" s="47">
        <f t="shared" si="56"/>
        <v>0</v>
      </c>
      <c r="X472" s="47">
        <f t="shared" si="57"/>
        <v>0</v>
      </c>
    </row>
    <row r="473" spans="5:24" x14ac:dyDescent="0.2">
      <c r="E473" s="63">
        <v>159850</v>
      </c>
      <c r="F473" s="63" t="s">
        <v>60</v>
      </c>
      <c r="G473" s="63" t="s">
        <v>74</v>
      </c>
      <c r="I473" s="48" t="s">
        <v>77</v>
      </c>
      <c r="J473" s="49">
        <v>1900</v>
      </c>
      <c r="K473" s="49" t="s">
        <v>77</v>
      </c>
      <c r="L473" s="49" t="s">
        <v>77</v>
      </c>
      <c r="M473" s="50" t="s">
        <v>77</v>
      </c>
      <c r="N473" s="46">
        <f t="shared" si="58"/>
        <v>1900</v>
      </c>
      <c r="P473">
        <f t="shared" si="52"/>
        <v>124</v>
      </c>
      <c r="Q473" s="38">
        <f t="shared" si="53"/>
        <v>1</v>
      </c>
      <c r="R473" s="38">
        <f t="shared" si="54"/>
        <v>0.9</v>
      </c>
      <c r="T473" s="47">
        <v>5290.4557587022846</v>
      </c>
      <c r="U473" s="47">
        <f t="shared" si="55"/>
        <v>529.04557587022839</v>
      </c>
      <c r="W473" s="47">
        <f t="shared" si="56"/>
        <v>0</v>
      </c>
      <c r="X473" s="47">
        <f t="shared" si="57"/>
        <v>0</v>
      </c>
    </row>
    <row r="474" spans="5:24" x14ac:dyDescent="0.2">
      <c r="E474" s="63">
        <v>159849</v>
      </c>
      <c r="F474" s="63" t="s">
        <v>60</v>
      </c>
      <c r="G474" s="63" t="s">
        <v>74</v>
      </c>
      <c r="I474" s="48" t="s">
        <v>77</v>
      </c>
      <c r="J474" s="49">
        <v>1900</v>
      </c>
      <c r="K474" s="49" t="s">
        <v>77</v>
      </c>
      <c r="L474" s="49" t="s">
        <v>77</v>
      </c>
      <c r="M474" s="50" t="s">
        <v>77</v>
      </c>
      <c r="N474" s="46">
        <f t="shared" si="58"/>
        <v>1900</v>
      </c>
      <c r="P474">
        <f t="shared" si="52"/>
        <v>124</v>
      </c>
      <c r="Q474" s="38">
        <f t="shared" si="53"/>
        <v>1</v>
      </c>
      <c r="R474" s="38">
        <f t="shared" si="54"/>
        <v>0.9</v>
      </c>
      <c r="T474" s="47">
        <v>34211.613906274775</v>
      </c>
      <c r="U474" s="47">
        <f t="shared" si="55"/>
        <v>3421.161390627477</v>
      </c>
      <c r="W474" s="47">
        <f t="shared" si="56"/>
        <v>0</v>
      </c>
      <c r="X474" s="47">
        <f t="shared" si="57"/>
        <v>0</v>
      </c>
    </row>
    <row r="475" spans="5:24" x14ac:dyDescent="0.2">
      <c r="E475" s="63">
        <v>159848</v>
      </c>
      <c r="F475" s="63" t="s">
        <v>60</v>
      </c>
      <c r="G475" s="63" t="s">
        <v>74</v>
      </c>
      <c r="I475" s="48" t="s">
        <v>77</v>
      </c>
      <c r="J475" s="49">
        <v>1900</v>
      </c>
      <c r="K475" s="49" t="s">
        <v>77</v>
      </c>
      <c r="L475" s="49" t="s">
        <v>77</v>
      </c>
      <c r="M475" s="50" t="s">
        <v>77</v>
      </c>
      <c r="N475" s="46">
        <f t="shared" si="58"/>
        <v>1900</v>
      </c>
      <c r="P475">
        <f t="shared" si="52"/>
        <v>124</v>
      </c>
      <c r="Q475" s="38">
        <f t="shared" si="53"/>
        <v>1</v>
      </c>
      <c r="R475" s="38">
        <f t="shared" si="54"/>
        <v>0.9</v>
      </c>
      <c r="T475" s="47">
        <v>17987.549579587772</v>
      </c>
      <c r="U475" s="47">
        <f t="shared" si="55"/>
        <v>1798.7549579587769</v>
      </c>
      <c r="W475" s="47">
        <f t="shared" si="56"/>
        <v>0</v>
      </c>
      <c r="X475" s="47">
        <f t="shared" si="57"/>
        <v>0</v>
      </c>
    </row>
    <row r="476" spans="5:24" x14ac:dyDescent="0.2">
      <c r="E476" s="63">
        <v>159847</v>
      </c>
      <c r="F476" s="63" t="s">
        <v>60</v>
      </c>
      <c r="G476" s="63" t="s">
        <v>74</v>
      </c>
      <c r="I476" s="48" t="s">
        <v>77</v>
      </c>
      <c r="J476" s="49">
        <v>1900</v>
      </c>
      <c r="K476" s="49" t="s">
        <v>77</v>
      </c>
      <c r="L476" s="49" t="s">
        <v>77</v>
      </c>
      <c r="M476" s="50" t="s">
        <v>77</v>
      </c>
      <c r="N476" s="46">
        <f t="shared" si="58"/>
        <v>1900</v>
      </c>
      <c r="P476">
        <f t="shared" si="52"/>
        <v>124</v>
      </c>
      <c r="Q476" s="38">
        <f t="shared" si="53"/>
        <v>1</v>
      </c>
      <c r="R476" s="38">
        <f t="shared" si="54"/>
        <v>0.9</v>
      </c>
      <c r="T476" s="47">
        <v>2468.8793540610668</v>
      </c>
      <c r="U476" s="47">
        <f t="shared" si="55"/>
        <v>246.88793540610664</v>
      </c>
      <c r="W476" s="47">
        <f t="shared" si="56"/>
        <v>0</v>
      </c>
      <c r="X476" s="47">
        <f t="shared" si="57"/>
        <v>0</v>
      </c>
    </row>
    <row r="477" spans="5:24" x14ac:dyDescent="0.2">
      <c r="E477" s="63">
        <v>159846</v>
      </c>
      <c r="F477" s="63" t="s">
        <v>60</v>
      </c>
      <c r="G477" s="63" t="s">
        <v>74</v>
      </c>
      <c r="I477" s="48" t="s">
        <v>77</v>
      </c>
      <c r="J477" s="49">
        <v>1900</v>
      </c>
      <c r="K477" s="49" t="s">
        <v>77</v>
      </c>
      <c r="L477" s="49" t="s">
        <v>77</v>
      </c>
      <c r="M477" s="50" t="s">
        <v>77</v>
      </c>
      <c r="N477" s="46">
        <f t="shared" si="58"/>
        <v>1900</v>
      </c>
      <c r="P477">
        <f t="shared" si="52"/>
        <v>124</v>
      </c>
      <c r="Q477" s="38">
        <f t="shared" si="53"/>
        <v>1</v>
      </c>
      <c r="R477" s="38">
        <f t="shared" si="54"/>
        <v>0.9</v>
      </c>
      <c r="T477" s="47">
        <v>90643.141999099142</v>
      </c>
      <c r="U477" s="47">
        <f t="shared" si="55"/>
        <v>9064.3141999099116</v>
      </c>
      <c r="W477" s="47">
        <f t="shared" si="56"/>
        <v>0</v>
      </c>
      <c r="X477" s="47">
        <f t="shared" si="57"/>
        <v>0</v>
      </c>
    </row>
    <row r="478" spans="5:24" x14ac:dyDescent="0.2">
      <c r="E478" s="63">
        <v>159845</v>
      </c>
      <c r="F478" s="63" t="s">
        <v>60</v>
      </c>
      <c r="G478" s="63" t="s">
        <v>74</v>
      </c>
      <c r="I478" s="48" t="s">
        <v>77</v>
      </c>
      <c r="J478" s="49">
        <v>1900</v>
      </c>
      <c r="K478" s="49" t="s">
        <v>77</v>
      </c>
      <c r="L478" s="49" t="s">
        <v>77</v>
      </c>
      <c r="M478" s="50" t="s">
        <v>77</v>
      </c>
      <c r="N478" s="46">
        <f t="shared" si="58"/>
        <v>1900</v>
      </c>
      <c r="P478">
        <f t="shared" si="52"/>
        <v>124</v>
      </c>
      <c r="Q478" s="38">
        <f t="shared" si="53"/>
        <v>1</v>
      </c>
      <c r="R478" s="38">
        <f t="shared" si="54"/>
        <v>0.9</v>
      </c>
      <c r="T478" s="47">
        <v>161887.94621628994</v>
      </c>
      <c r="U478" s="47">
        <f t="shared" si="55"/>
        <v>16188.794621628991</v>
      </c>
      <c r="W478" s="47">
        <f t="shared" si="56"/>
        <v>0</v>
      </c>
      <c r="X478" s="47">
        <f t="shared" si="57"/>
        <v>0</v>
      </c>
    </row>
    <row r="479" spans="5:24" x14ac:dyDescent="0.2">
      <c r="E479" s="63">
        <v>159844</v>
      </c>
      <c r="F479" s="63" t="s">
        <v>60</v>
      </c>
      <c r="G479" s="63" t="s">
        <v>74</v>
      </c>
      <c r="I479" s="48" t="s">
        <v>77</v>
      </c>
      <c r="J479" s="49">
        <v>1900</v>
      </c>
      <c r="K479" s="49" t="s">
        <v>77</v>
      </c>
      <c r="L479" s="49" t="s">
        <v>77</v>
      </c>
      <c r="M479" s="50" t="s">
        <v>77</v>
      </c>
      <c r="N479" s="46">
        <f t="shared" si="58"/>
        <v>1900</v>
      </c>
      <c r="P479">
        <f t="shared" si="52"/>
        <v>124</v>
      </c>
      <c r="Q479" s="38">
        <f t="shared" si="53"/>
        <v>1</v>
      </c>
      <c r="R479" s="38">
        <f t="shared" si="54"/>
        <v>0.9</v>
      </c>
      <c r="T479" s="47">
        <v>51493.769384702238</v>
      </c>
      <c r="U479" s="47">
        <f t="shared" si="55"/>
        <v>5149.3769384702227</v>
      </c>
      <c r="W479" s="47">
        <f t="shared" si="56"/>
        <v>0</v>
      </c>
      <c r="X479" s="47">
        <f t="shared" si="57"/>
        <v>0</v>
      </c>
    </row>
    <row r="480" spans="5:24" x14ac:dyDescent="0.2">
      <c r="E480" s="63">
        <v>159843</v>
      </c>
      <c r="F480" s="63" t="s">
        <v>60</v>
      </c>
      <c r="G480" s="63" t="s">
        <v>74</v>
      </c>
      <c r="I480" s="48" t="s">
        <v>77</v>
      </c>
      <c r="J480" s="49">
        <v>1900</v>
      </c>
      <c r="K480" s="49" t="s">
        <v>77</v>
      </c>
      <c r="L480" s="49" t="s">
        <v>77</v>
      </c>
      <c r="M480" s="50" t="s">
        <v>77</v>
      </c>
      <c r="N480" s="46">
        <f t="shared" si="58"/>
        <v>1900</v>
      </c>
      <c r="P480">
        <f t="shared" si="52"/>
        <v>124</v>
      </c>
      <c r="Q480" s="38">
        <f t="shared" si="53"/>
        <v>1</v>
      </c>
      <c r="R480" s="38">
        <f t="shared" si="54"/>
        <v>0.9</v>
      </c>
      <c r="T480" s="47">
        <v>182697.07220051892</v>
      </c>
      <c r="U480" s="47">
        <f t="shared" si="55"/>
        <v>18269.707220051889</v>
      </c>
      <c r="W480" s="47">
        <f t="shared" si="56"/>
        <v>0</v>
      </c>
      <c r="X480" s="47">
        <f t="shared" si="57"/>
        <v>0</v>
      </c>
    </row>
    <row r="481" spans="5:24" x14ac:dyDescent="0.2">
      <c r="E481" s="63">
        <v>159842</v>
      </c>
      <c r="F481" s="63" t="s">
        <v>60</v>
      </c>
      <c r="G481" s="63" t="s">
        <v>74</v>
      </c>
      <c r="I481" s="48" t="s">
        <v>77</v>
      </c>
      <c r="J481" s="49">
        <v>1900</v>
      </c>
      <c r="K481" s="49" t="s">
        <v>77</v>
      </c>
      <c r="L481" s="49" t="s">
        <v>77</v>
      </c>
      <c r="M481" s="50" t="s">
        <v>77</v>
      </c>
      <c r="N481" s="46">
        <f t="shared" si="58"/>
        <v>1900</v>
      </c>
      <c r="P481">
        <f t="shared" si="52"/>
        <v>124</v>
      </c>
      <c r="Q481" s="38">
        <f t="shared" si="53"/>
        <v>1</v>
      </c>
      <c r="R481" s="38">
        <f t="shared" si="54"/>
        <v>0.9</v>
      </c>
      <c r="T481" s="47">
        <v>14107.882023206095</v>
      </c>
      <c r="U481" s="47">
        <f t="shared" si="55"/>
        <v>1410.7882023206091</v>
      </c>
      <c r="W481" s="47">
        <f t="shared" si="56"/>
        <v>0</v>
      </c>
      <c r="X481" s="47">
        <f t="shared" si="57"/>
        <v>0</v>
      </c>
    </row>
    <row r="482" spans="5:24" x14ac:dyDescent="0.2">
      <c r="E482" s="63">
        <v>159841</v>
      </c>
      <c r="F482" s="63" t="s">
        <v>60</v>
      </c>
      <c r="G482" s="63" t="s">
        <v>74</v>
      </c>
      <c r="I482" s="48" t="s">
        <v>77</v>
      </c>
      <c r="J482" s="49">
        <v>1900</v>
      </c>
      <c r="K482" s="49" t="s">
        <v>77</v>
      </c>
      <c r="L482" s="49" t="s">
        <v>77</v>
      </c>
      <c r="M482" s="50" t="s">
        <v>77</v>
      </c>
      <c r="N482" s="46">
        <f t="shared" si="58"/>
        <v>1900</v>
      </c>
      <c r="P482">
        <f t="shared" si="52"/>
        <v>124</v>
      </c>
      <c r="Q482" s="38">
        <f t="shared" si="53"/>
        <v>1</v>
      </c>
      <c r="R482" s="38">
        <f t="shared" si="54"/>
        <v>0.9</v>
      </c>
      <c r="T482" s="47">
        <v>162593.3403174502</v>
      </c>
      <c r="U482" s="47">
        <f t="shared" si="55"/>
        <v>16259.334031745017</v>
      </c>
      <c r="W482" s="47">
        <f t="shared" si="56"/>
        <v>0</v>
      </c>
      <c r="X482" s="47">
        <f t="shared" si="57"/>
        <v>0</v>
      </c>
    </row>
    <row r="483" spans="5:24" x14ac:dyDescent="0.2">
      <c r="E483" s="63">
        <v>159840</v>
      </c>
      <c r="F483" s="63" t="s">
        <v>60</v>
      </c>
      <c r="G483" s="63" t="s">
        <v>74</v>
      </c>
      <c r="I483" s="48" t="s">
        <v>77</v>
      </c>
      <c r="J483" s="49">
        <v>1900</v>
      </c>
      <c r="K483" s="49" t="s">
        <v>77</v>
      </c>
      <c r="L483" s="49" t="s">
        <v>77</v>
      </c>
      <c r="M483" s="50" t="s">
        <v>77</v>
      </c>
      <c r="N483" s="46">
        <f t="shared" si="58"/>
        <v>1900</v>
      </c>
      <c r="P483">
        <f t="shared" si="52"/>
        <v>124</v>
      </c>
      <c r="Q483" s="38">
        <f t="shared" si="53"/>
        <v>1</v>
      </c>
      <c r="R483" s="38">
        <f t="shared" si="54"/>
        <v>0.9</v>
      </c>
      <c r="T483" s="47">
        <v>14107.882023206095</v>
      </c>
      <c r="U483" s="47">
        <f t="shared" si="55"/>
        <v>1410.7882023206091</v>
      </c>
      <c r="W483" s="47">
        <f t="shared" si="56"/>
        <v>0</v>
      </c>
      <c r="X483" s="47">
        <f t="shared" si="57"/>
        <v>0</v>
      </c>
    </row>
    <row r="484" spans="5:24" x14ac:dyDescent="0.2">
      <c r="E484" s="63">
        <v>159839</v>
      </c>
      <c r="F484" s="63" t="s">
        <v>60</v>
      </c>
      <c r="G484" s="63" t="s">
        <v>74</v>
      </c>
      <c r="I484" s="48" t="s">
        <v>77</v>
      </c>
      <c r="J484" s="49">
        <v>1900</v>
      </c>
      <c r="K484" s="49" t="s">
        <v>77</v>
      </c>
      <c r="L484" s="49" t="s">
        <v>77</v>
      </c>
      <c r="M484" s="50" t="s">
        <v>77</v>
      </c>
      <c r="N484" s="46">
        <f t="shared" si="58"/>
        <v>1900</v>
      </c>
      <c r="P484">
        <f t="shared" si="52"/>
        <v>124</v>
      </c>
      <c r="Q484" s="38">
        <f t="shared" si="53"/>
        <v>1</v>
      </c>
      <c r="R484" s="38">
        <f t="shared" si="54"/>
        <v>0.9</v>
      </c>
      <c r="T484" s="47">
        <v>201037.31883068683</v>
      </c>
      <c r="U484" s="47">
        <f t="shared" si="55"/>
        <v>20103.731883068678</v>
      </c>
      <c r="W484" s="47">
        <f t="shared" si="56"/>
        <v>0</v>
      </c>
      <c r="X484" s="47">
        <f t="shared" si="57"/>
        <v>0</v>
      </c>
    </row>
    <row r="485" spans="5:24" x14ac:dyDescent="0.2">
      <c r="E485" s="63">
        <v>159838</v>
      </c>
      <c r="F485" s="63" t="s">
        <v>60</v>
      </c>
      <c r="G485" s="63" t="s">
        <v>74</v>
      </c>
      <c r="I485" s="48" t="s">
        <v>77</v>
      </c>
      <c r="J485" s="49">
        <v>1900</v>
      </c>
      <c r="K485" s="49" t="s">
        <v>77</v>
      </c>
      <c r="L485" s="49" t="s">
        <v>77</v>
      </c>
      <c r="M485" s="50" t="s">
        <v>77</v>
      </c>
      <c r="N485" s="46">
        <f t="shared" si="58"/>
        <v>1900</v>
      </c>
      <c r="P485">
        <f t="shared" si="52"/>
        <v>124</v>
      </c>
      <c r="Q485" s="38">
        <f t="shared" si="53"/>
        <v>1</v>
      </c>
      <c r="R485" s="38">
        <f t="shared" si="54"/>
        <v>0.9</v>
      </c>
      <c r="T485" s="47">
        <v>52551.860536442699</v>
      </c>
      <c r="U485" s="47">
        <f t="shared" si="55"/>
        <v>5255.1860536442691</v>
      </c>
      <c r="W485" s="47">
        <f t="shared" si="56"/>
        <v>0</v>
      </c>
      <c r="X485" s="47">
        <f t="shared" si="57"/>
        <v>0</v>
      </c>
    </row>
    <row r="486" spans="5:24" x14ac:dyDescent="0.2">
      <c r="E486" s="63">
        <v>159836</v>
      </c>
      <c r="F486" s="63" t="s">
        <v>60</v>
      </c>
      <c r="G486" s="63" t="s">
        <v>74</v>
      </c>
      <c r="I486" s="48" t="s">
        <v>77</v>
      </c>
      <c r="J486" s="49">
        <v>1900</v>
      </c>
      <c r="K486" s="49" t="s">
        <v>77</v>
      </c>
      <c r="L486" s="49" t="s">
        <v>77</v>
      </c>
      <c r="M486" s="50" t="s">
        <v>77</v>
      </c>
      <c r="N486" s="46">
        <f t="shared" si="58"/>
        <v>1900</v>
      </c>
      <c r="P486">
        <f t="shared" si="52"/>
        <v>124</v>
      </c>
      <c r="Q486" s="38">
        <f t="shared" si="53"/>
        <v>1</v>
      </c>
      <c r="R486" s="38">
        <f t="shared" si="54"/>
        <v>0.9</v>
      </c>
      <c r="T486" s="47">
        <v>69128.621913709852</v>
      </c>
      <c r="U486" s="47">
        <f t="shared" si="55"/>
        <v>6912.862191370984</v>
      </c>
      <c r="W486" s="47">
        <f t="shared" si="56"/>
        <v>0</v>
      </c>
      <c r="X486" s="47">
        <f t="shared" si="57"/>
        <v>0</v>
      </c>
    </row>
    <row r="487" spans="5:24" x14ac:dyDescent="0.2">
      <c r="E487" s="63">
        <v>159835</v>
      </c>
      <c r="F487" s="63" t="s">
        <v>60</v>
      </c>
      <c r="G487" s="63" t="s">
        <v>74</v>
      </c>
      <c r="I487" s="48" t="s">
        <v>77</v>
      </c>
      <c r="J487" s="49">
        <v>1900</v>
      </c>
      <c r="K487" s="49" t="s">
        <v>77</v>
      </c>
      <c r="L487" s="49" t="s">
        <v>77</v>
      </c>
      <c r="M487" s="50" t="s">
        <v>77</v>
      </c>
      <c r="N487" s="46">
        <f t="shared" si="58"/>
        <v>1900</v>
      </c>
      <c r="P487">
        <f t="shared" si="52"/>
        <v>124</v>
      </c>
      <c r="Q487" s="38">
        <f t="shared" si="53"/>
        <v>1</v>
      </c>
      <c r="R487" s="38">
        <f t="shared" si="54"/>
        <v>0.9</v>
      </c>
      <c r="T487" s="47">
        <v>82883.806886335791</v>
      </c>
      <c r="U487" s="47">
        <f t="shared" si="55"/>
        <v>8288.3806886335769</v>
      </c>
      <c r="W487" s="47">
        <f t="shared" si="56"/>
        <v>0</v>
      </c>
      <c r="X487" s="47">
        <f t="shared" si="57"/>
        <v>0</v>
      </c>
    </row>
    <row r="488" spans="5:24" x14ac:dyDescent="0.2">
      <c r="E488" s="63">
        <v>159834</v>
      </c>
      <c r="F488" s="63" t="s">
        <v>60</v>
      </c>
      <c r="G488" s="63" t="s">
        <v>74</v>
      </c>
      <c r="I488" s="48" t="s">
        <v>77</v>
      </c>
      <c r="J488" s="49">
        <v>1900</v>
      </c>
      <c r="K488" s="49" t="s">
        <v>77</v>
      </c>
      <c r="L488" s="49" t="s">
        <v>77</v>
      </c>
      <c r="M488" s="50" t="s">
        <v>77</v>
      </c>
      <c r="N488" s="46">
        <f t="shared" si="58"/>
        <v>1900</v>
      </c>
      <c r="P488">
        <f t="shared" si="52"/>
        <v>124</v>
      </c>
      <c r="Q488" s="38">
        <f t="shared" si="53"/>
        <v>1</v>
      </c>
      <c r="R488" s="38">
        <f t="shared" si="54"/>
        <v>0.9</v>
      </c>
      <c r="T488" s="47">
        <v>25041.490591190814</v>
      </c>
      <c r="U488" s="47">
        <f t="shared" si="55"/>
        <v>2504.1490591190809</v>
      </c>
      <c r="W488" s="47">
        <f t="shared" si="56"/>
        <v>0</v>
      </c>
      <c r="X488" s="47">
        <f t="shared" si="57"/>
        <v>0</v>
      </c>
    </row>
    <row r="489" spans="5:24" x14ac:dyDescent="0.2">
      <c r="E489" s="63">
        <v>159832</v>
      </c>
      <c r="F489" s="63" t="s">
        <v>60</v>
      </c>
      <c r="G489" s="63" t="s">
        <v>74</v>
      </c>
      <c r="I489" s="48" t="s">
        <v>77</v>
      </c>
      <c r="J489" s="49">
        <v>1900</v>
      </c>
      <c r="K489" s="49" t="s">
        <v>77</v>
      </c>
      <c r="L489" s="49" t="s">
        <v>77</v>
      </c>
      <c r="M489" s="50" t="s">
        <v>77</v>
      </c>
      <c r="N489" s="46">
        <f t="shared" si="58"/>
        <v>1900</v>
      </c>
      <c r="P489">
        <f t="shared" si="52"/>
        <v>124</v>
      </c>
      <c r="Q489" s="38">
        <f t="shared" si="53"/>
        <v>1</v>
      </c>
      <c r="R489" s="38">
        <f t="shared" si="54"/>
        <v>0.9</v>
      </c>
      <c r="T489" s="47">
        <v>1410.7882023206093</v>
      </c>
      <c r="U489" s="47">
        <f t="shared" si="55"/>
        <v>141.07882023206091</v>
      </c>
      <c r="W489" s="47">
        <f t="shared" si="56"/>
        <v>0</v>
      </c>
      <c r="X489" s="47">
        <f t="shared" si="57"/>
        <v>0</v>
      </c>
    </row>
    <row r="490" spans="5:24" x14ac:dyDescent="0.2">
      <c r="E490" s="63">
        <v>159831</v>
      </c>
      <c r="F490" s="63" t="s">
        <v>60</v>
      </c>
      <c r="G490" s="63" t="s">
        <v>74</v>
      </c>
      <c r="I490" s="48" t="s">
        <v>77</v>
      </c>
      <c r="J490" s="49">
        <v>1900</v>
      </c>
      <c r="K490" s="49" t="s">
        <v>77</v>
      </c>
      <c r="L490" s="49" t="s">
        <v>77</v>
      </c>
      <c r="M490" s="50" t="s">
        <v>77</v>
      </c>
      <c r="N490" s="46">
        <f t="shared" si="58"/>
        <v>1900</v>
      </c>
      <c r="P490">
        <f t="shared" si="52"/>
        <v>124</v>
      </c>
      <c r="Q490" s="38">
        <f t="shared" si="53"/>
        <v>1</v>
      </c>
      <c r="R490" s="38">
        <f t="shared" si="54"/>
        <v>0.9</v>
      </c>
      <c r="T490" s="47">
        <v>10539998.659537273</v>
      </c>
      <c r="U490" s="47">
        <f t="shared" si="55"/>
        <v>1053999.8659537269</v>
      </c>
      <c r="W490" s="47">
        <f t="shared" si="56"/>
        <v>0</v>
      </c>
      <c r="X490" s="47">
        <f t="shared" si="57"/>
        <v>0</v>
      </c>
    </row>
    <row r="491" spans="5:24" x14ac:dyDescent="0.2">
      <c r="E491" s="63">
        <v>159830</v>
      </c>
      <c r="F491" s="63" t="s">
        <v>60</v>
      </c>
      <c r="G491" s="63" t="s">
        <v>74</v>
      </c>
      <c r="I491" s="48" t="s">
        <v>77</v>
      </c>
      <c r="J491" s="49">
        <v>1900</v>
      </c>
      <c r="K491" s="49" t="s">
        <v>77</v>
      </c>
      <c r="L491" s="49" t="s">
        <v>77</v>
      </c>
      <c r="M491" s="50" t="s">
        <v>77</v>
      </c>
      <c r="N491" s="46">
        <f t="shared" si="58"/>
        <v>1900</v>
      </c>
      <c r="P491">
        <f t="shared" si="52"/>
        <v>124</v>
      </c>
      <c r="Q491" s="38">
        <f t="shared" si="53"/>
        <v>1</v>
      </c>
      <c r="R491" s="38">
        <f t="shared" si="54"/>
        <v>0.9</v>
      </c>
      <c r="T491" s="47">
        <v>222199.141865496</v>
      </c>
      <c r="U491" s="47">
        <f t="shared" si="55"/>
        <v>22219.914186549595</v>
      </c>
      <c r="W491" s="47">
        <f t="shared" si="56"/>
        <v>0</v>
      </c>
      <c r="X491" s="47">
        <f t="shared" si="57"/>
        <v>0</v>
      </c>
    </row>
    <row r="492" spans="5:24" x14ac:dyDescent="0.2">
      <c r="E492" s="63">
        <v>159829</v>
      </c>
      <c r="F492" s="63" t="s">
        <v>60</v>
      </c>
      <c r="G492" s="63" t="s">
        <v>74</v>
      </c>
      <c r="I492" s="48" t="s">
        <v>77</v>
      </c>
      <c r="J492" s="49">
        <v>1900</v>
      </c>
      <c r="K492" s="49" t="s">
        <v>77</v>
      </c>
      <c r="L492" s="49" t="s">
        <v>77</v>
      </c>
      <c r="M492" s="50" t="s">
        <v>77</v>
      </c>
      <c r="N492" s="46">
        <f t="shared" si="58"/>
        <v>1900</v>
      </c>
      <c r="P492">
        <f t="shared" si="52"/>
        <v>124</v>
      </c>
      <c r="Q492" s="38">
        <f t="shared" si="53"/>
        <v>1</v>
      </c>
      <c r="R492" s="38">
        <f t="shared" si="54"/>
        <v>0.9</v>
      </c>
      <c r="T492" s="47">
        <v>222199.141865496</v>
      </c>
      <c r="U492" s="47">
        <f t="shared" si="55"/>
        <v>22219.914186549595</v>
      </c>
      <c r="W492" s="47">
        <f t="shared" si="56"/>
        <v>0</v>
      </c>
      <c r="X492" s="47">
        <f t="shared" si="57"/>
        <v>0</v>
      </c>
    </row>
    <row r="493" spans="5:24" x14ac:dyDescent="0.2">
      <c r="E493" s="63">
        <v>159828</v>
      </c>
      <c r="F493" s="63" t="s">
        <v>60</v>
      </c>
      <c r="G493" s="63" t="s">
        <v>74</v>
      </c>
      <c r="I493" s="48" t="s">
        <v>77</v>
      </c>
      <c r="J493" s="49">
        <v>1900</v>
      </c>
      <c r="K493" s="49" t="s">
        <v>77</v>
      </c>
      <c r="L493" s="49" t="s">
        <v>77</v>
      </c>
      <c r="M493" s="50" t="s">
        <v>77</v>
      </c>
      <c r="N493" s="46">
        <f t="shared" si="58"/>
        <v>1900</v>
      </c>
      <c r="P493">
        <f t="shared" si="52"/>
        <v>124</v>
      </c>
      <c r="Q493" s="38">
        <f t="shared" si="53"/>
        <v>1</v>
      </c>
      <c r="R493" s="38">
        <f t="shared" si="54"/>
        <v>0.9</v>
      </c>
      <c r="T493" s="47">
        <v>6444127.8111499641</v>
      </c>
      <c r="U493" s="47">
        <f t="shared" si="55"/>
        <v>644412.78111499629</v>
      </c>
      <c r="W493" s="47">
        <f t="shared" si="56"/>
        <v>0</v>
      </c>
      <c r="X493" s="47">
        <f t="shared" si="57"/>
        <v>0</v>
      </c>
    </row>
    <row r="494" spans="5:24" x14ac:dyDescent="0.2">
      <c r="E494" s="63">
        <v>159827</v>
      </c>
      <c r="F494" s="63" t="s">
        <v>60</v>
      </c>
      <c r="G494" s="63" t="s">
        <v>74</v>
      </c>
      <c r="I494" s="48" t="s">
        <v>77</v>
      </c>
      <c r="J494" s="49">
        <v>1900</v>
      </c>
      <c r="K494" s="49" t="s">
        <v>77</v>
      </c>
      <c r="L494" s="49" t="s">
        <v>77</v>
      </c>
      <c r="M494" s="50" t="s">
        <v>77</v>
      </c>
      <c r="N494" s="46">
        <f t="shared" si="58"/>
        <v>1900</v>
      </c>
      <c r="P494">
        <f t="shared" si="52"/>
        <v>124</v>
      </c>
      <c r="Q494" s="38">
        <f t="shared" si="53"/>
        <v>1</v>
      </c>
      <c r="R494" s="38">
        <f t="shared" si="54"/>
        <v>0.9</v>
      </c>
      <c r="T494" s="47">
        <v>88174.262645038078</v>
      </c>
      <c r="U494" s="47">
        <f t="shared" si="55"/>
        <v>8817.4262645038052</v>
      </c>
      <c r="W494" s="47">
        <f t="shared" si="56"/>
        <v>0</v>
      </c>
      <c r="X494" s="47">
        <f t="shared" si="57"/>
        <v>0</v>
      </c>
    </row>
    <row r="495" spans="5:24" x14ac:dyDescent="0.2">
      <c r="E495" s="63">
        <v>159826</v>
      </c>
      <c r="F495" s="63" t="s">
        <v>60</v>
      </c>
      <c r="G495" s="63" t="s">
        <v>74</v>
      </c>
      <c r="I495" s="48" t="s">
        <v>77</v>
      </c>
      <c r="J495" s="49">
        <v>1900</v>
      </c>
      <c r="K495" s="49" t="s">
        <v>77</v>
      </c>
      <c r="L495" s="49" t="s">
        <v>77</v>
      </c>
      <c r="M495" s="50" t="s">
        <v>77</v>
      </c>
      <c r="N495" s="46">
        <f t="shared" si="58"/>
        <v>1900</v>
      </c>
      <c r="P495">
        <f t="shared" si="52"/>
        <v>124</v>
      </c>
      <c r="Q495" s="38">
        <f t="shared" si="53"/>
        <v>1</v>
      </c>
      <c r="R495" s="38">
        <f t="shared" si="54"/>
        <v>0.9</v>
      </c>
      <c r="T495" s="47">
        <v>4585.0616575419808</v>
      </c>
      <c r="U495" s="47">
        <f t="shared" si="55"/>
        <v>458.50616575419798</v>
      </c>
      <c r="W495" s="47">
        <f t="shared" si="56"/>
        <v>0</v>
      </c>
      <c r="X495" s="47">
        <f t="shared" si="57"/>
        <v>0</v>
      </c>
    </row>
    <row r="496" spans="5:24" x14ac:dyDescent="0.2">
      <c r="E496" s="63">
        <v>159825</v>
      </c>
      <c r="F496" s="63" t="s">
        <v>60</v>
      </c>
      <c r="G496" s="63" t="s">
        <v>74</v>
      </c>
      <c r="I496" s="48" t="s">
        <v>77</v>
      </c>
      <c r="J496" s="49">
        <v>1900</v>
      </c>
      <c r="K496" s="49" t="s">
        <v>77</v>
      </c>
      <c r="L496" s="49" t="s">
        <v>77</v>
      </c>
      <c r="M496" s="50" t="s">
        <v>77</v>
      </c>
      <c r="N496" s="46">
        <f t="shared" si="58"/>
        <v>1900</v>
      </c>
      <c r="P496">
        <f t="shared" si="52"/>
        <v>124</v>
      </c>
      <c r="Q496" s="38">
        <f t="shared" si="53"/>
        <v>1</v>
      </c>
      <c r="R496" s="38">
        <f t="shared" si="54"/>
        <v>0.9</v>
      </c>
      <c r="T496" s="47">
        <v>89937.747897938854</v>
      </c>
      <c r="U496" s="47">
        <f t="shared" si="55"/>
        <v>8993.7747897938843</v>
      </c>
      <c r="W496" s="47">
        <f t="shared" si="56"/>
        <v>0</v>
      </c>
      <c r="X496" s="47">
        <f t="shared" si="57"/>
        <v>0</v>
      </c>
    </row>
    <row r="497" spans="5:24" x14ac:dyDescent="0.2">
      <c r="E497" s="63">
        <v>159824</v>
      </c>
      <c r="F497" s="63" t="s">
        <v>60</v>
      </c>
      <c r="G497" s="63" t="s">
        <v>74</v>
      </c>
      <c r="I497" s="48" t="s">
        <v>77</v>
      </c>
      <c r="J497" s="49">
        <v>1900</v>
      </c>
      <c r="K497" s="49" t="s">
        <v>77</v>
      </c>
      <c r="L497" s="49" t="s">
        <v>77</v>
      </c>
      <c r="M497" s="50" t="s">
        <v>77</v>
      </c>
      <c r="N497" s="46">
        <f t="shared" si="58"/>
        <v>1900</v>
      </c>
      <c r="P497">
        <f t="shared" si="52"/>
        <v>124</v>
      </c>
      <c r="Q497" s="38">
        <f t="shared" si="53"/>
        <v>1</v>
      </c>
      <c r="R497" s="38">
        <f t="shared" si="54"/>
        <v>0.9</v>
      </c>
      <c r="T497" s="47">
        <v>26099.581742931274</v>
      </c>
      <c r="U497" s="47">
        <f t="shared" si="55"/>
        <v>2609.9581742931268</v>
      </c>
      <c r="W497" s="47">
        <f t="shared" si="56"/>
        <v>0</v>
      </c>
      <c r="X497" s="47">
        <f t="shared" si="57"/>
        <v>0</v>
      </c>
    </row>
    <row r="498" spans="5:24" x14ac:dyDescent="0.2">
      <c r="E498" s="63">
        <v>159823</v>
      </c>
      <c r="F498" s="63" t="s">
        <v>60</v>
      </c>
      <c r="G498" s="63" t="s">
        <v>74</v>
      </c>
      <c r="I498" s="48" t="s">
        <v>77</v>
      </c>
      <c r="J498" s="49">
        <v>1900</v>
      </c>
      <c r="K498" s="49" t="s">
        <v>77</v>
      </c>
      <c r="L498" s="49" t="s">
        <v>77</v>
      </c>
      <c r="M498" s="50" t="s">
        <v>77</v>
      </c>
      <c r="N498" s="46">
        <f t="shared" si="58"/>
        <v>1900</v>
      </c>
      <c r="P498">
        <f t="shared" si="52"/>
        <v>124</v>
      </c>
      <c r="Q498" s="38">
        <f t="shared" si="53"/>
        <v>1</v>
      </c>
      <c r="R498" s="38">
        <f t="shared" si="54"/>
        <v>0.9</v>
      </c>
      <c r="T498" s="47">
        <v>26099.581742931274</v>
      </c>
      <c r="U498" s="47">
        <f t="shared" si="55"/>
        <v>2609.9581742931268</v>
      </c>
      <c r="W498" s="47">
        <f t="shared" si="56"/>
        <v>0</v>
      </c>
      <c r="X498" s="47">
        <f t="shared" si="57"/>
        <v>0</v>
      </c>
    </row>
    <row r="499" spans="5:24" x14ac:dyDescent="0.2">
      <c r="E499" s="63">
        <v>159822</v>
      </c>
      <c r="F499" s="63" t="s">
        <v>60</v>
      </c>
      <c r="G499" s="63" t="s">
        <v>74</v>
      </c>
      <c r="I499" s="48" t="s">
        <v>77</v>
      </c>
      <c r="J499" s="49">
        <v>1900</v>
      </c>
      <c r="K499" s="49" t="s">
        <v>77</v>
      </c>
      <c r="L499" s="49" t="s">
        <v>77</v>
      </c>
      <c r="M499" s="50" t="s">
        <v>77</v>
      </c>
      <c r="N499" s="46">
        <f t="shared" si="58"/>
        <v>1900</v>
      </c>
      <c r="P499">
        <f t="shared" si="52"/>
        <v>124</v>
      </c>
      <c r="Q499" s="38">
        <f t="shared" si="53"/>
        <v>1</v>
      </c>
      <c r="R499" s="38">
        <f t="shared" si="54"/>
        <v>0.9</v>
      </c>
      <c r="T499" s="47">
        <v>56784.225143404525</v>
      </c>
      <c r="U499" s="47">
        <f t="shared" si="55"/>
        <v>5678.422514340451</v>
      </c>
      <c r="W499" s="47">
        <f t="shared" si="56"/>
        <v>0</v>
      </c>
      <c r="X499" s="47">
        <f t="shared" si="57"/>
        <v>0</v>
      </c>
    </row>
    <row r="500" spans="5:24" x14ac:dyDescent="0.2">
      <c r="E500" s="63">
        <v>159821</v>
      </c>
      <c r="F500" s="63" t="s">
        <v>60</v>
      </c>
      <c r="G500" s="63" t="s">
        <v>74</v>
      </c>
      <c r="I500" s="48" t="s">
        <v>77</v>
      </c>
      <c r="J500" s="49">
        <v>1900</v>
      </c>
      <c r="K500" s="49" t="s">
        <v>77</v>
      </c>
      <c r="L500" s="49" t="s">
        <v>77</v>
      </c>
      <c r="M500" s="50" t="s">
        <v>77</v>
      </c>
      <c r="N500" s="46">
        <f t="shared" si="58"/>
        <v>1900</v>
      </c>
      <c r="P500">
        <f t="shared" si="52"/>
        <v>124</v>
      </c>
      <c r="Q500" s="38">
        <f t="shared" si="53"/>
        <v>1</v>
      </c>
      <c r="R500" s="38">
        <f t="shared" si="54"/>
        <v>0.9</v>
      </c>
      <c r="T500" s="47">
        <v>97697.083010702219</v>
      </c>
      <c r="U500" s="47">
        <f t="shared" si="55"/>
        <v>9769.708301070219</v>
      </c>
      <c r="W500" s="47">
        <f t="shared" si="56"/>
        <v>0</v>
      </c>
      <c r="X500" s="47">
        <f t="shared" si="57"/>
        <v>0</v>
      </c>
    </row>
    <row r="501" spans="5:24" x14ac:dyDescent="0.2">
      <c r="E501" s="63">
        <v>159820</v>
      </c>
      <c r="F501" s="63" t="s">
        <v>60</v>
      </c>
      <c r="G501" s="63" t="s">
        <v>74</v>
      </c>
      <c r="I501" s="48" t="s">
        <v>77</v>
      </c>
      <c r="J501" s="49">
        <v>1900</v>
      </c>
      <c r="K501" s="49" t="s">
        <v>77</v>
      </c>
      <c r="L501" s="49" t="s">
        <v>77</v>
      </c>
      <c r="M501" s="50" t="s">
        <v>77</v>
      </c>
      <c r="N501" s="46">
        <f t="shared" si="58"/>
        <v>1900</v>
      </c>
      <c r="P501">
        <f t="shared" si="52"/>
        <v>124</v>
      </c>
      <c r="Q501" s="38">
        <f t="shared" si="53"/>
        <v>1</v>
      </c>
      <c r="R501" s="38">
        <f t="shared" si="54"/>
        <v>0.9</v>
      </c>
      <c r="T501" s="47">
        <v>0</v>
      </c>
      <c r="U501" s="47">
        <f t="shared" si="55"/>
        <v>0</v>
      </c>
      <c r="W501" s="47">
        <f t="shared" si="56"/>
        <v>0</v>
      </c>
      <c r="X501" s="47">
        <f t="shared" si="57"/>
        <v>0</v>
      </c>
    </row>
    <row r="502" spans="5:24" x14ac:dyDescent="0.2">
      <c r="E502" s="63">
        <v>159819</v>
      </c>
      <c r="F502" s="63" t="s">
        <v>60</v>
      </c>
      <c r="G502" s="63" t="s">
        <v>74</v>
      </c>
      <c r="I502" s="48" t="s">
        <v>77</v>
      </c>
      <c r="J502" s="49">
        <v>1900</v>
      </c>
      <c r="K502" s="49" t="s">
        <v>77</v>
      </c>
      <c r="L502" s="49" t="s">
        <v>77</v>
      </c>
      <c r="M502" s="50" t="s">
        <v>77</v>
      </c>
      <c r="N502" s="46">
        <f t="shared" si="58"/>
        <v>1900</v>
      </c>
      <c r="P502">
        <f t="shared" si="52"/>
        <v>124</v>
      </c>
      <c r="Q502" s="38">
        <f t="shared" si="53"/>
        <v>1</v>
      </c>
      <c r="R502" s="38">
        <f t="shared" si="54"/>
        <v>0.9</v>
      </c>
      <c r="T502" s="47">
        <v>177406.61644181662</v>
      </c>
      <c r="U502" s="47">
        <f t="shared" si="55"/>
        <v>17740.661644181659</v>
      </c>
      <c r="W502" s="47">
        <f t="shared" si="56"/>
        <v>0</v>
      </c>
      <c r="X502" s="47">
        <f t="shared" si="57"/>
        <v>0</v>
      </c>
    </row>
    <row r="503" spans="5:24" x14ac:dyDescent="0.2">
      <c r="E503" s="63">
        <v>159818</v>
      </c>
      <c r="F503" s="63" t="s">
        <v>60</v>
      </c>
      <c r="G503" s="63" t="s">
        <v>74</v>
      </c>
      <c r="I503" s="48" t="s">
        <v>77</v>
      </c>
      <c r="J503" s="49">
        <v>1900</v>
      </c>
      <c r="K503" s="49" t="s">
        <v>77</v>
      </c>
      <c r="L503" s="49" t="s">
        <v>77</v>
      </c>
      <c r="M503" s="50" t="s">
        <v>77</v>
      </c>
      <c r="N503" s="46">
        <f t="shared" si="58"/>
        <v>1900</v>
      </c>
      <c r="P503">
        <f t="shared" si="52"/>
        <v>124</v>
      </c>
      <c r="Q503" s="38">
        <f t="shared" si="53"/>
        <v>1</v>
      </c>
      <c r="R503" s="38">
        <f t="shared" si="54"/>
        <v>0.9</v>
      </c>
      <c r="T503" s="47">
        <v>5832903.822494559</v>
      </c>
      <c r="U503" s="47">
        <f t="shared" si="55"/>
        <v>583290.38224945578</v>
      </c>
      <c r="W503" s="47">
        <f t="shared" si="56"/>
        <v>0</v>
      </c>
      <c r="X503" s="47">
        <f t="shared" si="57"/>
        <v>0</v>
      </c>
    </row>
    <row r="504" spans="5:24" x14ac:dyDescent="0.2">
      <c r="E504" s="63">
        <v>159817</v>
      </c>
      <c r="F504" s="63" t="s">
        <v>60</v>
      </c>
      <c r="G504" s="63" t="s">
        <v>74</v>
      </c>
      <c r="I504" s="48" t="s">
        <v>77</v>
      </c>
      <c r="J504" s="49">
        <v>1900</v>
      </c>
      <c r="K504" s="49" t="s">
        <v>77</v>
      </c>
      <c r="L504" s="49" t="s">
        <v>77</v>
      </c>
      <c r="M504" s="50" t="s">
        <v>77</v>
      </c>
      <c r="N504" s="46">
        <f t="shared" si="58"/>
        <v>1900</v>
      </c>
      <c r="P504">
        <f t="shared" si="52"/>
        <v>124</v>
      </c>
      <c r="Q504" s="38">
        <f t="shared" si="53"/>
        <v>1</v>
      </c>
      <c r="R504" s="38">
        <f t="shared" si="54"/>
        <v>0.9</v>
      </c>
      <c r="T504" s="47">
        <v>38796.675563816752</v>
      </c>
      <c r="U504" s="47">
        <f t="shared" si="55"/>
        <v>3879.6675563816743</v>
      </c>
      <c r="W504" s="47">
        <f t="shared" si="56"/>
        <v>0</v>
      </c>
      <c r="X504" s="47">
        <f t="shared" si="57"/>
        <v>0</v>
      </c>
    </row>
    <row r="505" spans="5:24" x14ac:dyDescent="0.2">
      <c r="E505" s="63">
        <v>159816</v>
      </c>
      <c r="F505" s="63" t="s">
        <v>60</v>
      </c>
      <c r="G505" s="63" t="s">
        <v>74</v>
      </c>
      <c r="I505" s="48" t="s">
        <v>77</v>
      </c>
      <c r="J505" s="49">
        <v>1900</v>
      </c>
      <c r="K505" s="49" t="s">
        <v>77</v>
      </c>
      <c r="L505" s="49" t="s">
        <v>77</v>
      </c>
      <c r="M505" s="50" t="s">
        <v>77</v>
      </c>
      <c r="N505" s="46">
        <f t="shared" si="58"/>
        <v>1900</v>
      </c>
      <c r="P505">
        <f t="shared" si="52"/>
        <v>124</v>
      </c>
      <c r="Q505" s="38">
        <f t="shared" si="53"/>
        <v>1</v>
      </c>
      <c r="R505" s="38">
        <f t="shared" si="54"/>
        <v>0.9</v>
      </c>
      <c r="T505" s="47">
        <v>67012.439610228947</v>
      </c>
      <c r="U505" s="47">
        <f t="shared" si="55"/>
        <v>6701.243961022893</v>
      </c>
      <c r="W505" s="47">
        <f t="shared" si="56"/>
        <v>0</v>
      </c>
      <c r="X505" s="47">
        <f t="shared" si="57"/>
        <v>0</v>
      </c>
    </row>
    <row r="506" spans="5:24" x14ac:dyDescent="0.2">
      <c r="E506" s="63">
        <v>159815</v>
      </c>
      <c r="F506" s="63" t="s">
        <v>60</v>
      </c>
      <c r="G506" s="63" t="s">
        <v>74</v>
      </c>
      <c r="I506" s="48" t="s">
        <v>77</v>
      </c>
      <c r="J506" s="49">
        <v>1900</v>
      </c>
      <c r="K506" s="49" t="s">
        <v>77</v>
      </c>
      <c r="L506" s="49" t="s">
        <v>77</v>
      </c>
      <c r="M506" s="50" t="s">
        <v>77</v>
      </c>
      <c r="N506" s="46">
        <f t="shared" si="58"/>
        <v>1900</v>
      </c>
      <c r="P506">
        <f t="shared" si="52"/>
        <v>124</v>
      </c>
      <c r="Q506" s="38">
        <f t="shared" si="53"/>
        <v>1</v>
      </c>
      <c r="R506" s="38">
        <f t="shared" si="54"/>
        <v>0.9</v>
      </c>
      <c r="T506" s="47">
        <v>67012.439610228947</v>
      </c>
      <c r="U506" s="47">
        <f t="shared" si="55"/>
        <v>6701.243961022893</v>
      </c>
      <c r="W506" s="47">
        <f t="shared" si="56"/>
        <v>0</v>
      </c>
      <c r="X506" s="47">
        <f t="shared" si="57"/>
        <v>0</v>
      </c>
    </row>
    <row r="507" spans="5:24" x14ac:dyDescent="0.2">
      <c r="E507" s="63">
        <v>159814</v>
      </c>
      <c r="F507" s="63" t="s">
        <v>60</v>
      </c>
      <c r="G507" s="63" t="s">
        <v>74</v>
      </c>
      <c r="I507" s="48" t="s">
        <v>77</v>
      </c>
      <c r="J507" s="49">
        <v>1900</v>
      </c>
      <c r="K507" s="49" t="s">
        <v>77</v>
      </c>
      <c r="L507" s="49" t="s">
        <v>77</v>
      </c>
      <c r="M507" s="50" t="s">
        <v>77</v>
      </c>
      <c r="N507" s="46">
        <f t="shared" si="58"/>
        <v>1900</v>
      </c>
      <c r="P507">
        <f t="shared" si="52"/>
        <v>124</v>
      </c>
      <c r="Q507" s="38">
        <f t="shared" si="53"/>
        <v>1</v>
      </c>
      <c r="R507" s="38">
        <f t="shared" si="54"/>
        <v>0.9</v>
      </c>
      <c r="T507" s="47">
        <v>31742.734552213708</v>
      </c>
      <c r="U507" s="47">
        <f t="shared" si="55"/>
        <v>3174.2734552213701</v>
      </c>
      <c r="W507" s="47">
        <f t="shared" si="56"/>
        <v>0</v>
      </c>
      <c r="X507" s="47">
        <f t="shared" si="57"/>
        <v>0</v>
      </c>
    </row>
    <row r="508" spans="5:24" x14ac:dyDescent="0.2">
      <c r="E508" s="63">
        <v>159813</v>
      </c>
      <c r="F508" s="63" t="s">
        <v>60</v>
      </c>
      <c r="G508" s="63" t="s">
        <v>74</v>
      </c>
      <c r="I508" s="48" t="s">
        <v>77</v>
      </c>
      <c r="J508" s="49">
        <v>1900</v>
      </c>
      <c r="K508" s="49" t="s">
        <v>77</v>
      </c>
      <c r="L508" s="49" t="s">
        <v>77</v>
      </c>
      <c r="M508" s="50" t="s">
        <v>77</v>
      </c>
      <c r="N508" s="46">
        <f t="shared" si="58"/>
        <v>1900</v>
      </c>
      <c r="P508">
        <f t="shared" si="52"/>
        <v>124</v>
      </c>
      <c r="Q508" s="38">
        <f t="shared" si="53"/>
        <v>1</v>
      </c>
      <c r="R508" s="38">
        <f t="shared" si="54"/>
        <v>0.9</v>
      </c>
      <c r="T508" s="47">
        <v>35269.705058015228</v>
      </c>
      <c r="U508" s="47">
        <f t="shared" si="55"/>
        <v>3526.970505801522</v>
      </c>
      <c r="W508" s="47">
        <f t="shared" si="56"/>
        <v>0</v>
      </c>
      <c r="X508" s="47">
        <f t="shared" si="57"/>
        <v>0</v>
      </c>
    </row>
    <row r="509" spans="5:24" x14ac:dyDescent="0.2">
      <c r="E509" s="63">
        <v>159812</v>
      </c>
      <c r="F509" s="63" t="s">
        <v>60</v>
      </c>
      <c r="G509" s="63" t="s">
        <v>74</v>
      </c>
      <c r="I509" s="48" t="s">
        <v>77</v>
      </c>
      <c r="J509" s="49">
        <v>1900</v>
      </c>
      <c r="K509" s="49" t="s">
        <v>77</v>
      </c>
      <c r="L509" s="49" t="s">
        <v>77</v>
      </c>
      <c r="M509" s="50" t="s">
        <v>77</v>
      </c>
      <c r="N509" s="46">
        <f t="shared" si="58"/>
        <v>1900</v>
      </c>
      <c r="P509">
        <f t="shared" si="52"/>
        <v>124</v>
      </c>
      <c r="Q509" s="38">
        <f t="shared" si="53"/>
        <v>1</v>
      </c>
      <c r="R509" s="38">
        <f t="shared" si="54"/>
        <v>0.9</v>
      </c>
      <c r="T509" s="47">
        <v>88174.262645038078</v>
      </c>
      <c r="U509" s="47">
        <f t="shared" si="55"/>
        <v>8817.4262645038052</v>
      </c>
      <c r="W509" s="47">
        <f t="shared" si="56"/>
        <v>0</v>
      </c>
      <c r="X509" s="47">
        <f t="shared" si="57"/>
        <v>0</v>
      </c>
    </row>
    <row r="510" spans="5:24" x14ac:dyDescent="0.2">
      <c r="E510" s="63">
        <v>159811</v>
      </c>
      <c r="F510" s="63" t="s">
        <v>60</v>
      </c>
      <c r="G510" s="63" t="s">
        <v>74</v>
      </c>
      <c r="I510" s="48" t="s">
        <v>77</v>
      </c>
      <c r="J510" s="49">
        <v>1900</v>
      </c>
      <c r="K510" s="49" t="s">
        <v>77</v>
      </c>
      <c r="L510" s="49" t="s">
        <v>77</v>
      </c>
      <c r="M510" s="50" t="s">
        <v>77</v>
      </c>
      <c r="N510" s="46">
        <f t="shared" si="58"/>
        <v>1900</v>
      </c>
      <c r="P510">
        <f t="shared" si="52"/>
        <v>124</v>
      </c>
      <c r="Q510" s="38">
        <f t="shared" si="53"/>
        <v>1</v>
      </c>
      <c r="R510" s="38">
        <f t="shared" si="54"/>
        <v>0.9</v>
      </c>
      <c r="T510" s="47">
        <v>102282.14466824417</v>
      </c>
      <c r="U510" s="47">
        <f t="shared" si="55"/>
        <v>10228.214466824415</v>
      </c>
      <c r="W510" s="47">
        <f t="shared" si="56"/>
        <v>0</v>
      </c>
      <c r="X510" s="47">
        <f t="shared" si="57"/>
        <v>0</v>
      </c>
    </row>
    <row r="511" spans="5:24" x14ac:dyDescent="0.2">
      <c r="E511" s="63">
        <v>159810</v>
      </c>
      <c r="F511" s="63" t="s">
        <v>60</v>
      </c>
      <c r="G511" s="63" t="s">
        <v>74</v>
      </c>
      <c r="I511" s="48" t="s">
        <v>77</v>
      </c>
      <c r="J511" s="49">
        <v>1900</v>
      </c>
      <c r="K511" s="49" t="s">
        <v>77</v>
      </c>
      <c r="L511" s="49" t="s">
        <v>77</v>
      </c>
      <c r="M511" s="50" t="s">
        <v>77</v>
      </c>
      <c r="N511" s="46">
        <f t="shared" si="58"/>
        <v>1900</v>
      </c>
      <c r="P511">
        <f t="shared" si="52"/>
        <v>124</v>
      </c>
      <c r="Q511" s="38">
        <f t="shared" si="53"/>
        <v>1</v>
      </c>
      <c r="R511" s="38">
        <f t="shared" si="54"/>
        <v>0.9</v>
      </c>
      <c r="T511" s="47">
        <v>7678214.7911299169</v>
      </c>
      <c r="U511" s="47">
        <f t="shared" si="55"/>
        <v>767821.47911299148</v>
      </c>
      <c r="W511" s="47">
        <f t="shared" si="56"/>
        <v>0</v>
      </c>
      <c r="X511" s="47">
        <f t="shared" si="57"/>
        <v>0</v>
      </c>
    </row>
    <row r="512" spans="5:24" x14ac:dyDescent="0.2">
      <c r="E512" s="63">
        <v>159809</v>
      </c>
      <c r="F512" s="63" t="s">
        <v>60</v>
      </c>
      <c r="G512" s="63" t="s">
        <v>74</v>
      </c>
      <c r="I512" s="48" t="s">
        <v>77</v>
      </c>
      <c r="J512" s="49">
        <v>1900</v>
      </c>
      <c r="K512" s="49" t="s">
        <v>77</v>
      </c>
      <c r="L512" s="49" t="s">
        <v>77</v>
      </c>
      <c r="M512" s="50" t="s">
        <v>77</v>
      </c>
      <c r="N512" s="46">
        <f t="shared" si="58"/>
        <v>1900</v>
      </c>
      <c r="P512">
        <f t="shared" si="52"/>
        <v>124</v>
      </c>
      <c r="Q512" s="38">
        <f t="shared" si="53"/>
        <v>1</v>
      </c>
      <c r="R512" s="38">
        <f t="shared" si="54"/>
        <v>0.9</v>
      </c>
      <c r="T512" s="47">
        <v>162240.64326687009</v>
      </c>
      <c r="U512" s="47">
        <f t="shared" si="55"/>
        <v>16224.064326687005</v>
      </c>
      <c r="W512" s="47">
        <f t="shared" si="56"/>
        <v>0</v>
      </c>
      <c r="X512" s="47">
        <f t="shared" si="57"/>
        <v>0</v>
      </c>
    </row>
    <row r="513" spans="5:24" x14ac:dyDescent="0.2">
      <c r="E513" s="63">
        <v>159808</v>
      </c>
      <c r="F513" s="63" t="s">
        <v>60</v>
      </c>
      <c r="G513" s="63" t="s">
        <v>74</v>
      </c>
      <c r="I513" s="48" t="s">
        <v>77</v>
      </c>
      <c r="J513" s="49">
        <v>1900</v>
      </c>
      <c r="K513" s="49" t="s">
        <v>77</v>
      </c>
      <c r="L513" s="49" t="s">
        <v>77</v>
      </c>
      <c r="M513" s="50" t="s">
        <v>77</v>
      </c>
      <c r="N513" s="46">
        <f t="shared" si="58"/>
        <v>1900</v>
      </c>
      <c r="P513">
        <f t="shared" si="52"/>
        <v>124</v>
      </c>
      <c r="Q513" s="38">
        <f t="shared" si="53"/>
        <v>1</v>
      </c>
      <c r="R513" s="38">
        <f t="shared" si="54"/>
        <v>0.9</v>
      </c>
      <c r="T513" s="47">
        <v>137551.84972625942</v>
      </c>
      <c r="U513" s="47">
        <f t="shared" si="55"/>
        <v>13755.184972625939</v>
      </c>
      <c r="W513" s="47">
        <f t="shared" si="56"/>
        <v>0</v>
      </c>
      <c r="X513" s="47">
        <f t="shared" si="57"/>
        <v>0</v>
      </c>
    </row>
    <row r="514" spans="5:24" x14ac:dyDescent="0.2">
      <c r="E514" s="63">
        <v>159807</v>
      </c>
      <c r="F514" s="63" t="s">
        <v>60</v>
      </c>
      <c r="G514" s="63" t="s">
        <v>74</v>
      </c>
      <c r="I514" s="48" t="s">
        <v>77</v>
      </c>
      <c r="J514" s="49">
        <v>1900</v>
      </c>
      <c r="K514" s="49" t="s">
        <v>77</v>
      </c>
      <c r="L514" s="49" t="s">
        <v>77</v>
      </c>
      <c r="M514" s="50" t="s">
        <v>77</v>
      </c>
      <c r="N514" s="46">
        <f t="shared" si="58"/>
        <v>1900</v>
      </c>
      <c r="P514">
        <f t="shared" si="52"/>
        <v>124</v>
      </c>
      <c r="Q514" s="38">
        <f t="shared" si="53"/>
        <v>1</v>
      </c>
      <c r="R514" s="38">
        <f t="shared" si="54"/>
        <v>0.9</v>
      </c>
      <c r="T514" s="47">
        <v>102282.14466824417</v>
      </c>
      <c r="U514" s="47">
        <f t="shared" si="55"/>
        <v>10228.214466824415</v>
      </c>
      <c r="W514" s="47">
        <f t="shared" si="56"/>
        <v>0</v>
      </c>
      <c r="X514" s="47">
        <f t="shared" si="57"/>
        <v>0</v>
      </c>
    </row>
    <row r="515" spans="5:24" x14ac:dyDescent="0.2">
      <c r="E515" s="63">
        <v>159806</v>
      </c>
      <c r="F515" s="63" t="s">
        <v>60</v>
      </c>
      <c r="G515" s="63" t="s">
        <v>74</v>
      </c>
      <c r="I515" s="48" t="s">
        <v>77</v>
      </c>
      <c r="J515" s="49">
        <v>1900</v>
      </c>
      <c r="K515" s="49" t="s">
        <v>77</v>
      </c>
      <c r="L515" s="49" t="s">
        <v>77</v>
      </c>
      <c r="M515" s="50" t="s">
        <v>77</v>
      </c>
      <c r="N515" s="46">
        <f t="shared" si="58"/>
        <v>1900</v>
      </c>
      <c r="P515">
        <f t="shared" si="52"/>
        <v>124</v>
      </c>
      <c r="Q515" s="38">
        <f t="shared" si="53"/>
        <v>1</v>
      </c>
      <c r="R515" s="38">
        <f t="shared" si="54"/>
        <v>0.9</v>
      </c>
      <c r="T515" s="47">
        <v>70539.410116030456</v>
      </c>
      <c r="U515" s="47">
        <f t="shared" si="55"/>
        <v>7053.941011603044</v>
      </c>
      <c r="W515" s="47">
        <f t="shared" si="56"/>
        <v>0</v>
      </c>
      <c r="X515" s="47">
        <f t="shared" si="57"/>
        <v>0</v>
      </c>
    </row>
    <row r="516" spans="5:24" x14ac:dyDescent="0.2">
      <c r="E516" s="63">
        <v>159805</v>
      </c>
      <c r="F516" s="63" t="s">
        <v>60</v>
      </c>
      <c r="G516" s="63" t="s">
        <v>74</v>
      </c>
      <c r="I516" s="48" t="s">
        <v>77</v>
      </c>
      <c r="J516" s="49">
        <v>1900</v>
      </c>
      <c r="K516" s="49" t="s">
        <v>77</v>
      </c>
      <c r="L516" s="49" t="s">
        <v>77</v>
      </c>
      <c r="M516" s="50" t="s">
        <v>77</v>
      </c>
      <c r="N516" s="46">
        <f t="shared" si="58"/>
        <v>1900</v>
      </c>
      <c r="P516">
        <f t="shared" si="52"/>
        <v>124</v>
      </c>
      <c r="Q516" s="38">
        <f t="shared" si="53"/>
        <v>1</v>
      </c>
      <c r="R516" s="38">
        <f t="shared" si="54"/>
        <v>0.9</v>
      </c>
      <c r="T516" s="47">
        <v>42323.646069618277</v>
      </c>
      <c r="U516" s="47">
        <f t="shared" si="55"/>
        <v>4232.3646069618271</v>
      </c>
      <c r="W516" s="47">
        <f t="shared" si="56"/>
        <v>0</v>
      </c>
      <c r="X516" s="47">
        <f t="shared" si="57"/>
        <v>0</v>
      </c>
    </row>
    <row r="517" spans="5:24" x14ac:dyDescent="0.2">
      <c r="E517" s="63">
        <v>159804</v>
      </c>
      <c r="F517" s="63" t="s">
        <v>60</v>
      </c>
      <c r="G517" s="63" t="s">
        <v>74</v>
      </c>
      <c r="I517" s="48" t="s">
        <v>77</v>
      </c>
      <c r="J517" s="49">
        <v>1900</v>
      </c>
      <c r="K517" s="49" t="s">
        <v>77</v>
      </c>
      <c r="L517" s="49" t="s">
        <v>77</v>
      </c>
      <c r="M517" s="50" t="s">
        <v>77</v>
      </c>
      <c r="N517" s="46">
        <f t="shared" si="58"/>
        <v>1900</v>
      </c>
      <c r="P517">
        <f t="shared" si="52"/>
        <v>124</v>
      </c>
      <c r="Q517" s="38">
        <f t="shared" si="53"/>
        <v>1</v>
      </c>
      <c r="R517" s="38">
        <f t="shared" si="54"/>
        <v>0.9</v>
      </c>
      <c r="T517" s="47">
        <v>171058.06953137391</v>
      </c>
      <c r="U517" s="47">
        <f t="shared" si="55"/>
        <v>17105.806953137388</v>
      </c>
      <c r="W517" s="47">
        <f t="shared" si="56"/>
        <v>0</v>
      </c>
      <c r="X517" s="47">
        <f t="shared" si="57"/>
        <v>0</v>
      </c>
    </row>
    <row r="518" spans="5:24" x14ac:dyDescent="0.2">
      <c r="E518" s="63">
        <v>159803</v>
      </c>
      <c r="F518" s="63" t="s">
        <v>60</v>
      </c>
      <c r="G518" s="63" t="s">
        <v>74</v>
      </c>
      <c r="I518" s="48" t="s">
        <v>77</v>
      </c>
      <c r="J518" s="49">
        <v>1900</v>
      </c>
      <c r="K518" s="49" t="s">
        <v>77</v>
      </c>
      <c r="L518" s="49" t="s">
        <v>77</v>
      </c>
      <c r="M518" s="50" t="s">
        <v>77</v>
      </c>
      <c r="N518" s="46">
        <f t="shared" si="58"/>
        <v>1900</v>
      </c>
      <c r="P518">
        <f t="shared" si="52"/>
        <v>124</v>
      </c>
      <c r="Q518" s="38">
        <f t="shared" si="53"/>
        <v>1</v>
      </c>
      <c r="R518" s="38">
        <f t="shared" si="54"/>
        <v>0.9</v>
      </c>
      <c r="T518" s="47">
        <v>171058.06953137391</v>
      </c>
      <c r="U518" s="47">
        <f t="shared" si="55"/>
        <v>17105.806953137388</v>
      </c>
      <c r="W518" s="47">
        <f t="shared" si="56"/>
        <v>0</v>
      </c>
      <c r="X518" s="47">
        <f t="shared" si="57"/>
        <v>0</v>
      </c>
    </row>
    <row r="519" spans="5:24" x14ac:dyDescent="0.2">
      <c r="E519" s="63">
        <v>159802</v>
      </c>
      <c r="F519" s="63" t="s">
        <v>60</v>
      </c>
      <c r="G519" s="63" t="s">
        <v>74</v>
      </c>
      <c r="I519" s="48" t="s">
        <v>77</v>
      </c>
      <c r="J519" s="49">
        <v>1900</v>
      </c>
      <c r="K519" s="49" t="s">
        <v>77</v>
      </c>
      <c r="L519" s="49" t="s">
        <v>77</v>
      </c>
      <c r="M519" s="50" t="s">
        <v>77</v>
      </c>
      <c r="N519" s="46">
        <f t="shared" si="58"/>
        <v>1900</v>
      </c>
      <c r="P519">
        <f t="shared" si="52"/>
        <v>124</v>
      </c>
      <c r="Q519" s="38">
        <f t="shared" si="53"/>
        <v>1</v>
      </c>
      <c r="R519" s="38">
        <f t="shared" si="54"/>
        <v>0.9</v>
      </c>
      <c r="T519" s="47">
        <v>3526.9705058015238</v>
      </c>
      <c r="U519" s="47">
        <f t="shared" si="55"/>
        <v>352.69705058015228</v>
      </c>
      <c r="W519" s="47">
        <f t="shared" si="56"/>
        <v>0</v>
      </c>
      <c r="X519" s="47">
        <f t="shared" si="57"/>
        <v>0</v>
      </c>
    </row>
    <row r="520" spans="5:24" x14ac:dyDescent="0.2">
      <c r="E520" s="63">
        <v>159798</v>
      </c>
      <c r="F520" s="63" t="s">
        <v>60</v>
      </c>
      <c r="G520" s="63" t="s">
        <v>74</v>
      </c>
      <c r="I520" s="48" t="s">
        <v>77</v>
      </c>
      <c r="J520" s="49">
        <v>1900</v>
      </c>
      <c r="K520" s="49" t="s">
        <v>77</v>
      </c>
      <c r="L520" s="49" t="s">
        <v>77</v>
      </c>
      <c r="M520" s="50" t="s">
        <v>77</v>
      </c>
      <c r="N520" s="46">
        <f t="shared" si="58"/>
        <v>1900</v>
      </c>
      <c r="P520">
        <f t="shared" si="52"/>
        <v>124</v>
      </c>
      <c r="Q520" s="38">
        <f t="shared" si="53"/>
        <v>1</v>
      </c>
      <c r="R520" s="38">
        <f t="shared" si="54"/>
        <v>0.9</v>
      </c>
      <c r="T520" s="47">
        <v>58900.407446885452</v>
      </c>
      <c r="U520" s="47">
        <f t="shared" si="55"/>
        <v>5890.0407446885438</v>
      </c>
      <c r="W520" s="47">
        <f t="shared" si="56"/>
        <v>0</v>
      </c>
      <c r="X520" s="47">
        <f t="shared" si="57"/>
        <v>0</v>
      </c>
    </row>
    <row r="521" spans="5:24" x14ac:dyDescent="0.2">
      <c r="E521" s="63">
        <v>159797</v>
      </c>
      <c r="F521" s="63" t="s">
        <v>60</v>
      </c>
      <c r="G521" s="63" t="s">
        <v>74</v>
      </c>
      <c r="I521" s="48" t="s">
        <v>77</v>
      </c>
      <c r="J521" s="49">
        <v>1900</v>
      </c>
      <c r="K521" s="49" t="s">
        <v>77</v>
      </c>
      <c r="L521" s="49" t="s">
        <v>77</v>
      </c>
      <c r="M521" s="50" t="s">
        <v>77</v>
      </c>
      <c r="N521" s="46">
        <f t="shared" si="58"/>
        <v>1900</v>
      </c>
      <c r="P521">
        <f t="shared" si="52"/>
        <v>124</v>
      </c>
      <c r="Q521" s="38">
        <f t="shared" si="53"/>
        <v>1</v>
      </c>
      <c r="R521" s="38">
        <f t="shared" si="54"/>
        <v>0.9</v>
      </c>
      <c r="T521" s="47">
        <v>79004.139329954138</v>
      </c>
      <c r="U521" s="47">
        <f t="shared" si="55"/>
        <v>7900.4139329954123</v>
      </c>
      <c r="W521" s="47">
        <f t="shared" si="56"/>
        <v>0</v>
      </c>
      <c r="X521" s="47">
        <f t="shared" si="57"/>
        <v>0</v>
      </c>
    </row>
    <row r="522" spans="5:24" x14ac:dyDescent="0.2">
      <c r="E522" s="63">
        <v>159796</v>
      </c>
      <c r="F522" s="63" t="s">
        <v>60</v>
      </c>
      <c r="G522" s="63" t="s">
        <v>74</v>
      </c>
      <c r="I522" s="48" t="s">
        <v>77</v>
      </c>
      <c r="J522" s="49">
        <v>1900</v>
      </c>
      <c r="K522" s="49" t="s">
        <v>77</v>
      </c>
      <c r="L522" s="49" t="s">
        <v>77</v>
      </c>
      <c r="M522" s="50" t="s">
        <v>77</v>
      </c>
      <c r="N522" s="46">
        <f t="shared" si="58"/>
        <v>1900</v>
      </c>
      <c r="P522">
        <f t="shared" si="52"/>
        <v>124</v>
      </c>
      <c r="Q522" s="38">
        <f t="shared" si="53"/>
        <v>1</v>
      </c>
      <c r="R522" s="38">
        <f t="shared" si="54"/>
        <v>0.9</v>
      </c>
      <c r="T522" s="47">
        <v>705.39410116030467</v>
      </c>
      <c r="U522" s="47">
        <f t="shared" si="55"/>
        <v>70.539410116030453</v>
      </c>
      <c r="W522" s="47">
        <f t="shared" si="56"/>
        <v>0</v>
      </c>
      <c r="X522" s="47">
        <f t="shared" si="57"/>
        <v>0</v>
      </c>
    </row>
    <row r="523" spans="5:24" x14ac:dyDescent="0.2">
      <c r="E523" s="63">
        <v>159795</v>
      </c>
      <c r="F523" s="63" t="s">
        <v>60</v>
      </c>
      <c r="G523" s="63" t="s">
        <v>74</v>
      </c>
      <c r="I523" s="48" t="s">
        <v>77</v>
      </c>
      <c r="J523" s="49">
        <v>1900</v>
      </c>
      <c r="K523" s="49" t="s">
        <v>77</v>
      </c>
      <c r="L523" s="49" t="s">
        <v>77</v>
      </c>
      <c r="M523" s="50" t="s">
        <v>77</v>
      </c>
      <c r="N523" s="46">
        <f t="shared" si="58"/>
        <v>1900</v>
      </c>
      <c r="P523">
        <f t="shared" si="52"/>
        <v>124</v>
      </c>
      <c r="Q523" s="38">
        <f t="shared" si="53"/>
        <v>1</v>
      </c>
      <c r="R523" s="38">
        <f t="shared" si="54"/>
        <v>0.9</v>
      </c>
      <c r="T523" s="47">
        <v>9463919.9582172297</v>
      </c>
      <c r="U523" s="47">
        <f t="shared" si="55"/>
        <v>946391.99582172278</v>
      </c>
      <c r="W523" s="47">
        <f t="shared" si="56"/>
        <v>0</v>
      </c>
      <c r="X523" s="47">
        <f t="shared" si="57"/>
        <v>0</v>
      </c>
    </row>
    <row r="524" spans="5:24" x14ac:dyDescent="0.2">
      <c r="E524" s="63">
        <v>159794</v>
      </c>
      <c r="F524" s="63" t="s">
        <v>60</v>
      </c>
      <c r="G524" s="63" t="s">
        <v>74</v>
      </c>
      <c r="I524" s="48" t="s">
        <v>77</v>
      </c>
      <c r="J524" s="49">
        <v>1900</v>
      </c>
      <c r="K524" s="49" t="s">
        <v>77</v>
      </c>
      <c r="L524" s="49" t="s">
        <v>77</v>
      </c>
      <c r="M524" s="50" t="s">
        <v>77</v>
      </c>
      <c r="N524" s="46">
        <f t="shared" si="58"/>
        <v>1900</v>
      </c>
      <c r="P524">
        <f t="shared" si="52"/>
        <v>124</v>
      </c>
      <c r="Q524" s="38">
        <f t="shared" si="53"/>
        <v>1</v>
      </c>
      <c r="R524" s="38">
        <f t="shared" si="54"/>
        <v>0.9</v>
      </c>
      <c r="T524" s="47">
        <v>25746.884692351119</v>
      </c>
      <c r="U524" s="47">
        <f t="shared" si="55"/>
        <v>2574.6884692351114</v>
      </c>
      <c r="W524" s="47">
        <f t="shared" si="56"/>
        <v>0</v>
      </c>
      <c r="X524" s="47">
        <f t="shared" si="57"/>
        <v>0</v>
      </c>
    </row>
    <row r="525" spans="5:24" x14ac:dyDescent="0.2">
      <c r="E525" s="63">
        <v>159793</v>
      </c>
      <c r="F525" s="63" t="s">
        <v>60</v>
      </c>
      <c r="G525" s="63" t="s">
        <v>74</v>
      </c>
      <c r="I525" s="48" t="s">
        <v>77</v>
      </c>
      <c r="J525" s="49">
        <v>1900</v>
      </c>
      <c r="K525" s="49" t="s">
        <v>77</v>
      </c>
      <c r="L525" s="49" t="s">
        <v>77</v>
      </c>
      <c r="M525" s="50" t="s">
        <v>77</v>
      </c>
      <c r="N525" s="46">
        <f t="shared" si="58"/>
        <v>1900</v>
      </c>
      <c r="P525">
        <f t="shared" si="52"/>
        <v>124</v>
      </c>
      <c r="Q525" s="38">
        <f t="shared" si="53"/>
        <v>1</v>
      </c>
      <c r="R525" s="38">
        <f t="shared" si="54"/>
        <v>0.9</v>
      </c>
      <c r="T525" s="47">
        <v>89937.747897938854</v>
      </c>
      <c r="U525" s="47">
        <f t="shared" si="55"/>
        <v>8993.7747897938843</v>
      </c>
      <c r="W525" s="47">
        <f t="shared" si="56"/>
        <v>0</v>
      </c>
      <c r="X525" s="47">
        <f t="shared" si="57"/>
        <v>0</v>
      </c>
    </row>
    <row r="526" spans="5:24" x14ac:dyDescent="0.2">
      <c r="E526" s="63">
        <v>159792</v>
      </c>
      <c r="F526" s="63" t="s">
        <v>60</v>
      </c>
      <c r="G526" s="63" t="s">
        <v>74</v>
      </c>
      <c r="I526" s="48" t="s">
        <v>77</v>
      </c>
      <c r="J526" s="49">
        <v>1900</v>
      </c>
      <c r="K526" s="49" t="s">
        <v>77</v>
      </c>
      <c r="L526" s="49" t="s">
        <v>77</v>
      </c>
      <c r="M526" s="50" t="s">
        <v>77</v>
      </c>
      <c r="N526" s="46">
        <f t="shared" si="58"/>
        <v>1900</v>
      </c>
      <c r="P526">
        <f t="shared" si="52"/>
        <v>124</v>
      </c>
      <c r="Q526" s="38">
        <f t="shared" si="53"/>
        <v>1</v>
      </c>
      <c r="R526" s="38">
        <f t="shared" si="54"/>
        <v>0.9</v>
      </c>
      <c r="T526" s="47">
        <v>3879.6675563816757</v>
      </c>
      <c r="U526" s="47">
        <f t="shared" si="55"/>
        <v>387.96675563816746</v>
      </c>
      <c r="W526" s="47">
        <f t="shared" si="56"/>
        <v>0</v>
      </c>
      <c r="X526" s="47">
        <f t="shared" si="57"/>
        <v>0</v>
      </c>
    </row>
    <row r="527" spans="5:24" x14ac:dyDescent="0.2">
      <c r="E527" s="63">
        <v>159791</v>
      </c>
      <c r="F527" s="63" t="s">
        <v>60</v>
      </c>
      <c r="G527" s="63" t="s">
        <v>74</v>
      </c>
      <c r="I527" s="48" t="s">
        <v>77</v>
      </c>
      <c r="J527" s="49">
        <v>1900</v>
      </c>
      <c r="K527" s="49" t="s">
        <v>77</v>
      </c>
      <c r="L527" s="49" t="s">
        <v>77</v>
      </c>
      <c r="M527" s="50" t="s">
        <v>77</v>
      </c>
      <c r="N527" s="46">
        <f t="shared" si="58"/>
        <v>1900</v>
      </c>
      <c r="P527">
        <f t="shared" si="52"/>
        <v>124</v>
      </c>
      <c r="Q527" s="38">
        <f t="shared" si="53"/>
        <v>1</v>
      </c>
      <c r="R527" s="38">
        <f t="shared" si="54"/>
        <v>0.9</v>
      </c>
      <c r="T527" s="47">
        <v>89937.747897938854</v>
      </c>
      <c r="U527" s="47">
        <f t="shared" si="55"/>
        <v>8993.7747897938843</v>
      </c>
      <c r="W527" s="47">
        <f t="shared" si="56"/>
        <v>0</v>
      </c>
      <c r="X527" s="47">
        <f t="shared" si="57"/>
        <v>0</v>
      </c>
    </row>
    <row r="528" spans="5:24" x14ac:dyDescent="0.2">
      <c r="E528" s="63">
        <v>159790</v>
      </c>
      <c r="F528" s="63" t="s">
        <v>60</v>
      </c>
      <c r="G528" s="63" t="s">
        <v>74</v>
      </c>
      <c r="I528" s="48" t="s">
        <v>77</v>
      </c>
      <c r="J528" s="49">
        <v>1900</v>
      </c>
      <c r="K528" s="49" t="s">
        <v>77</v>
      </c>
      <c r="L528" s="49" t="s">
        <v>77</v>
      </c>
      <c r="M528" s="50" t="s">
        <v>77</v>
      </c>
      <c r="N528" s="46">
        <f t="shared" si="58"/>
        <v>1900</v>
      </c>
      <c r="P528">
        <f t="shared" si="52"/>
        <v>124</v>
      </c>
      <c r="Q528" s="38">
        <f t="shared" si="53"/>
        <v>1</v>
      </c>
      <c r="R528" s="38">
        <f t="shared" si="54"/>
        <v>0.9</v>
      </c>
      <c r="T528" s="47">
        <v>25394.187641770968</v>
      </c>
      <c r="U528" s="47">
        <f t="shared" si="55"/>
        <v>2539.4187641770964</v>
      </c>
      <c r="W528" s="47">
        <f t="shared" si="56"/>
        <v>0</v>
      </c>
      <c r="X528" s="47">
        <f t="shared" si="57"/>
        <v>0</v>
      </c>
    </row>
    <row r="529" spans="5:24" x14ac:dyDescent="0.2">
      <c r="E529" s="63">
        <v>159789</v>
      </c>
      <c r="F529" s="63" t="s">
        <v>60</v>
      </c>
      <c r="G529" s="63" t="s">
        <v>74</v>
      </c>
      <c r="I529" s="48" t="s">
        <v>77</v>
      </c>
      <c r="J529" s="49">
        <v>1900</v>
      </c>
      <c r="K529" s="49" t="s">
        <v>77</v>
      </c>
      <c r="L529" s="49" t="s">
        <v>77</v>
      </c>
      <c r="M529" s="50" t="s">
        <v>77</v>
      </c>
      <c r="N529" s="46">
        <f t="shared" si="58"/>
        <v>1900</v>
      </c>
      <c r="P529">
        <f t="shared" si="52"/>
        <v>124</v>
      </c>
      <c r="Q529" s="38">
        <f t="shared" si="53"/>
        <v>1</v>
      </c>
      <c r="R529" s="38">
        <f t="shared" si="54"/>
        <v>0.9</v>
      </c>
      <c r="T529" s="47">
        <v>55020.739890503763</v>
      </c>
      <c r="U529" s="47">
        <f t="shared" si="55"/>
        <v>5502.0739890503746</v>
      </c>
      <c r="W529" s="47">
        <f t="shared" si="56"/>
        <v>0</v>
      </c>
      <c r="X529" s="47">
        <f t="shared" si="57"/>
        <v>0</v>
      </c>
    </row>
    <row r="530" spans="5:24" x14ac:dyDescent="0.2">
      <c r="E530" s="63">
        <v>159788</v>
      </c>
      <c r="F530" s="63" t="s">
        <v>60</v>
      </c>
      <c r="G530" s="63" t="s">
        <v>74</v>
      </c>
      <c r="I530" s="48" t="s">
        <v>77</v>
      </c>
      <c r="J530" s="49">
        <v>1900</v>
      </c>
      <c r="K530" s="49" t="s">
        <v>77</v>
      </c>
      <c r="L530" s="49" t="s">
        <v>77</v>
      </c>
      <c r="M530" s="50" t="s">
        <v>77</v>
      </c>
      <c r="N530" s="46">
        <f t="shared" si="58"/>
        <v>1900</v>
      </c>
      <c r="P530">
        <f t="shared" si="52"/>
        <v>124</v>
      </c>
      <c r="Q530" s="38">
        <f t="shared" si="53"/>
        <v>1</v>
      </c>
      <c r="R530" s="38">
        <f t="shared" si="54"/>
        <v>0.9</v>
      </c>
      <c r="T530" s="47">
        <v>7277198.2446202831</v>
      </c>
      <c r="U530" s="47">
        <f t="shared" si="55"/>
        <v>727719.8244620281</v>
      </c>
      <c r="W530" s="47">
        <f t="shared" si="56"/>
        <v>0</v>
      </c>
      <c r="X530" s="47">
        <f t="shared" si="57"/>
        <v>0</v>
      </c>
    </row>
    <row r="531" spans="5:24" x14ac:dyDescent="0.2">
      <c r="E531" s="63">
        <v>159787</v>
      </c>
      <c r="F531" s="63" t="s">
        <v>60</v>
      </c>
      <c r="G531" s="63" t="s">
        <v>74</v>
      </c>
      <c r="I531" s="48" t="s">
        <v>77</v>
      </c>
      <c r="J531" s="49">
        <v>1900</v>
      </c>
      <c r="K531" s="49" t="s">
        <v>77</v>
      </c>
      <c r="L531" s="49" t="s">
        <v>77</v>
      </c>
      <c r="M531" s="50" t="s">
        <v>77</v>
      </c>
      <c r="N531" s="46">
        <f t="shared" si="58"/>
        <v>1900</v>
      </c>
      <c r="P531">
        <f t="shared" si="52"/>
        <v>124</v>
      </c>
      <c r="Q531" s="38">
        <f t="shared" si="53"/>
        <v>1</v>
      </c>
      <c r="R531" s="38">
        <f t="shared" si="54"/>
        <v>0.9</v>
      </c>
      <c r="T531" s="47">
        <v>254999.96756945012</v>
      </c>
      <c r="U531" s="47">
        <f t="shared" si="55"/>
        <v>25499.996756945005</v>
      </c>
      <c r="W531" s="47">
        <f t="shared" si="56"/>
        <v>0</v>
      </c>
      <c r="X531" s="47">
        <f t="shared" si="57"/>
        <v>0</v>
      </c>
    </row>
    <row r="532" spans="5:24" x14ac:dyDescent="0.2">
      <c r="E532" s="63">
        <v>159786</v>
      </c>
      <c r="F532" s="63" t="s">
        <v>60</v>
      </c>
      <c r="G532" s="63" t="s">
        <v>74</v>
      </c>
      <c r="I532" s="48" t="s">
        <v>77</v>
      </c>
      <c r="J532" s="49">
        <v>1900</v>
      </c>
      <c r="K532" s="49" t="s">
        <v>77</v>
      </c>
      <c r="L532" s="49" t="s">
        <v>77</v>
      </c>
      <c r="M532" s="50" t="s">
        <v>77</v>
      </c>
      <c r="N532" s="46">
        <f t="shared" si="58"/>
        <v>1900</v>
      </c>
      <c r="P532">
        <f t="shared" si="52"/>
        <v>124</v>
      </c>
      <c r="Q532" s="38">
        <f t="shared" si="53"/>
        <v>1</v>
      </c>
      <c r="R532" s="38">
        <f t="shared" si="54"/>
        <v>0.9</v>
      </c>
      <c r="T532" s="47">
        <v>84294.595088656424</v>
      </c>
      <c r="U532" s="47">
        <f t="shared" si="55"/>
        <v>8429.4595088656406</v>
      </c>
      <c r="W532" s="47">
        <f t="shared" si="56"/>
        <v>0</v>
      </c>
      <c r="X532" s="47">
        <f t="shared" si="57"/>
        <v>0</v>
      </c>
    </row>
    <row r="533" spans="5:24" x14ac:dyDescent="0.2">
      <c r="E533" s="63">
        <v>159785</v>
      </c>
      <c r="F533" s="63" t="s">
        <v>60</v>
      </c>
      <c r="G533" s="63" t="s">
        <v>74</v>
      </c>
      <c r="I533" s="48" t="s">
        <v>77</v>
      </c>
      <c r="J533" s="49">
        <v>1900</v>
      </c>
      <c r="K533" s="49" t="s">
        <v>77</v>
      </c>
      <c r="L533" s="49" t="s">
        <v>77</v>
      </c>
      <c r="M533" s="50" t="s">
        <v>77</v>
      </c>
      <c r="N533" s="46">
        <f t="shared" si="58"/>
        <v>1900</v>
      </c>
      <c r="P533">
        <f t="shared" si="52"/>
        <v>124</v>
      </c>
      <c r="Q533" s="38">
        <f t="shared" si="53"/>
        <v>1</v>
      </c>
      <c r="R533" s="38">
        <f t="shared" si="54"/>
        <v>0.9</v>
      </c>
      <c r="T533" s="47">
        <v>84294.595088656424</v>
      </c>
      <c r="U533" s="47">
        <f t="shared" si="55"/>
        <v>8429.4595088656406</v>
      </c>
      <c r="W533" s="47">
        <f t="shared" si="56"/>
        <v>0</v>
      </c>
      <c r="X533" s="47">
        <f t="shared" si="57"/>
        <v>0</v>
      </c>
    </row>
    <row r="534" spans="5:24" x14ac:dyDescent="0.2">
      <c r="E534" s="63">
        <v>159784</v>
      </c>
      <c r="F534" s="63" t="s">
        <v>60</v>
      </c>
      <c r="G534" s="63" t="s">
        <v>74</v>
      </c>
      <c r="I534" s="48" t="s">
        <v>77</v>
      </c>
      <c r="J534" s="49">
        <v>1900</v>
      </c>
      <c r="K534" s="49" t="s">
        <v>77</v>
      </c>
      <c r="L534" s="49" t="s">
        <v>77</v>
      </c>
      <c r="M534" s="50" t="s">
        <v>77</v>
      </c>
      <c r="N534" s="46">
        <f t="shared" si="58"/>
        <v>1900</v>
      </c>
      <c r="P534">
        <f t="shared" si="52"/>
        <v>124</v>
      </c>
      <c r="Q534" s="38">
        <f t="shared" si="53"/>
        <v>1</v>
      </c>
      <c r="R534" s="38">
        <f t="shared" si="54"/>
        <v>0.9</v>
      </c>
      <c r="T534" s="47">
        <v>96991.688909541903</v>
      </c>
      <c r="U534" s="47">
        <f t="shared" si="55"/>
        <v>9699.1688909541881</v>
      </c>
      <c r="W534" s="47">
        <f t="shared" si="56"/>
        <v>0</v>
      </c>
      <c r="X534" s="47">
        <f t="shared" si="57"/>
        <v>0</v>
      </c>
    </row>
    <row r="535" spans="5:24" x14ac:dyDescent="0.2">
      <c r="E535" s="63">
        <v>159783</v>
      </c>
      <c r="F535" s="63" t="s">
        <v>60</v>
      </c>
      <c r="G535" s="63" t="s">
        <v>74</v>
      </c>
      <c r="I535" s="48" t="s">
        <v>77</v>
      </c>
      <c r="J535" s="49">
        <v>1900</v>
      </c>
      <c r="K535" s="49" t="s">
        <v>77</v>
      </c>
      <c r="L535" s="49" t="s">
        <v>77</v>
      </c>
      <c r="M535" s="50" t="s">
        <v>77</v>
      </c>
      <c r="N535" s="46">
        <f t="shared" si="58"/>
        <v>1900</v>
      </c>
      <c r="P535">
        <f t="shared" ref="P535:P598" si="59">$I$4-N535</f>
        <v>124</v>
      </c>
      <c r="Q535" s="38">
        <f t="shared" ref="Q535:Q598" si="60">MIN(1,P535/$K$4)</f>
        <v>1</v>
      </c>
      <c r="R535" s="38">
        <f t="shared" ref="R535:R598" si="61">IF(Q535=1,1-$N$4,Q535)</f>
        <v>0.9</v>
      </c>
      <c r="T535" s="47">
        <v>49377.587081221332</v>
      </c>
      <c r="U535" s="47">
        <f t="shared" ref="U535:U598" si="62">(1-R535)*$T535</f>
        <v>4937.7587081221318</v>
      </c>
      <c r="W535" s="47">
        <f t="shared" ref="W535:W598" si="63">IF(G535="Operational",T535,0)</f>
        <v>0</v>
      </c>
      <c r="X535" s="47">
        <f t="shared" ref="X535:X598" si="64">IF(W535=0,0,U535)</f>
        <v>0</v>
      </c>
    </row>
    <row r="536" spans="5:24" x14ac:dyDescent="0.2">
      <c r="E536" s="63">
        <v>159782</v>
      </c>
      <c r="F536" s="63" t="s">
        <v>60</v>
      </c>
      <c r="G536" s="63" t="s">
        <v>74</v>
      </c>
      <c r="I536" s="48" t="s">
        <v>77</v>
      </c>
      <c r="J536" s="49">
        <v>1900</v>
      </c>
      <c r="K536" s="49" t="s">
        <v>77</v>
      </c>
      <c r="L536" s="49" t="s">
        <v>77</v>
      </c>
      <c r="M536" s="50" t="s">
        <v>77</v>
      </c>
      <c r="N536" s="46">
        <f t="shared" ref="N536:N599" si="65">MIN(I536:M536)</f>
        <v>1900</v>
      </c>
      <c r="P536">
        <f t="shared" si="59"/>
        <v>124</v>
      </c>
      <c r="Q536" s="38">
        <f t="shared" si="60"/>
        <v>1</v>
      </c>
      <c r="R536" s="38">
        <f t="shared" si="61"/>
        <v>0.9</v>
      </c>
      <c r="T536" s="47">
        <v>0</v>
      </c>
      <c r="U536" s="47">
        <f t="shared" si="62"/>
        <v>0</v>
      </c>
      <c r="W536" s="47">
        <f t="shared" si="63"/>
        <v>0</v>
      </c>
      <c r="X536" s="47">
        <f t="shared" si="64"/>
        <v>0</v>
      </c>
    </row>
    <row r="537" spans="5:24" x14ac:dyDescent="0.2">
      <c r="E537" s="63">
        <v>159781</v>
      </c>
      <c r="F537" s="63" t="s">
        <v>60</v>
      </c>
      <c r="G537" s="63" t="s">
        <v>74</v>
      </c>
      <c r="I537" s="48" t="s">
        <v>77</v>
      </c>
      <c r="J537" s="49">
        <v>1900</v>
      </c>
      <c r="K537" s="49" t="s">
        <v>77</v>
      </c>
      <c r="L537" s="49" t="s">
        <v>77</v>
      </c>
      <c r="M537" s="50" t="s">
        <v>77</v>
      </c>
      <c r="N537" s="46">
        <f t="shared" si="65"/>
        <v>1900</v>
      </c>
      <c r="P537">
        <f t="shared" si="59"/>
        <v>124</v>
      </c>
      <c r="Q537" s="38">
        <f t="shared" si="60"/>
        <v>1</v>
      </c>
      <c r="R537" s="38">
        <f t="shared" si="61"/>
        <v>0.9</v>
      </c>
      <c r="T537" s="47">
        <v>0</v>
      </c>
      <c r="U537" s="47">
        <f t="shared" si="62"/>
        <v>0</v>
      </c>
      <c r="W537" s="47">
        <f t="shared" si="63"/>
        <v>0</v>
      </c>
      <c r="X537" s="47">
        <f t="shared" si="64"/>
        <v>0</v>
      </c>
    </row>
    <row r="538" spans="5:24" x14ac:dyDescent="0.2">
      <c r="E538" s="63">
        <v>159780</v>
      </c>
      <c r="F538" s="63" t="s">
        <v>60</v>
      </c>
      <c r="G538" s="63" t="s">
        <v>74</v>
      </c>
      <c r="I538" s="48" t="s">
        <v>77</v>
      </c>
      <c r="J538" s="49">
        <v>1900</v>
      </c>
      <c r="K538" s="49" t="s">
        <v>77</v>
      </c>
      <c r="L538" s="49" t="s">
        <v>77</v>
      </c>
      <c r="M538" s="50" t="s">
        <v>77</v>
      </c>
      <c r="N538" s="46">
        <f t="shared" si="65"/>
        <v>1900</v>
      </c>
      <c r="P538">
        <f t="shared" si="59"/>
        <v>124</v>
      </c>
      <c r="Q538" s="38">
        <f t="shared" si="60"/>
        <v>1</v>
      </c>
      <c r="R538" s="38">
        <f t="shared" si="61"/>
        <v>0.9</v>
      </c>
      <c r="T538" s="47">
        <v>147427.36714250367</v>
      </c>
      <c r="U538" s="47">
        <f t="shared" si="62"/>
        <v>14742.736714250364</v>
      </c>
      <c r="W538" s="47">
        <f t="shared" si="63"/>
        <v>0</v>
      </c>
      <c r="X538" s="47">
        <f t="shared" si="64"/>
        <v>0</v>
      </c>
    </row>
    <row r="539" spans="5:24" x14ac:dyDescent="0.2">
      <c r="E539" s="63">
        <v>159779</v>
      </c>
      <c r="F539" s="63" t="s">
        <v>60</v>
      </c>
      <c r="G539" s="63" t="s">
        <v>74</v>
      </c>
      <c r="I539" s="48" t="s">
        <v>77</v>
      </c>
      <c r="J539" s="49">
        <v>1900</v>
      </c>
      <c r="K539" s="49" t="s">
        <v>77</v>
      </c>
      <c r="L539" s="49" t="s">
        <v>77</v>
      </c>
      <c r="M539" s="50" t="s">
        <v>77</v>
      </c>
      <c r="N539" s="46">
        <f t="shared" si="65"/>
        <v>1900</v>
      </c>
      <c r="P539">
        <f t="shared" si="59"/>
        <v>124</v>
      </c>
      <c r="Q539" s="38">
        <f t="shared" si="60"/>
        <v>1</v>
      </c>
      <c r="R539" s="38">
        <f t="shared" si="61"/>
        <v>0.9</v>
      </c>
      <c r="T539" s="47">
        <v>24688.793540610666</v>
      </c>
      <c r="U539" s="47">
        <f t="shared" si="62"/>
        <v>2468.8793540610659</v>
      </c>
      <c r="W539" s="47">
        <f t="shared" si="63"/>
        <v>0</v>
      </c>
      <c r="X539" s="47">
        <f t="shared" si="64"/>
        <v>0</v>
      </c>
    </row>
    <row r="540" spans="5:24" x14ac:dyDescent="0.2">
      <c r="E540" s="63">
        <v>159778</v>
      </c>
      <c r="F540" s="63" t="s">
        <v>60</v>
      </c>
      <c r="G540" s="63" t="s">
        <v>74</v>
      </c>
      <c r="I540" s="48" t="s">
        <v>77</v>
      </c>
      <c r="J540" s="49">
        <v>1900</v>
      </c>
      <c r="K540" s="49" t="s">
        <v>77</v>
      </c>
      <c r="L540" s="49" t="s">
        <v>77</v>
      </c>
      <c r="M540" s="50" t="s">
        <v>77</v>
      </c>
      <c r="N540" s="46">
        <f t="shared" si="65"/>
        <v>1900</v>
      </c>
      <c r="P540">
        <f t="shared" si="59"/>
        <v>124</v>
      </c>
      <c r="Q540" s="38">
        <f t="shared" si="60"/>
        <v>1</v>
      </c>
      <c r="R540" s="38">
        <f t="shared" si="61"/>
        <v>0.9</v>
      </c>
      <c r="T540" s="47">
        <v>26452.278793511425</v>
      </c>
      <c r="U540" s="47">
        <f t="shared" si="62"/>
        <v>2645.2278793511418</v>
      </c>
      <c r="W540" s="47">
        <f t="shared" si="63"/>
        <v>0</v>
      </c>
      <c r="X540" s="47">
        <f t="shared" si="64"/>
        <v>0</v>
      </c>
    </row>
    <row r="541" spans="5:24" x14ac:dyDescent="0.2">
      <c r="E541" s="63">
        <v>159777</v>
      </c>
      <c r="F541" s="63" t="s">
        <v>60</v>
      </c>
      <c r="G541" s="63" t="s">
        <v>74</v>
      </c>
      <c r="I541" s="48" t="s">
        <v>77</v>
      </c>
      <c r="J541" s="49">
        <v>1900</v>
      </c>
      <c r="K541" s="49" t="s">
        <v>77</v>
      </c>
      <c r="L541" s="49" t="s">
        <v>77</v>
      </c>
      <c r="M541" s="50" t="s">
        <v>77</v>
      </c>
      <c r="N541" s="46">
        <f t="shared" si="65"/>
        <v>1900</v>
      </c>
      <c r="P541">
        <f t="shared" si="59"/>
        <v>124</v>
      </c>
      <c r="Q541" s="38">
        <f t="shared" si="60"/>
        <v>1</v>
      </c>
      <c r="R541" s="38">
        <f t="shared" si="61"/>
        <v>0.9</v>
      </c>
      <c r="T541" s="47">
        <v>62508.769579743923</v>
      </c>
      <c r="U541" s="47">
        <f t="shared" si="62"/>
        <v>6250.8769579743912</v>
      </c>
      <c r="W541" s="47">
        <f t="shared" si="63"/>
        <v>0</v>
      </c>
      <c r="X541" s="47">
        <f t="shared" si="64"/>
        <v>0</v>
      </c>
    </row>
    <row r="542" spans="5:24" x14ac:dyDescent="0.2">
      <c r="E542" s="63">
        <v>159776</v>
      </c>
      <c r="F542" s="63" t="s">
        <v>60</v>
      </c>
      <c r="G542" s="63" t="s">
        <v>74</v>
      </c>
      <c r="I542" s="48" t="s">
        <v>77</v>
      </c>
      <c r="J542" s="49">
        <v>1900</v>
      </c>
      <c r="K542" s="49" t="s">
        <v>77</v>
      </c>
      <c r="L542" s="49" t="s">
        <v>77</v>
      </c>
      <c r="M542" s="50" t="s">
        <v>77</v>
      </c>
      <c r="N542" s="46">
        <f t="shared" si="65"/>
        <v>1900</v>
      </c>
      <c r="P542">
        <f t="shared" si="59"/>
        <v>124</v>
      </c>
      <c r="Q542" s="38">
        <f t="shared" si="60"/>
        <v>1</v>
      </c>
      <c r="R542" s="38">
        <f t="shared" si="61"/>
        <v>0.9</v>
      </c>
      <c r="T542" s="47">
        <v>65113.301645566578</v>
      </c>
      <c r="U542" s="47">
        <f t="shared" si="62"/>
        <v>6511.3301645566562</v>
      </c>
      <c r="W542" s="47">
        <f t="shared" si="63"/>
        <v>0</v>
      </c>
      <c r="X542" s="47">
        <f t="shared" si="64"/>
        <v>0</v>
      </c>
    </row>
    <row r="543" spans="5:24" x14ac:dyDescent="0.2">
      <c r="E543" s="63">
        <v>159775</v>
      </c>
      <c r="F543" s="63" t="s">
        <v>60</v>
      </c>
      <c r="G543" s="63" t="s">
        <v>74</v>
      </c>
      <c r="I543" s="48" t="s">
        <v>77</v>
      </c>
      <c r="J543" s="49">
        <v>1900</v>
      </c>
      <c r="K543" s="49" t="s">
        <v>77</v>
      </c>
      <c r="L543" s="49" t="s">
        <v>77</v>
      </c>
      <c r="M543" s="50" t="s">
        <v>77</v>
      </c>
      <c r="N543" s="46">
        <f t="shared" si="65"/>
        <v>1900</v>
      </c>
      <c r="P543">
        <f t="shared" si="59"/>
        <v>124</v>
      </c>
      <c r="Q543" s="38">
        <f t="shared" si="60"/>
        <v>1</v>
      </c>
      <c r="R543" s="38">
        <f t="shared" si="61"/>
        <v>0.9</v>
      </c>
      <c r="T543" s="47">
        <v>16278.325411391645</v>
      </c>
      <c r="U543" s="47">
        <f t="shared" si="62"/>
        <v>1627.8325411391641</v>
      </c>
      <c r="W543" s="47">
        <f t="shared" si="63"/>
        <v>0</v>
      </c>
      <c r="X543" s="47">
        <f t="shared" si="64"/>
        <v>0</v>
      </c>
    </row>
    <row r="544" spans="5:24" x14ac:dyDescent="0.2">
      <c r="E544" s="63">
        <v>159774</v>
      </c>
      <c r="F544" s="63" t="s">
        <v>60</v>
      </c>
      <c r="G544" s="63" t="s">
        <v>74</v>
      </c>
      <c r="I544" s="48" t="s">
        <v>77</v>
      </c>
      <c r="J544" s="49">
        <v>1900</v>
      </c>
      <c r="K544" s="49" t="s">
        <v>77</v>
      </c>
      <c r="L544" s="49" t="s">
        <v>77</v>
      </c>
      <c r="M544" s="50" t="s">
        <v>77</v>
      </c>
      <c r="N544" s="46">
        <f t="shared" si="65"/>
        <v>1900</v>
      </c>
      <c r="P544">
        <f t="shared" si="59"/>
        <v>124</v>
      </c>
      <c r="Q544" s="38">
        <f t="shared" si="60"/>
        <v>1</v>
      </c>
      <c r="R544" s="38">
        <f t="shared" si="61"/>
        <v>0.9</v>
      </c>
      <c r="T544" s="47">
        <v>6998052.0943572689</v>
      </c>
      <c r="U544" s="47">
        <f t="shared" si="62"/>
        <v>699805.20943572675</v>
      </c>
      <c r="W544" s="47">
        <f t="shared" si="63"/>
        <v>0</v>
      </c>
      <c r="X544" s="47">
        <f t="shared" si="64"/>
        <v>0</v>
      </c>
    </row>
    <row r="545" spans="5:24" x14ac:dyDescent="0.2">
      <c r="E545" s="63">
        <v>159773</v>
      </c>
      <c r="F545" s="63" t="s">
        <v>60</v>
      </c>
      <c r="G545" s="63" t="s">
        <v>74</v>
      </c>
      <c r="I545" s="48" t="s">
        <v>77</v>
      </c>
      <c r="J545" s="49">
        <v>1900</v>
      </c>
      <c r="K545" s="49" t="s">
        <v>77</v>
      </c>
      <c r="L545" s="49" t="s">
        <v>77</v>
      </c>
      <c r="M545" s="50" t="s">
        <v>77</v>
      </c>
      <c r="N545" s="46">
        <f t="shared" si="65"/>
        <v>1900</v>
      </c>
      <c r="P545">
        <f t="shared" si="59"/>
        <v>124</v>
      </c>
      <c r="Q545" s="38">
        <f t="shared" si="60"/>
        <v>1</v>
      </c>
      <c r="R545" s="38">
        <f t="shared" si="61"/>
        <v>0.9</v>
      </c>
      <c r="T545" s="47">
        <v>65113.301645566578</v>
      </c>
      <c r="U545" s="47">
        <f t="shared" si="62"/>
        <v>6511.3301645566562</v>
      </c>
      <c r="W545" s="47">
        <f t="shared" si="63"/>
        <v>0</v>
      </c>
      <c r="X545" s="47">
        <f t="shared" si="64"/>
        <v>0</v>
      </c>
    </row>
    <row r="546" spans="5:24" x14ac:dyDescent="0.2">
      <c r="E546" s="63">
        <v>159772</v>
      </c>
      <c r="F546" s="63" t="s">
        <v>60</v>
      </c>
      <c r="G546" s="63" t="s">
        <v>74</v>
      </c>
      <c r="I546" s="48" t="s">
        <v>77</v>
      </c>
      <c r="J546" s="49">
        <v>1900</v>
      </c>
      <c r="K546" s="49" t="s">
        <v>77</v>
      </c>
      <c r="L546" s="49" t="s">
        <v>77</v>
      </c>
      <c r="M546" s="50" t="s">
        <v>77</v>
      </c>
      <c r="N546" s="46">
        <f t="shared" si="65"/>
        <v>1900</v>
      </c>
      <c r="P546">
        <f t="shared" si="59"/>
        <v>124</v>
      </c>
      <c r="Q546" s="38">
        <f t="shared" si="60"/>
        <v>1</v>
      </c>
      <c r="R546" s="38">
        <f t="shared" si="61"/>
        <v>0.9</v>
      </c>
      <c r="T546" s="47">
        <v>71624.631810123246</v>
      </c>
      <c r="U546" s="47">
        <f t="shared" si="62"/>
        <v>7162.4631810123228</v>
      </c>
      <c r="W546" s="47">
        <f t="shared" si="63"/>
        <v>0</v>
      </c>
      <c r="X546" s="47">
        <f t="shared" si="64"/>
        <v>0</v>
      </c>
    </row>
    <row r="547" spans="5:24" x14ac:dyDescent="0.2">
      <c r="E547" s="63">
        <v>159771</v>
      </c>
      <c r="F547" s="63" t="s">
        <v>60</v>
      </c>
      <c r="G547" s="63" t="s">
        <v>74</v>
      </c>
      <c r="I547" s="48" t="s">
        <v>77</v>
      </c>
      <c r="J547" s="49">
        <v>1900</v>
      </c>
      <c r="K547" s="49" t="s">
        <v>77</v>
      </c>
      <c r="L547" s="49" t="s">
        <v>77</v>
      </c>
      <c r="M547" s="50" t="s">
        <v>77</v>
      </c>
      <c r="N547" s="46">
        <f t="shared" si="65"/>
        <v>1900</v>
      </c>
      <c r="P547">
        <f t="shared" si="59"/>
        <v>124</v>
      </c>
      <c r="Q547" s="38">
        <f t="shared" si="60"/>
        <v>1</v>
      </c>
      <c r="R547" s="38">
        <f t="shared" si="61"/>
        <v>0.9</v>
      </c>
      <c r="T547" s="47">
        <v>0</v>
      </c>
      <c r="U547" s="47">
        <f t="shared" si="62"/>
        <v>0</v>
      </c>
      <c r="W547" s="47">
        <f t="shared" si="63"/>
        <v>0</v>
      </c>
      <c r="X547" s="47">
        <f t="shared" si="64"/>
        <v>0</v>
      </c>
    </row>
    <row r="548" spans="5:24" x14ac:dyDescent="0.2">
      <c r="E548" s="63">
        <v>159770</v>
      </c>
      <c r="F548" s="63" t="s">
        <v>60</v>
      </c>
      <c r="G548" s="63" t="s">
        <v>74</v>
      </c>
      <c r="I548" s="48" t="s">
        <v>77</v>
      </c>
      <c r="J548" s="49">
        <v>1900</v>
      </c>
      <c r="K548" s="49" t="s">
        <v>77</v>
      </c>
      <c r="L548" s="49" t="s">
        <v>77</v>
      </c>
      <c r="M548" s="50" t="s">
        <v>77</v>
      </c>
      <c r="N548" s="46">
        <f t="shared" si="65"/>
        <v>1900</v>
      </c>
      <c r="P548">
        <f t="shared" si="59"/>
        <v>124</v>
      </c>
      <c r="Q548" s="38">
        <f t="shared" si="60"/>
        <v>1</v>
      </c>
      <c r="R548" s="38">
        <f t="shared" si="61"/>
        <v>0.9</v>
      </c>
      <c r="T548" s="47">
        <v>0</v>
      </c>
      <c r="U548" s="47">
        <f t="shared" si="62"/>
        <v>0</v>
      </c>
      <c r="W548" s="47">
        <f t="shared" si="63"/>
        <v>0</v>
      </c>
      <c r="X548" s="47">
        <f t="shared" si="64"/>
        <v>0</v>
      </c>
    </row>
    <row r="549" spans="5:24" x14ac:dyDescent="0.2">
      <c r="E549" s="63">
        <v>159769</v>
      </c>
      <c r="F549" s="63" t="s">
        <v>60</v>
      </c>
      <c r="G549" s="63" t="s">
        <v>74</v>
      </c>
      <c r="I549" s="48" t="s">
        <v>77</v>
      </c>
      <c r="J549" s="49">
        <v>1900</v>
      </c>
      <c r="K549" s="49" t="s">
        <v>77</v>
      </c>
      <c r="L549" s="49" t="s">
        <v>77</v>
      </c>
      <c r="M549" s="50" t="s">
        <v>77</v>
      </c>
      <c r="N549" s="46">
        <f t="shared" si="65"/>
        <v>1900</v>
      </c>
      <c r="P549">
        <f t="shared" si="59"/>
        <v>124</v>
      </c>
      <c r="Q549" s="38">
        <f t="shared" si="60"/>
        <v>1</v>
      </c>
      <c r="R549" s="38">
        <f t="shared" si="61"/>
        <v>0.9</v>
      </c>
      <c r="T549" s="47">
        <v>0</v>
      </c>
      <c r="U549" s="47">
        <f t="shared" si="62"/>
        <v>0</v>
      </c>
      <c r="W549" s="47">
        <f t="shared" si="63"/>
        <v>0</v>
      </c>
      <c r="X549" s="47">
        <f t="shared" si="64"/>
        <v>0</v>
      </c>
    </row>
    <row r="550" spans="5:24" x14ac:dyDescent="0.2">
      <c r="E550" s="63">
        <v>159768</v>
      </c>
      <c r="F550" s="63" t="s">
        <v>60</v>
      </c>
      <c r="G550" s="63" t="s">
        <v>74</v>
      </c>
      <c r="I550" s="48" t="s">
        <v>77</v>
      </c>
      <c r="J550" s="49">
        <v>1900</v>
      </c>
      <c r="K550" s="49" t="s">
        <v>77</v>
      </c>
      <c r="L550" s="49" t="s">
        <v>77</v>
      </c>
      <c r="M550" s="50" t="s">
        <v>77</v>
      </c>
      <c r="N550" s="46">
        <f t="shared" si="65"/>
        <v>1900</v>
      </c>
      <c r="P550">
        <f t="shared" si="59"/>
        <v>124</v>
      </c>
      <c r="Q550" s="38">
        <f t="shared" si="60"/>
        <v>1</v>
      </c>
      <c r="R550" s="38">
        <f t="shared" si="61"/>
        <v>0.9</v>
      </c>
      <c r="T550" s="47">
        <v>71299.065301895404</v>
      </c>
      <c r="U550" s="47">
        <f t="shared" si="62"/>
        <v>7129.9065301895389</v>
      </c>
      <c r="W550" s="47">
        <f t="shared" si="63"/>
        <v>0</v>
      </c>
      <c r="X550" s="47">
        <f t="shared" si="64"/>
        <v>0</v>
      </c>
    </row>
    <row r="551" spans="5:24" x14ac:dyDescent="0.2">
      <c r="E551" s="63">
        <v>159767</v>
      </c>
      <c r="F551" s="63" t="s">
        <v>60</v>
      </c>
      <c r="G551" s="63" t="s">
        <v>74</v>
      </c>
      <c r="I551" s="48" t="s">
        <v>77</v>
      </c>
      <c r="J551" s="49">
        <v>1900</v>
      </c>
      <c r="K551" s="49" t="s">
        <v>77</v>
      </c>
      <c r="L551" s="49" t="s">
        <v>77</v>
      </c>
      <c r="M551" s="50" t="s">
        <v>77</v>
      </c>
      <c r="N551" s="46">
        <f t="shared" si="65"/>
        <v>1900</v>
      </c>
      <c r="P551">
        <f t="shared" si="59"/>
        <v>124</v>
      </c>
      <c r="Q551" s="38">
        <f t="shared" si="60"/>
        <v>1</v>
      </c>
      <c r="R551" s="38">
        <f t="shared" si="61"/>
        <v>0.9</v>
      </c>
      <c r="T551" s="47">
        <v>5630998.3263085987</v>
      </c>
      <c r="U551" s="47">
        <f t="shared" si="62"/>
        <v>563099.8326308598</v>
      </c>
      <c r="W551" s="47">
        <f t="shared" si="63"/>
        <v>0</v>
      </c>
      <c r="X551" s="47">
        <f t="shared" si="64"/>
        <v>0</v>
      </c>
    </row>
    <row r="552" spans="5:24" x14ac:dyDescent="0.2">
      <c r="E552" s="63">
        <v>159766</v>
      </c>
      <c r="F552" s="63" t="s">
        <v>60</v>
      </c>
      <c r="G552" s="63" t="s">
        <v>74</v>
      </c>
      <c r="I552" s="48" t="s">
        <v>77</v>
      </c>
      <c r="J552" s="49">
        <v>1900</v>
      </c>
      <c r="K552" s="49" t="s">
        <v>77</v>
      </c>
      <c r="L552" s="49" t="s">
        <v>77</v>
      </c>
      <c r="M552" s="50" t="s">
        <v>77</v>
      </c>
      <c r="N552" s="46">
        <f t="shared" si="65"/>
        <v>1900</v>
      </c>
      <c r="P552">
        <f t="shared" si="59"/>
        <v>124</v>
      </c>
      <c r="Q552" s="38">
        <f t="shared" si="60"/>
        <v>1</v>
      </c>
      <c r="R552" s="38">
        <f t="shared" si="61"/>
        <v>0.9</v>
      </c>
      <c r="T552" s="47">
        <v>42323.646069618277</v>
      </c>
      <c r="U552" s="47">
        <f t="shared" si="62"/>
        <v>4232.3646069618271</v>
      </c>
      <c r="W552" s="47">
        <f t="shared" si="63"/>
        <v>0</v>
      </c>
      <c r="X552" s="47">
        <f t="shared" si="64"/>
        <v>0</v>
      </c>
    </row>
    <row r="553" spans="5:24" x14ac:dyDescent="0.2">
      <c r="E553" s="63">
        <v>159765</v>
      </c>
      <c r="F553" s="63" t="s">
        <v>60</v>
      </c>
      <c r="G553" s="63" t="s">
        <v>74</v>
      </c>
      <c r="I553" s="48" t="s">
        <v>77</v>
      </c>
      <c r="J553" s="49">
        <v>1900</v>
      </c>
      <c r="K553" s="49" t="s">
        <v>77</v>
      </c>
      <c r="L553" s="49" t="s">
        <v>77</v>
      </c>
      <c r="M553" s="50" t="s">
        <v>77</v>
      </c>
      <c r="N553" s="46">
        <f t="shared" si="65"/>
        <v>1900</v>
      </c>
      <c r="P553">
        <f t="shared" si="59"/>
        <v>124</v>
      </c>
      <c r="Q553" s="38">
        <f t="shared" si="60"/>
        <v>1</v>
      </c>
      <c r="R553" s="38">
        <f t="shared" si="61"/>
        <v>0.9</v>
      </c>
      <c r="T553" s="47">
        <v>90507.489287337565</v>
      </c>
      <c r="U553" s="47">
        <f t="shared" si="62"/>
        <v>9050.7489287337539</v>
      </c>
      <c r="W553" s="47">
        <f t="shared" si="63"/>
        <v>0</v>
      </c>
      <c r="X553" s="47">
        <f t="shared" si="64"/>
        <v>0</v>
      </c>
    </row>
    <row r="554" spans="5:24" x14ac:dyDescent="0.2">
      <c r="E554" s="63">
        <v>159764</v>
      </c>
      <c r="F554" s="63" t="s">
        <v>60</v>
      </c>
      <c r="G554" s="63" t="s">
        <v>74</v>
      </c>
      <c r="I554" s="48" t="s">
        <v>77</v>
      </c>
      <c r="J554" s="49">
        <v>1900</v>
      </c>
      <c r="K554" s="49" t="s">
        <v>77</v>
      </c>
      <c r="L554" s="49" t="s">
        <v>77</v>
      </c>
      <c r="M554" s="50" t="s">
        <v>77</v>
      </c>
      <c r="N554" s="46">
        <f t="shared" si="65"/>
        <v>1900</v>
      </c>
      <c r="P554">
        <f t="shared" si="59"/>
        <v>124</v>
      </c>
      <c r="Q554" s="38">
        <f t="shared" si="60"/>
        <v>1</v>
      </c>
      <c r="R554" s="38">
        <f t="shared" si="61"/>
        <v>0.9</v>
      </c>
      <c r="T554" s="47">
        <v>13022.660329113318</v>
      </c>
      <c r="U554" s="47">
        <f t="shared" si="62"/>
        <v>1302.2660329113314</v>
      </c>
      <c r="W554" s="47">
        <f t="shared" si="63"/>
        <v>0</v>
      </c>
      <c r="X554" s="47">
        <f t="shared" si="64"/>
        <v>0</v>
      </c>
    </row>
    <row r="555" spans="5:24" x14ac:dyDescent="0.2">
      <c r="E555" s="63">
        <v>159763</v>
      </c>
      <c r="F555" s="63" t="s">
        <v>60</v>
      </c>
      <c r="G555" s="63" t="s">
        <v>74</v>
      </c>
      <c r="I555" s="48" t="s">
        <v>77</v>
      </c>
      <c r="J555" s="49">
        <v>1900</v>
      </c>
      <c r="K555" s="49" t="s">
        <v>77</v>
      </c>
      <c r="L555" s="49" t="s">
        <v>77</v>
      </c>
      <c r="M555" s="50" t="s">
        <v>77</v>
      </c>
      <c r="N555" s="46">
        <f t="shared" si="65"/>
        <v>1900</v>
      </c>
      <c r="P555">
        <f t="shared" si="59"/>
        <v>124</v>
      </c>
      <c r="Q555" s="38">
        <f t="shared" si="60"/>
        <v>1</v>
      </c>
      <c r="R555" s="38">
        <f t="shared" si="61"/>
        <v>0.9</v>
      </c>
      <c r="T555" s="47">
        <v>19533.990493669975</v>
      </c>
      <c r="U555" s="47">
        <f t="shared" si="62"/>
        <v>1953.3990493669971</v>
      </c>
      <c r="W555" s="47">
        <f t="shared" si="63"/>
        <v>0</v>
      </c>
      <c r="X555" s="47">
        <f t="shared" si="64"/>
        <v>0</v>
      </c>
    </row>
    <row r="556" spans="5:24" x14ac:dyDescent="0.2">
      <c r="E556" s="63">
        <v>159762</v>
      </c>
      <c r="F556" s="63" t="s">
        <v>60</v>
      </c>
      <c r="G556" s="63" t="s">
        <v>74</v>
      </c>
      <c r="I556" s="48" t="s">
        <v>77</v>
      </c>
      <c r="J556" s="49">
        <v>1900</v>
      </c>
      <c r="K556" s="49" t="s">
        <v>77</v>
      </c>
      <c r="L556" s="49" t="s">
        <v>77</v>
      </c>
      <c r="M556" s="50" t="s">
        <v>77</v>
      </c>
      <c r="N556" s="46">
        <f t="shared" si="65"/>
        <v>1900</v>
      </c>
      <c r="P556">
        <f t="shared" si="59"/>
        <v>124</v>
      </c>
      <c r="Q556" s="38">
        <f t="shared" si="60"/>
        <v>1</v>
      </c>
      <c r="R556" s="38">
        <f t="shared" si="61"/>
        <v>0.9</v>
      </c>
      <c r="T556" s="47">
        <v>42323.646069618277</v>
      </c>
      <c r="U556" s="47">
        <f t="shared" si="62"/>
        <v>4232.3646069618271</v>
      </c>
      <c r="W556" s="47">
        <f t="shared" si="63"/>
        <v>0</v>
      </c>
      <c r="X556" s="47">
        <f t="shared" si="64"/>
        <v>0</v>
      </c>
    </row>
    <row r="557" spans="5:24" x14ac:dyDescent="0.2">
      <c r="E557" s="63">
        <v>159761</v>
      </c>
      <c r="F557" s="63" t="s">
        <v>60</v>
      </c>
      <c r="G557" s="63" t="s">
        <v>74</v>
      </c>
      <c r="I557" s="48" t="s">
        <v>77</v>
      </c>
      <c r="J557" s="49">
        <v>1900</v>
      </c>
      <c r="K557" s="49" t="s">
        <v>77</v>
      </c>
      <c r="L557" s="49" t="s">
        <v>77</v>
      </c>
      <c r="M557" s="50" t="s">
        <v>77</v>
      </c>
      <c r="N557" s="46">
        <f t="shared" si="65"/>
        <v>1900</v>
      </c>
      <c r="P557">
        <f t="shared" si="59"/>
        <v>124</v>
      </c>
      <c r="Q557" s="38">
        <f t="shared" si="60"/>
        <v>1</v>
      </c>
      <c r="R557" s="38">
        <f t="shared" si="61"/>
        <v>0.9</v>
      </c>
      <c r="T557" s="47">
        <v>6511.3301645566589</v>
      </c>
      <c r="U557" s="47">
        <f t="shared" si="62"/>
        <v>651.13301645566571</v>
      </c>
      <c r="W557" s="47">
        <f t="shared" si="63"/>
        <v>0</v>
      </c>
      <c r="X557" s="47">
        <f t="shared" si="64"/>
        <v>0</v>
      </c>
    </row>
    <row r="558" spans="5:24" x14ac:dyDescent="0.2">
      <c r="E558" s="63">
        <v>159760</v>
      </c>
      <c r="F558" s="63" t="s">
        <v>60</v>
      </c>
      <c r="G558" s="63" t="s">
        <v>74</v>
      </c>
      <c r="I558" s="48" t="s">
        <v>77</v>
      </c>
      <c r="J558" s="49">
        <v>1900</v>
      </c>
      <c r="K558" s="49" t="s">
        <v>77</v>
      </c>
      <c r="L558" s="49" t="s">
        <v>77</v>
      </c>
      <c r="M558" s="50" t="s">
        <v>77</v>
      </c>
      <c r="N558" s="46">
        <f t="shared" si="65"/>
        <v>1900</v>
      </c>
      <c r="P558">
        <f t="shared" si="59"/>
        <v>124</v>
      </c>
      <c r="Q558" s="38">
        <f t="shared" si="60"/>
        <v>1</v>
      </c>
      <c r="R558" s="38">
        <f t="shared" si="61"/>
        <v>0.9</v>
      </c>
      <c r="T558" s="47">
        <v>6511.3301645566589</v>
      </c>
      <c r="U558" s="47">
        <f t="shared" si="62"/>
        <v>651.13301645566571</v>
      </c>
      <c r="W558" s="47">
        <f t="shared" si="63"/>
        <v>0</v>
      </c>
      <c r="X558" s="47">
        <f t="shared" si="64"/>
        <v>0</v>
      </c>
    </row>
    <row r="559" spans="5:24" x14ac:dyDescent="0.2">
      <c r="E559" s="63">
        <v>159759</v>
      </c>
      <c r="F559" s="63" t="s">
        <v>60</v>
      </c>
      <c r="G559" s="63" t="s">
        <v>74</v>
      </c>
      <c r="I559" s="48" t="s">
        <v>77</v>
      </c>
      <c r="J559" s="49">
        <v>1900</v>
      </c>
      <c r="K559" s="49" t="s">
        <v>77</v>
      </c>
      <c r="L559" s="49" t="s">
        <v>77</v>
      </c>
      <c r="M559" s="50" t="s">
        <v>77</v>
      </c>
      <c r="N559" s="46">
        <f t="shared" si="65"/>
        <v>1900</v>
      </c>
      <c r="P559">
        <f t="shared" si="59"/>
        <v>124</v>
      </c>
      <c r="Q559" s="38">
        <f t="shared" si="60"/>
        <v>1</v>
      </c>
      <c r="R559" s="38">
        <f t="shared" si="61"/>
        <v>0.9</v>
      </c>
      <c r="T559" s="47">
        <v>6511.3301645566589</v>
      </c>
      <c r="U559" s="47">
        <f t="shared" si="62"/>
        <v>651.13301645566571</v>
      </c>
      <c r="W559" s="47">
        <f t="shared" si="63"/>
        <v>0</v>
      </c>
      <c r="X559" s="47">
        <f t="shared" si="64"/>
        <v>0</v>
      </c>
    </row>
    <row r="560" spans="5:24" x14ac:dyDescent="0.2">
      <c r="E560" s="63">
        <v>159758</v>
      </c>
      <c r="F560" s="63" t="s">
        <v>60</v>
      </c>
      <c r="G560" s="63" t="s">
        <v>74</v>
      </c>
      <c r="I560" s="48" t="s">
        <v>77</v>
      </c>
      <c r="J560" s="49">
        <v>1900</v>
      </c>
      <c r="K560" s="49" t="s">
        <v>77</v>
      </c>
      <c r="L560" s="49" t="s">
        <v>77</v>
      </c>
      <c r="M560" s="50" t="s">
        <v>77</v>
      </c>
      <c r="N560" s="46">
        <f t="shared" si="65"/>
        <v>1900</v>
      </c>
      <c r="P560">
        <f t="shared" si="59"/>
        <v>124</v>
      </c>
      <c r="Q560" s="38">
        <f t="shared" si="60"/>
        <v>1</v>
      </c>
      <c r="R560" s="38">
        <f t="shared" si="61"/>
        <v>0.9</v>
      </c>
      <c r="T560" s="47">
        <v>6511.3301645566589</v>
      </c>
      <c r="U560" s="47">
        <f t="shared" si="62"/>
        <v>651.13301645566571</v>
      </c>
      <c r="W560" s="47">
        <f t="shared" si="63"/>
        <v>0</v>
      </c>
      <c r="X560" s="47">
        <f t="shared" si="64"/>
        <v>0</v>
      </c>
    </row>
    <row r="561" spans="5:24" x14ac:dyDescent="0.2">
      <c r="E561" s="63">
        <v>159757</v>
      </c>
      <c r="F561" s="63" t="s">
        <v>60</v>
      </c>
      <c r="G561" s="63" t="s">
        <v>74</v>
      </c>
      <c r="I561" s="48" t="s">
        <v>77</v>
      </c>
      <c r="J561" s="49">
        <v>1900</v>
      </c>
      <c r="K561" s="49" t="s">
        <v>77</v>
      </c>
      <c r="L561" s="49" t="s">
        <v>77</v>
      </c>
      <c r="M561" s="50" t="s">
        <v>77</v>
      </c>
      <c r="N561" s="46">
        <f t="shared" si="65"/>
        <v>1900</v>
      </c>
      <c r="P561">
        <f t="shared" si="59"/>
        <v>124</v>
      </c>
      <c r="Q561" s="38">
        <f t="shared" si="60"/>
        <v>1</v>
      </c>
      <c r="R561" s="38">
        <f t="shared" si="61"/>
        <v>0.9</v>
      </c>
      <c r="T561" s="47">
        <v>78135.9619746799</v>
      </c>
      <c r="U561" s="47">
        <f t="shared" si="62"/>
        <v>7813.5961974679885</v>
      </c>
      <c r="W561" s="47">
        <f t="shared" si="63"/>
        <v>0</v>
      </c>
      <c r="X561" s="47">
        <f t="shared" si="64"/>
        <v>0</v>
      </c>
    </row>
    <row r="562" spans="5:24" x14ac:dyDescent="0.2">
      <c r="E562" s="63">
        <v>159756</v>
      </c>
      <c r="F562" s="63" t="s">
        <v>60</v>
      </c>
      <c r="G562" s="63" t="s">
        <v>74</v>
      </c>
      <c r="I562" s="48" t="s">
        <v>77</v>
      </c>
      <c r="J562" s="49">
        <v>1900</v>
      </c>
      <c r="K562" s="49" t="s">
        <v>77</v>
      </c>
      <c r="L562" s="49" t="s">
        <v>77</v>
      </c>
      <c r="M562" s="50" t="s">
        <v>77</v>
      </c>
      <c r="N562" s="46">
        <f t="shared" si="65"/>
        <v>1900</v>
      </c>
      <c r="P562">
        <f t="shared" si="59"/>
        <v>124</v>
      </c>
      <c r="Q562" s="38">
        <f t="shared" si="60"/>
        <v>1</v>
      </c>
      <c r="R562" s="38">
        <f t="shared" si="61"/>
        <v>0.9</v>
      </c>
      <c r="T562" s="47">
        <v>13022.660329113318</v>
      </c>
      <c r="U562" s="47">
        <f t="shared" si="62"/>
        <v>1302.2660329113314</v>
      </c>
      <c r="W562" s="47">
        <f t="shared" si="63"/>
        <v>0</v>
      </c>
      <c r="X562" s="47">
        <f t="shared" si="64"/>
        <v>0</v>
      </c>
    </row>
    <row r="563" spans="5:24" x14ac:dyDescent="0.2">
      <c r="E563" s="63">
        <v>159755</v>
      </c>
      <c r="F563" s="63" t="s">
        <v>60</v>
      </c>
      <c r="G563" s="63" t="s">
        <v>74</v>
      </c>
      <c r="I563" s="48" t="s">
        <v>77</v>
      </c>
      <c r="J563" s="49">
        <v>1900</v>
      </c>
      <c r="K563" s="49" t="s">
        <v>77</v>
      </c>
      <c r="L563" s="49" t="s">
        <v>77</v>
      </c>
      <c r="M563" s="50" t="s">
        <v>77</v>
      </c>
      <c r="N563" s="46">
        <f t="shared" si="65"/>
        <v>1900</v>
      </c>
      <c r="P563">
        <f t="shared" si="59"/>
        <v>124</v>
      </c>
      <c r="Q563" s="38">
        <f t="shared" si="60"/>
        <v>1</v>
      </c>
      <c r="R563" s="38">
        <f t="shared" si="61"/>
        <v>0.9</v>
      </c>
      <c r="T563" s="47">
        <v>56323.00592341509</v>
      </c>
      <c r="U563" s="47">
        <f t="shared" si="62"/>
        <v>5632.3005923415076</v>
      </c>
      <c r="W563" s="47">
        <f t="shared" si="63"/>
        <v>0</v>
      </c>
      <c r="X563" s="47">
        <f t="shared" si="64"/>
        <v>0</v>
      </c>
    </row>
    <row r="564" spans="5:24" x14ac:dyDescent="0.2">
      <c r="E564" s="63">
        <v>159754</v>
      </c>
      <c r="F564" s="63" t="s">
        <v>60</v>
      </c>
      <c r="G564" s="63" t="s">
        <v>74</v>
      </c>
      <c r="I564" s="48" t="s">
        <v>77</v>
      </c>
      <c r="J564" s="49">
        <v>1900</v>
      </c>
      <c r="K564" s="49" t="s">
        <v>77</v>
      </c>
      <c r="L564" s="49" t="s">
        <v>77</v>
      </c>
      <c r="M564" s="50" t="s">
        <v>77</v>
      </c>
      <c r="N564" s="46">
        <f t="shared" si="65"/>
        <v>1900</v>
      </c>
      <c r="P564">
        <f t="shared" si="59"/>
        <v>124</v>
      </c>
      <c r="Q564" s="38">
        <f t="shared" si="60"/>
        <v>1</v>
      </c>
      <c r="R564" s="38">
        <f t="shared" si="61"/>
        <v>0.9</v>
      </c>
      <c r="T564" s="47">
        <v>147481.62822720833</v>
      </c>
      <c r="U564" s="47">
        <f t="shared" si="62"/>
        <v>14748.162822720829</v>
      </c>
      <c r="W564" s="47">
        <f t="shared" si="63"/>
        <v>0</v>
      </c>
      <c r="X564" s="47">
        <f t="shared" si="64"/>
        <v>0</v>
      </c>
    </row>
    <row r="565" spans="5:24" x14ac:dyDescent="0.2">
      <c r="E565" s="63">
        <v>159753</v>
      </c>
      <c r="F565" s="63" t="s">
        <v>60</v>
      </c>
      <c r="G565" s="63" t="s">
        <v>74</v>
      </c>
      <c r="I565" s="48" t="s">
        <v>77</v>
      </c>
      <c r="J565" s="49">
        <v>1900</v>
      </c>
      <c r="K565" s="49" t="s">
        <v>77</v>
      </c>
      <c r="L565" s="49" t="s">
        <v>77</v>
      </c>
      <c r="M565" s="50" t="s">
        <v>77</v>
      </c>
      <c r="N565" s="46">
        <f t="shared" si="65"/>
        <v>1900</v>
      </c>
      <c r="P565">
        <f t="shared" si="59"/>
        <v>124</v>
      </c>
      <c r="Q565" s="38">
        <f t="shared" si="60"/>
        <v>1</v>
      </c>
      <c r="R565" s="38">
        <f t="shared" si="61"/>
        <v>0.9</v>
      </c>
      <c r="T565" s="47">
        <v>6499284.203752229</v>
      </c>
      <c r="U565" s="47">
        <f t="shared" si="62"/>
        <v>649928.42037522281</v>
      </c>
      <c r="W565" s="47">
        <f t="shared" si="63"/>
        <v>0</v>
      </c>
      <c r="X565" s="47">
        <f t="shared" si="64"/>
        <v>0</v>
      </c>
    </row>
    <row r="566" spans="5:24" x14ac:dyDescent="0.2">
      <c r="E566" s="63">
        <v>159752</v>
      </c>
      <c r="F566" s="63" t="s">
        <v>60</v>
      </c>
      <c r="G566" s="63" t="s">
        <v>74</v>
      </c>
      <c r="I566" s="48" t="s">
        <v>77</v>
      </c>
      <c r="J566" s="49">
        <v>1900</v>
      </c>
      <c r="K566" s="49" t="s">
        <v>77</v>
      </c>
      <c r="L566" s="49" t="s">
        <v>77</v>
      </c>
      <c r="M566" s="50" t="s">
        <v>77</v>
      </c>
      <c r="N566" s="46">
        <f t="shared" si="65"/>
        <v>1900</v>
      </c>
      <c r="P566">
        <f t="shared" si="59"/>
        <v>124</v>
      </c>
      <c r="Q566" s="38">
        <f t="shared" si="60"/>
        <v>1</v>
      </c>
      <c r="R566" s="38">
        <f t="shared" si="61"/>
        <v>0.9</v>
      </c>
      <c r="T566" s="47">
        <v>85298.425155692239</v>
      </c>
      <c r="U566" s="47">
        <f t="shared" si="62"/>
        <v>8529.8425155692221</v>
      </c>
      <c r="W566" s="47">
        <f t="shared" si="63"/>
        <v>0</v>
      </c>
      <c r="X566" s="47">
        <f t="shared" si="64"/>
        <v>0</v>
      </c>
    </row>
    <row r="567" spans="5:24" x14ac:dyDescent="0.2">
      <c r="E567" s="63">
        <v>159751</v>
      </c>
      <c r="F567" s="63" t="s">
        <v>60</v>
      </c>
      <c r="G567" s="63" t="s">
        <v>74</v>
      </c>
      <c r="I567" s="48" t="s">
        <v>77</v>
      </c>
      <c r="J567" s="49">
        <v>1900</v>
      </c>
      <c r="K567" s="49" t="s">
        <v>77</v>
      </c>
      <c r="L567" s="49" t="s">
        <v>77</v>
      </c>
      <c r="M567" s="50" t="s">
        <v>77</v>
      </c>
      <c r="N567" s="46">
        <f t="shared" si="65"/>
        <v>1900</v>
      </c>
      <c r="P567">
        <f t="shared" si="59"/>
        <v>124</v>
      </c>
      <c r="Q567" s="38">
        <f t="shared" si="60"/>
        <v>1</v>
      </c>
      <c r="R567" s="38">
        <f t="shared" si="61"/>
        <v>0.9</v>
      </c>
      <c r="T567" s="47">
        <v>3906.7980987339952</v>
      </c>
      <c r="U567" s="47">
        <f t="shared" si="62"/>
        <v>390.67980987339945</v>
      </c>
      <c r="W567" s="47">
        <f t="shared" si="63"/>
        <v>0</v>
      </c>
      <c r="X567" s="47">
        <f t="shared" si="64"/>
        <v>0</v>
      </c>
    </row>
    <row r="568" spans="5:24" x14ac:dyDescent="0.2">
      <c r="E568" s="63">
        <v>159750</v>
      </c>
      <c r="F568" s="63" t="s">
        <v>60</v>
      </c>
      <c r="G568" s="63" t="s">
        <v>74</v>
      </c>
      <c r="I568" s="48" t="s">
        <v>77</v>
      </c>
      <c r="J568" s="49">
        <v>1900</v>
      </c>
      <c r="K568" s="49" t="s">
        <v>77</v>
      </c>
      <c r="L568" s="49" t="s">
        <v>77</v>
      </c>
      <c r="M568" s="50" t="s">
        <v>77</v>
      </c>
      <c r="N568" s="46">
        <f t="shared" si="65"/>
        <v>1900</v>
      </c>
      <c r="P568">
        <f t="shared" si="59"/>
        <v>124</v>
      </c>
      <c r="Q568" s="38">
        <f t="shared" si="60"/>
        <v>1</v>
      </c>
      <c r="R568" s="38">
        <f t="shared" si="61"/>
        <v>0.9</v>
      </c>
      <c r="T568" s="47">
        <v>75205.863400629401</v>
      </c>
      <c r="U568" s="47">
        <f t="shared" si="62"/>
        <v>7520.5863400629387</v>
      </c>
      <c r="W568" s="47">
        <f t="shared" si="63"/>
        <v>0</v>
      </c>
      <c r="X568" s="47">
        <f t="shared" si="64"/>
        <v>0</v>
      </c>
    </row>
    <row r="569" spans="5:24" x14ac:dyDescent="0.2">
      <c r="E569" s="63">
        <v>159749</v>
      </c>
      <c r="F569" s="63" t="s">
        <v>60</v>
      </c>
      <c r="G569" s="63" t="s">
        <v>74</v>
      </c>
      <c r="I569" s="48" t="s">
        <v>77</v>
      </c>
      <c r="J569" s="49">
        <v>1900</v>
      </c>
      <c r="K569" s="49" t="s">
        <v>77</v>
      </c>
      <c r="L569" s="49" t="s">
        <v>77</v>
      </c>
      <c r="M569" s="50" t="s">
        <v>77</v>
      </c>
      <c r="N569" s="46">
        <f t="shared" si="65"/>
        <v>1900</v>
      </c>
      <c r="P569">
        <f t="shared" si="59"/>
        <v>124</v>
      </c>
      <c r="Q569" s="38">
        <f t="shared" si="60"/>
        <v>1</v>
      </c>
      <c r="R569" s="38">
        <f t="shared" si="61"/>
        <v>0.9</v>
      </c>
      <c r="T569" s="47">
        <v>25068.621133543136</v>
      </c>
      <c r="U569" s="47">
        <f t="shared" si="62"/>
        <v>2506.8621133543129</v>
      </c>
      <c r="W569" s="47">
        <f t="shared" si="63"/>
        <v>0</v>
      </c>
      <c r="X569" s="47">
        <f t="shared" si="64"/>
        <v>0</v>
      </c>
    </row>
    <row r="570" spans="5:24" x14ac:dyDescent="0.2">
      <c r="E570" s="63">
        <v>159748</v>
      </c>
      <c r="F570" s="63" t="s">
        <v>60</v>
      </c>
      <c r="G570" s="63" t="s">
        <v>74</v>
      </c>
      <c r="I570" s="48" t="s">
        <v>77</v>
      </c>
      <c r="J570" s="49">
        <v>1900</v>
      </c>
      <c r="K570" s="49" t="s">
        <v>77</v>
      </c>
      <c r="L570" s="49" t="s">
        <v>77</v>
      </c>
      <c r="M570" s="50" t="s">
        <v>77</v>
      </c>
      <c r="N570" s="46">
        <f t="shared" si="65"/>
        <v>1900</v>
      </c>
      <c r="P570">
        <f t="shared" si="59"/>
        <v>124</v>
      </c>
      <c r="Q570" s="38">
        <f t="shared" si="60"/>
        <v>1</v>
      </c>
      <c r="R570" s="38">
        <f t="shared" si="61"/>
        <v>0.9</v>
      </c>
      <c r="T570" s="47">
        <v>25719.7541499988</v>
      </c>
      <c r="U570" s="47">
        <f t="shared" si="62"/>
        <v>2571.9754149998794</v>
      </c>
      <c r="W570" s="47">
        <f t="shared" si="63"/>
        <v>0</v>
      </c>
      <c r="X570" s="47">
        <f t="shared" si="64"/>
        <v>0</v>
      </c>
    </row>
    <row r="571" spans="5:24" x14ac:dyDescent="0.2">
      <c r="E571" s="63">
        <v>159747</v>
      </c>
      <c r="F571" s="63" t="s">
        <v>60</v>
      </c>
      <c r="G571" s="63" t="s">
        <v>74</v>
      </c>
      <c r="I571" s="48" t="s">
        <v>77</v>
      </c>
      <c r="J571" s="49">
        <v>1900</v>
      </c>
      <c r="K571" s="49" t="s">
        <v>77</v>
      </c>
      <c r="L571" s="49" t="s">
        <v>77</v>
      </c>
      <c r="M571" s="50" t="s">
        <v>77</v>
      </c>
      <c r="N571" s="46">
        <f t="shared" si="65"/>
        <v>1900</v>
      </c>
      <c r="P571">
        <f t="shared" si="59"/>
        <v>124</v>
      </c>
      <c r="Q571" s="38">
        <f t="shared" si="60"/>
        <v>1</v>
      </c>
      <c r="R571" s="38">
        <f t="shared" si="61"/>
        <v>0.9</v>
      </c>
      <c r="T571" s="47">
        <v>195339.90493669978</v>
      </c>
      <c r="U571" s="47">
        <f t="shared" si="62"/>
        <v>19533.990493669975</v>
      </c>
      <c r="W571" s="47">
        <f t="shared" si="63"/>
        <v>0</v>
      </c>
      <c r="X571" s="47">
        <f t="shared" si="64"/>
        <v>0</v>
      </c>
    </row>
    <row r="572" spans="5:24" x14ac:dyDescent="0.2">
      <c r="E572" s="63">
        <v>159746</v>
      </c>
      <c r="F572" s="63" t="s">
        <v>60</v>
      </c>
      <c r="G572" s="63" t="s">
        <v>74</v>
      </c>
      <c r="I572" s="48" t="s">
        <v>77</v>
      </c>
      <c r="J572" s="49">
        <v>1900</v>
      </c>
      <c r="K572" s="49" t="s">
        <v>77</v>
      </c>
      <c r="L572" s="49" t="s">
        <v>77</v>
      </c>
      <c r="M572" s="50" t="s">
        <v>77</v>
      </c>
      <c r="N572" s="46">
        <f t="shared" si="65"/>
        <v>1900</v>
      </c>
      <c r="P572">
        <f t="shared" si="59"/>
        <v>124</v>
      </c>
      <c r="Q572" s="38">
        <f t="shared" si="60"/>
        <v>1</v>
      </c>
      <c r="R572" s="38">
        <f t="shared" si="61"/>
        <v>0.9</v>
      </c>
      <c r="T572" s="47">
        <v>22464.089067720473</v>
      </c>
      <c r="U572" s="47">
        <f t="shared" si="62"/>
        <v>2246.408906772047</v>
      </c>
      <c r="W572" s="47">
        <f t="shared" si="63"/>
        <v>0</v>
      </c>
      <c r="X572" s="47">
        <f t="shared" si="64"/>
        <v>0</v>
      </c>
    </row>
    <row r="573" spans="5:24" x14ac:dyDescent="0.2">
      <c r="E573" s="63">
        <v>159745</v>
      </c>
      <c r="F573" s="63" t="s">
        <v>60</v>
      </c>
      <c r="G573" s="63" t="s">
        <v>74</v>
      </c>
      <c r="I573" s="48" t="s">
        <v>77</v>
      </c>
      <c r="J573" s="49">
        <v>1900</v>
      </c>
      <c r="K573" s="49" t="s">
        <v>77</v>
      </c>
      <c r="L573" s="49" t="s">
        <v>77</v>
      </c>
      <c r="M573" s="50" t="s">
        <v>77</v>
      </c>
      <c r="N573" s="46">
        <f t="shared" si="65"/>
        <v>1900</v>
      </c>
      <c r="P573">
        <f t="shared" si="59"/>
        <v>124</v>
      </c>
      <c r="Q573" s="38">
        <f t="shared" si="60"/>
        <v>1</v>
      </c>
      <c r="R573" s="38">
        <f t="shared" si="61"/>
        <v>0.9</v>
      </c>
      <c r="T573" s="47">
        <v>54695.173382275927</v>
      </c>
      <c r="U573" s="47">
        <f t="shared" si="62"/>
        <v>5469.5173382275916</v>
      </c>
      <c r="W573" s="47">
        <f t="shared" si="63"/>
        <v>0</v>
      </c>
      <c r="X573" s="47">
        <f t="shared" si="64"/>
        <v>0</v>
      </c>
    </row>
    <row r="574" spans="5:24" x14ac:dyDescent="0.2">
      <c r="E574" s="63">
        <v>159744</v>
      </c>
      <c r="F574" s="63" t="s">
        <v>60</v>
      </c>
      <c r="G574" s="63" t="s">
        <v>74</v>
      </c>
      <c r="I574" s="48" t="s">
        <v>77</v>
      </c>
      <c r="J574" s="49">
        <v>1900</v>
      </c>
      <c r="K574" s="49" t="s">
        <v>77</v>
      </c>
      <c r="L574" s="49" t="s">
        <v>77</v>
      </c>
      <c r="M574" s="50" t="s">
        <v>77</v>
      </c>
      <c r="N574" s="46">
        <f t="shared" si="65"/>
        <v>1900</v>
      </c>
      <c r="P574">
        <f t="shared" si="59"/>
        <v>124</v>
      </c>
      <c r="Q574" s="38">
        <f t="shared" si="60"/>
        <v>1</v>
      </c>
      <c r="R574" s="38">
        <f t="shared" si="61"/>
        <v>0.9</v>
      </c>
      <c r="T574" s="47">
        <v>125668.67217594352</v>
      </c>
      <c r="U574" s="47">
        <f t="shared" si="62"/>
        <v>12566.867217594348</v>
      </c>
      <c r="W574" s="47">
        <f t="shared" si="63"/>
        <v>0</v>
      </c>
      <c r="X574" s="47">
        <f t="shared" si="64"/>
        <v>0</v>
      </c>
    </row>
    <row r="575" spans="5:24" x14ac:dyDescent="0.2">
      <c r="E575" s="63">
        <v>159743</v>
      </c>
      <c r="F575" s="63" t="s">
        <v>60</v>
      </c>
      <c r="G575" s="63" t="s">
        <v>74</v>
      </c>
      <c r="I575" s="48" t="s">
        <v>77</v>
      </c>
      <c r="J575" s="49">
        <v>1900</v>
      </c>
      <c r="K575" s="49" t="s">
        <v>77</v>
      </c>
      <c r="L575" s="49" t="s">
        <v>77</v>
      </c>
      <c r="M575" s="50" t="s">
        <v>77</v>
      </c>
      <c r="N575" s="46">
        <f t="shared" si="65"/>
        <v>1900</v>
      </c>
      <c r="P575">
        <f t="shared" si="59"/>
        <v>124</v>
      </c>
      <c r="Q575" s="38">
        <f t="shared" si="60"/>
        <v>1</v>
      </c>
      <c r="R575" s="38">
        <f t="shared" si="61"/>
        <v>0.9</v>
      </c>
      <c r="T575" s="47">
        <v>3689319.6712378031</v>
      </c>
      <c r="U575" s="47">
        <f t="shared" si="62"/>
        <v>368931.96712378022</v>
      </c>
      <c r="W575" s="47">
        <f t="shared" si="63"/>
        <v>0</v>
      </c>
      <c r="X575" s="47">
        <f t="shared" si="64"/>
        <v>0</v>
      </c>
    </row>
    <row r="576" spans="5:24" x14ac:dyDescent="0.2">
      <c r="E576" s="63">
        <v>159742</v>
      </c>
      <c r="F576" s="63" t="s">
        <v>60</v>
      </c>
      <c r="G576" s="63" t="s">
        <v>74</v>
      </c>
      <c r="I576" s="48" t="s">
        <v>77</v>
      </c>
      <c r="J576" s="49">
        <v>1900</v>
      </c>
      <c r="K576" s="49" t="s">
        <v>77</v>
      </c>
      <c r="L576" s="49" t="s">
        <v>77</v>
      </c>
      <c r="M576" s="50" t="s">
        <v>77</v>
      </c>
      <c r="N576" s="46">
        <f t="shared" si="65"/>
        <v>1900</v>
      </c>
      <c r="P576">
        <f t="shared" si="59"/>
        <v>124</v>
      </c>
      <c r="Q576" s="38">
        <f t="shared" si="60"/>
        <v>1</v>
      </c>
      <c r="R576" s="38">
        <f t="shared" si="61"/>
        <v>0.9</v>
      </c>
      <c r="T576" s="47">
        <v>147807.19473543618</v>
      </c>
      <c r="U576" s="47">
        <f t="shared" si="62"/>
        <v>14780.719473543615</v>
      </c>
      <c r="W576" s="47">
        <f t="shared" si="63"/>
        <v>0</v>
      </c>
      <c r="X576" s="47">
        <f t="shared" si="64"/>
        <v>0</v>
      </c>
    </row>
    <row r="577" spans="5:24" x14ac:dyDescent="0.2">
      <c r="E577" s="63">
        <v>159741</v>
      </c>
      <c r="F577" s="63" t="s">
        <v>60</v>
      </c>
      <c r="G577" s="63" t="s">
        <v>74</v>
      </c>
      <c r="I577" s="48" t="s">
        <v>77</v>
      </c>
      <c r="J577" s="49">
        <v>1900</v>
      </c>
      <c r="K577" s="49" t="s">
        <v>77</v>
      </c>
      <c r="L577" s="49" t="s">
        <v>77</v>
      </c>
      <c r="M577" s="50" t="s">
        <v>77</v>
      </c>
      <c r="N577" s="46">
        <f t="shared" si="65"/>
        <v>1900</v>
      </c>
      <c r="P577">
        <f t="shared" si="59"/>
        <v>124</v>
      </c>
      <c r="Q577" s="38">
        <f t="shared" si="60"/>
        <v>1</v>
      </c>
      <c r="R577" s="38">
        <f t="shared" si="61"/>
        <v>0.9</v>
      </c>
      <c r="T577" s="47">
        <v>147807.19473543618</v>
      </c>
      <c r="U577" s="47">
        <f t="shared" si="62"/>
        <v>14780.719473543615</v>
      </c>
      <c r="W577" s="47">
        <f t="shared" si="63"/>
        <v>0</v>
      </c>
      <c r="X577" s="47">
        <f t="shared" si="64"/>
        <v>0</v>
      </c>
    </row>
    <row r="578" spans="5:24" x14ac:dyDescent="0.2">
      <c r="E578" s="63">
        <v>159740</v>
      </c>
      <c r="F578" s="63" t="s">
        <v>60</v>
      </c>
      <c r="G578" s="63" t="s">
        <v>74</v>
      </c>
      <c r="I578" s="48" t="s">
        <v>77</v>
      </c>
      <c r="J578" s="49">
        <v>1900</v>
      </c>
      <c r="K578" s="49" t="s">
        <v>77</v>
      </c>
      <c r="L578" s="49" t="s">
        <v>77</v>
      </c>
      <c r="M578" s="50" t="s">
        <v>77</v>
      </c>
      <c r="N578" s="46">
        <f t="shared" si="65"/>
        <v>1900</v>
      </c>
      <c r="P578">
        <f t="shared" si="59"/>
        <v>124</v>
      </c>
      <c r="Q578" s="38">
        <f t="shared" si="60"/>
        <v>1</v>
      </c>
      <c r="R578" s="38">
        <f t="shared" si="61"/>
        <v>0.9</v>
      </c>
      <c r="T578" s="47">
        <v>97669.952468349889</v>
      </c>
      <c r="U578" s="47">
        <f t="shared" si="62"/>
        <v>9766.9952468349875</v>
      </c>
      <c r="W578" s="47">
        <f t="shared" si="63"/>
        <v>0</v>
      </c>
      <c r="X578" s="47">
        <f t="shared" si="64"/>
        <v>0</v>
      </c>
    </row>
    <row r="579" spans="5:24" x14ac:dyDescent="0.2">
      <c r="E579" s="63">
        <v>159739</v>
      </c>
      <c r="F579" s="63" t="s">
        <v>60</v>
      </c>
      <c r="G579" s="63" t="s">
        <v>73</v>
      </c>
      <c r="I579" s="48" t="s">
        <v>77</v>
      </c>
      <c r="J579" s="49">
        <v>1900</v>
      </c>
      <c r="K579" s="49" t="s">
        <v>77</v>
      </c>
      <c r="L579" s="49" t="s">
        <v>77</v>
      </c>
      <c r="M579" s="50" t="s">
        <v>77</v>
      </c>
      <c r="N579" s="46">
        <f t="shared" si="65"/>
        <v>1900</v>
      </c>
      <c r="P579">
        <f t="shared" si="59"/>
        <v>124</v>
      </c>
      <c r="Q579" s="38">
        <f t="shared" si="60"/>
        <v>1</v>
      </c>
      <c r="R579" s="38">
        <f t="shared" si="61"/>
        <v>0.9</v>
      </c>
      <c r="T579" s="47">
        <v>24417.488117087472</v>
      </c>
      <c r="U579" s="47">
        <f t="shared" si="62"/>
        <v>2441.7488117087469</v>
      </c>
      <c r="W579" s="47">
        <f t="shared" si="63"/>
        <v>24417.488117087472</v>
      </c>
      <c r="X579" s="47">
        <f t="shared" si="64"/>
        <v>2441.7488117087469</v>
      </c>
    </row>
    <row r="580" spans="5:24" x14ac:dyDescent="0.2">
      <c r="E580" s="63">
        <v>159738</v>
      </c>
      <c r="F580" s="63" t="s">
        <v>60</v>
      </c>
      <c r="G580" s="63" t="s">
        <v>73</v>
      </c>
      <c r="I580" s="48" t="s">
        <v>77</v>
      </c>
      <c r="J580" s="49">
        <v>1900</v>
      </c>
      <c r="K580" s="49" t="s">
        <v>77</v>
      </c>
      <c r="L580" s="49" t="s">
        <v>77</v>
      </c>
      <c r="M580" s="50" t="s">
        <v>77</v>
      </c>
      <c r="N580" s="46">
        <f t="shared" si="65"/>
        <v>1900</v>
      </c>
      <c r="P580">
        <f t="shared" si="59"/>
        <v>124</v>
      </c>
      <c r="Q580" s="38">
        <f t="shared" si="60"/>
        <v>1</v>
      </c>
      <c r="R580" s="38">
        <f t="shared" si="61"/>
        <v>0.9</v>
      </c>
      <c r="T580" s="47">
        <v>139993.59853796818</v>
      </c>
      <c r="U580" s="47">
        <f t="shared" si="62"/>
        <v>13999.359853796816</v>
      </c>
      <c r="W580" s="47">
        <f t="shared" si="63"/>
        <v>139993.59853796818</v>
      </c>
      <c r="X580" s="47">
        <f t="shared" si="64"/>
        <v>13999.359853796816</v>
      </c>
    </row>
    <row r="581" spans="5:24" x14ac:dyDescent="0.2">
      <c r="E581" s="63">
        <v>159737</v>
      </c>
      <c r="F581" s="63" t="s">
        <v>60</v>
      </c>
      <c r="G581" s="63" t="s">
        <v>73</v>
      </c>
      <c r="I581" s="48" t="s">
        <v>77</v>
      </c>
      <c r="J581" s="49">
        <v>1900</v>
      </c>
      <c r="K581" s="49" t="s">
        <v>77</v>
      </c>
      <c r="L581" s="49" t="s">
        <v>77</v>
      </c>
      <c r="M581" s="50" t="s">
        <v>77</v>
      </c>
      <c r="N581" s="46">
        <f t="shared" si="65"/>
        <v>1900</v>
      </c>
      <c r="P581">
        <f t="shared" si="59"/>
        <v>124</v>
      </c>
      <c r="Q581" s="38">
        <f t="shared" si="60"/>
        <v>1</v>
      </c>
      <c r="R581" s="38">
        <f t="shared" si="61"/>
        <v>0.9</v>
      </c>
      <c r="T581" s="47">
        <v>139993.59853796818</v>
      </c>
      <c r="U581" s="47">
        <f t="shared" si="62"/>
        <v>13999.359853796816</v>
      </c>
      <c r="W581" s="47">
        <f t="shared" si="63"/>
        <v>139993.59853796818</v>
      </c>
      <c r="X581" s="47">
        <f t="shared" si="64"/>
        <v>13999.359853796816</v>
      </c>
    </row>
    <row r="582" spans="5:24" x14ac:dyDescent="0.2">
      <c r="E582" s="63">
        <v>159736</v>
      </c>
      <c r="F582" s="63" t="s">
        <v>60</v>
      </c>
      <c r="G582" s="63" t="s">
        <v>73</v>
      </c>
      <c r="I582" s="48" t="s">
        <v>77</v>
      </c>
      <c r="J582" s="49">
        <v>1900</v>
      </c>
      <c r="K582" s="49" t="s">
        <v>77</v>
      </c>
      <c r="L582" s="49" t="s">
        <v>77</v>
      </c>
      <c r="M582" s="50" t="s">
        <v>77</v>
      </c>
      <c r="N582" s="46">
        <f t="shared" si="65"/>
        <v>1900</v>
      </c>
      <c r="P582">
        <f t="shared" si="59"/>
        <v>124</v>
      </c>
      <c r="Q582" s="38">
        <f t="shared" si="60"/>
        <v>1</v>
      </c>
      <c r="R582" s="38">
        <f t="shared" si="61"/>
        <v>0.9</v>
      </c>
      <c r="T582" s="47">
        <v>9766.9952468349875</v>
      </c>
      <c r="U582" s="47">
        <f t="shared" si="62"/>
        <v>976.69952468349857</v>
      </c>
      <c r="W582" s="47">
        <f t="shared" si="63"/>
        <v>9766.9952468349875</v>
      </c>
      <c r="X582" s="47">
        <f t="shared" si="64"/>
        <v>976.69952468349857</v>
      </c>
    </row>
    <row r="583" spans="5:24" x14ac:dyDescent="0.2">
      <c r="E583" s="63">
        <v>159735</v>
      </c>
      <c r="F583" s="63" t="s">
        <v>60</v>
      </c>
      <c r="G583" s="63" t="s">
        <v>73</v>
      </c>
      <c r="I583" s="48">
        <v>2013</v>
      </c>
      <c r="J583" s="49" t="s">
        <v>77</v>
      </c>
      <c r="K583" s="49" t="s">
        <v>77</v>
      </c>
      <c r="L583" s="49" t="s">
        <v>77</v>
      </c>
      <c r="M583" s="50" t="s">
        <v>77</v>
      </c>
      <c r="N583" s="46">
        <f t="shared" si="65"/>
        <v>2013</v>
      </c>
      <c r="P583">
        <f t="shared" si="59"/>
        <v>11</v>
      </c>
      <c r="Q583" s="38">
        <f t="shared" si="60"/>
        <v>0.22</v>
      </c>
      <c r="R583" s="38">
        <f t="shared" si="61"/>
        <v>0.22</v>
      </c>
      <c r="T583" s="47">
        <v>21812.956051264802</v>
      </c>
      <c r="U583" s="47">
        <f t="shared" si="62"/>
        <v>17014.105719986546</v>
      </c>
      <c r="W583" s="47">
        <f t="shared" si="63"/>
        <v>21812.956051264802</v>
      </c>
      <c r="X583" s="47">
        <f t="shared" si="64"/>
        <v>17014.105719986546</v>
      </c>
    </row>
    <row r="584" spans="5:24" x14ac:dyDescent="0.2">
      <c r="E584" s="63">
        <v>159734</v>
      </c>
      <c r="F584" s="63" t="s">
        <v>60</v>
      </c>
      <c r="G584" s="63" t="s">
        <v>73</v>
      </c>
      <c r="I584" s="48" t="s">
        <v>77</v>
      </c>
      <c r="J584" s="49">
        <v>1900</v>
      </c>
      <c r="K584" s="49" t="s">
        <v>77</v>
      </c>
      <c r="L584" s="49" t="s">
        <v>77</v>
      </c>
      <c r="M584" s="50" t="s">
        <v>77</v>
      </c>
      <c r="N584" s="46">
        <f t="shared" si="65"/>
        <v>1900</v>
      </c>
      <c r="P584">
        <f t="shared" si="59"/>
        <v>124</v>
      </c>
      <c r="Q584" s="38">
        <f t="shared" si="60"/>
        <v>1</v>
      </c>
      <c r="R584" s="38">
        <f t="shared" si="61"/>
        <v>0.9</v>
      </c>
      <c r="T584" s="47">
        <v>15301.625886708149</v>
      </c>
      <c r="U584" s="47">
        <f t="shared" si="62"/>
        <v>1530.1625886708146</v>
      </c>
      <c r="W584" s="47">
        <f t="shared" si="63"/>
        <v>15301.625886708149</v>
      </c>
      <c r="X584" s="47">
        <f t="shared" si="64"/>
        <v>1530.1625886708146</v>
      </c>
    </row>
    <row r="585" spans="5:24" x14ac:dyDescent="0.2">
      <c r="E585" s="63">
        <v>159732</v>
      </c>
      <c r="F585" s="63" t="s">
        <v>60</v>
      </c>
      <c r="G585" s="63" t="s">
        <v>73</v>
      </c>
      <c r="I585" s="48" t="s">
        <v>77</v>
      </c>
      <c r="J585" s="49">
        <v>1900</v>
      </c>
      <c r="K585" s="49" t="s">
        <v>77</v>
      </c>
      <c r="L585" s="49" t="s">
        <v>77</v>
      </c>
      <c r="M585" s="50" t="s">
        <v>77</v>
      </c>
      <c r="N585" s="46">
        <f t="shared" si="65"/>
        <v>1900</v>
      </c>
      <c r="P585">
        <f t="shared" si="59"/>
        <v>124</v>
      </c>
      <c r="Q585" s="38">
        <f t="shared" si="60"/>
        <v>1</v>
      </c>
      <c r="R585" s="38">
        <f t="shared" si="61"/>
        <v>0.9</v>
      </c>
      <c r="T585" s="47">
        <v>195991.03795315544</v>
      </c>
      <c r="U585" s="47">
        <f t="shared" si="62"/>
        <v>19599.103795315539</v>
      </c>
      <c r="W585" s="47">
        <f t="shared" si="63"/>
        <v>195991.03795315544</v>
      </c>
      <c r="X585" s="47">
        <f t="shared" si="64"/>
        <v>19599.103795315539</v>
      </c>
    </row>
    <row r="586" spans="5:24" x14ac:dyDescent="0.2">
      <c r="E586" s="63">
        <v>159731</v>
      </c>
      <c r="F586" s="63" t="s">
        <v>60</v>
      </c>
      <c r="G586" s="63" t="s">
        <v>73</v>
      </c>
      <c r="I586" s="48">
        <v>2013</v>
      </c>
      <c r="J586" s="49" t="s">
        <v>77</v>
      </c>
      <c r="K586" s="49" t="s">
        <v>77</v>
      </c>
      <c r="L586" s="49" t="s">
        <v>77</v>
      </c>
      <c r="M586" s="50" t="s">
        <v>77</v>
      </c>
      <c r="N586" s="46">
        <f t="shared" si="65"/>
        <v>2013</v>
      </c>
      <c r="P586">
        <f t="shared" si="59"/>
        <v>11</v>
      </c>
      <c r="Q586" s="38">
        <f t="shared" si="60"/>
        <v>0.22</v>
      </c>
      <c r="R586" s="38">
        <f t="shared" si="61"/>
        <v>0.22</v>
      </c>
      <c r="T586" s="47">
        <v>8139.1627056958223</v>
      </c>
      <c r="U586" s="47">
        <f t="shared" si="62"/>
        <v>6348.546910442742</v>
      </c>
      <c r="W586" s="47">
        <f t="shared" si="63"/>
        <v>8139.1627056958223</v>
      </c>
      <c r="X586" s="47">
        <f t="shared" si="64"/>
        <v>6348.546910442742</v>
      </c>
    </row>
    <row r="587" spans="5:24" x14ac:dyDescent="0.2">
      <c r="E587" s="63">
        <v>159730</v>
      </c>
      <c r="F587" s="63" t="s">
        <v>60</v>
      </c>
      <c r="G587" s="63" t="s">
        <v>73</v>
      </c>
      <c r="I587" s="48">
        <v>2013</v>
      </c>
      <c r="J587" s="49" t="s">
        <v>77</v>
      </c>
      <c r="K587" s="49" t="s">
        <v>77</v>
      </c>
      <c r="L587" s="49" t="s">
        <v>77</v>
      </c>
      <c r="M587" s="50" t="s">
        <v>77</v>
      </c>
      <c r="N587" s="46">
        <f t="shared" si="65"/>
        <v>2013</v>
      </c>
      <c r="P587">
        <f t="shared" si="59"/>
        <v>11</v>
      </c>
      <c r="Q587" s="38">
        <f t="shared" si="60"/>
        <v>0.22</v>
      </c>
      <c r="R587" s="38">
        <f t="shared" si="61"/>
        <v>0.22</v>
      </c>
      <c r="T587" s="47">
        <v>174178.08190189063</v>
      </c>
      <c r="U587" s="47">
        <f t="shared" si="62"/>
        <v>135858.9038834747</v>
      </c>
      <c r="W587" s="47">
        <f t="shared" si="63"/>
        <v>174178.08190189063</v>
      </c>
      <c r="X587" s="47">
        <f t="shared" si="64"/>
        <v>135858.9038834747</v>
      </c>
    </row>
    <row r="588" spans="5:24" x14ac:dyDescent="0.2">
      <c r="E588" s="63">
        <v>159729</v>
      </c>
      <c r="F588" s="63" t="s">
        <v>60</v>
      </c>
      <c r="G588" s="63" t="s">
        <v>73</v>
      </c>
      <c r="I588" s="48">
        <v>2013</v>
      </c>
      <c r="J588" s="49" t="s">
        <v>77</v>
      </c>
      <c r="K588" s="49" t="s">
        <v>77</v>
      </c>
      <c r="L588" s="49" t="s">
        <v>77</v>
      </c>
      <c r="M588" s="50" t="s">
        <v>77</v>
      </c>
      <c r="N588" s="46">
        <f t="shared" si="65"/>
        <v>2013</v>
      </c>
      <c r="P588">
        <f t="shared" si="59"/>
        <v>11</v>
      </c>
      <c r="Q588" s="38">
        <f t="shared" si="60"/>
        <v>0.22</v>
      </c>
      <c r="R588" s="38">
        <f t="shared" si="61"/>
        <v>0.22</v>
      </c>
      <c r="T588" s="47">
        <v>9766.9952468349875</v>
      </c>
      <c r="U588" s="47">
        <f t="shared" si="62"/>
        <v>7618.2562925312905</v>
      </c>
      <c r="W588" s="47">
        <f t="shared" si="63"/>
        <v>9766.9952468349875</v>
      </c>
      <c r="X588" s="47">
        <f t="shared" si="64"/>
        <v>7618.2562925312905</v>
      </c>
    </row>
    <row r="589" spans="5:24" x14ac:dyDescent="0.2">
      <c r="E589" s="63">
        <v>159728</v>
      </c>
      <c r="F589" s="63" t="s">
        <v>60</v>
      </c>
      <c r="G589" s="63" t="s">
        <v>73</v>
      </c>
      <c r="I589" s="48">
        <v>2013</v>
      </c>
      <c r="J589" s="49" t="s">
        <v>77</v>
      </c>
      <c r="K589" s="49" t="s">
        <v>77</v>
      </c>
      <c r="L589" s="49" t="s">
        <v>77</v>
      </c>
      <c r="M589" s="50" t="s">
        <v>77</v>
      </c>
      <c r="N589" s="46">
        <f t="shared" si="65"/>
        <v>2013</v>
      </c>
      <c r="P589">
        <f t="shared" si="59"/>
        <v>11</v>
      </c>
      <c r="Q589" s="38">
        <f t="shared" si="60"/>
        <v>0.22</v>
      </c>
      <c r="R589" s="38">
        <f t="shared" si="61"/>
        <v>0.22</v>
      </c>
      <c r="T589" s="47">
        <v>9766.9952468349875</v>
      </c>
      <c r="U589" s="47">
        <f t="shared" si="62"/>
        <v>7618.2562925312905</v>
      </c>
      <c r="W589" s="47">
        <f t="shared" si="63"/>
        <v>9766.9952468349875</v>
      </c>
      <c r="X589" s="47">
        <f t="shared" si="64"/>
        <v>7618.2562925312905</v>
      </c>
    </row>
    <row r="590" spans="5:24" x14ac:dyDescent="0.2">
      <c r="E590" s="63">
        <v>159727</v>
      </c>
      <c r="F590" s="63" t="s">
        <v>60</v>
      </c>
      <c r="G590" s="63" t="s">
        <v>73</v>
      </c>
      <c r="I590" s="48" t="s">
        <v>77</v>
      </c>
      <c r="J590" s="49">
        <v>1900</v>
      </c>
      <c r="K590" s="49" t="s">
        <v>77</v>
      </c>
      <c r="L590" s="49" t="s">
        <v>77</v>
      </c>
      <c r="M590" s="50" t="s">
        <v>77</v>
      </c>
      <c r="N590" s="46">
        <f t="shared" si="65"/>
        <v>1900</v>
      </c>
      <c r="P590">
        <f t="shared" si="59"/>
        <v>124</v>
      </c>
      <c r="Q590" s="38">
        <f t="shared" si="60"/>
        <v>1</v>
      </c>
      <c r="R590" s="38">
        <f t="shared" si="61"/>
        <v>0.9</v>
      </c>
      <c r="T590" s="47">
        <v>65113.301645566578</v>
      </c>
      <c r="U590" s="47">
        <f t="shared" si="62"/>
        <v>6511.3301645566562</v>
      </c>
      <c r="W590" s="47">
        <f t="shared" si="63"/>
        <v>65113.301645566578</v>
      </c>
      <c r="X590" s="47">
        <f t="shared" si="64"/>
        <v>6511.3301645566562</v>
      </c>
    </row>
    <row r="591" spans="5:24" x14ac:dyDescent="0.2">
      <c r="E591" s="63">
        <v>159726</v>
      </c>
      <c r="F591" s="63" t="s">
        <v>60</v>
      </c>
      <c r="G591" s="63" t="s">
        <v>73</v>
      </c>
      <c r="I591" s="48" t="s">
        <v>77</v>
      </c>
      <c r="J591" s="49">
        <v>1900</v>
      </c>
      <c r="K591" s="49" t="s">
        <v>77</v>
      </c>
      <c r="L591" s="49" t="s">
        <v>77</v>
      </c>
      <c r="M591" s="50" t="s">
        <v>77</v>
      </c>
      <c r="N591" s="46">
        <f t="shared" si="65"/>
        <v>1900</v>
      </c>
      <c r="P591">
        <f t="shared" si="59"/>
        <v>124</v>
      </c>
      <c r="Q591" s="38">
        <f t="shared" si="60"/>
        <v>1</v>
      </c>
      <c r="R591" s="38">
        <f t="shared" si="61"/>
        <v>0.9</v>
      </c>
      <c r="T591" s="47">
        <v>61532.070055060423</v>
      </c>
      <c r="U591" s="47">
        <f t="shared" si="62"/>
        <v>6153.2070055060412</v>
      </c>
      <c r="W591" s="47">
        <f t="shared" si="63"/>
        <v>61532.070055060423</v>
      </c>
      <c r="X591" s="47">
        <f t="shared" si="64"/>
        <v>6153.2070055060412</v>
      </c>
    </row>
    <row r="592" spans="5:24" x14ac:dyDescent="0.2">
      <c r="E592" s="63">
        <v>159725</v>
      </c>
      <c r="F592" s="63" t="s">
        <v>60</v>
      </c>
      <c r="G592" s="63" t="s">
        <v>73</v>
      </c>
      <c r="I592" s="48" t="s">
        <v>77</v>
      </c>
      <c r="J592" s="49">
        <v>1900</v>
      </c>
      <c r="K592" s="49" t="s">
        <v>77</v>
      </c>
      <c r="L592" s="49" t="s">
        <v>77</v>
      </c>
      <c r="M592" s="50" t="s">
        <v>77</v>
      </c>
      <c r="N592" s="46">
        <f t="shared" si="65"/>
        <v>1900</v>
      </c>
      <c r="P592">
        <f t="shared" si="59"/>
        <v>124</v>
      </c>
      <c r="Q592" s="38">
        <f t="shared" si="60"/>
        <v>1</v>
      </c>
      <c r="R592" s="38">
        <f t="shared" si="61"/>
        <v>0.9</v>
      </c>
      <c r="T592" s="47">
        <v>61532.070055060423</v>
      </c>
      <c r="U592" s="47">
        <f t="shared" si="62"/>
        <v>6153.2070055060412</v>
      </c>
      <c r="W592" s="47">
        <f t="shared" si="63"/>
        <v>61532.070055060423</v>
      </c>
      <c r="X592" s="47">
        <f t="shared" si="64"/>
        <v>6153.2070055060412</v>
      </c>
    </row>
    <row r="593" spans="5:24" x14ac:dyDescent="0.2">
      <c r="E593" s="63">
        <v>159724</v>
      </c>
      <c r="F593" s="63" t="s">
        <v>60</v>
      </c>
      <c r="G593" s="63" t="s">
        <v>73</v>
      </c>
      <c r="I593" s="48" t="s">
        <v>77</v>
      </c>
      <c r="J593" s="49">
        <v>1900</v>
      </c>
      <c r="K593" s="49" t="s">
        <v>77</v>
      </c>
      <c r="L593" s="49" t="s">
        <v>77</v>
      </c>
      <c r="M593" s="50" t="s">
        <v>77</v>
      </c>
      <c r="N593" s="46">
        <f t="shared" si="65"/>
        <v>1900</v>
      </c>
      <c r="P593">
        <f t="shared" si="59"/>
        <v>124</v>
      </c>
      <c r="Q593" s="38">
        <f t="shared" si="60"/>
        <v>1</v>
      </c>
      <c r="R593" s="38">
        <f t="shared" si="61"/>
        <v>0.9</v>
      </c>
      <c r="T593" s="47">
        <v>27673.153199365803</v>
      </c>
      <c r="U593" s="47">
        <f t="shared" si="62"/>
        <v>2767.3153199365797</v>
      </c>
      <c r="W593" s="47">
        <f t="shared" si="63"/>
        <v>27673.153199365803</v>
      </c>
      <c r="X593" s="47">
        <f t="shared" si="64"/>
        <v>2767.3153199365797</v>
      </c>
    </row>
    <row r="594" spans="5:24" x14ac:dyDescent="0.2">
      <c r="E594" s="63">
        <v>159723</v>
      </c>
      <c r="F594" s="63" t="s">
        <v>60</v>
      </c>
      <c r="G594" s="63" t="s">
        <v>73</v>
      </c>
      <c r="I594" s="48">
        <v>2013</v>
      </c>
      <c r="J594" s="49" t="s">
        <v>77</v>
      </c>
      <c r="K594" s="49" t="s">
        <v>77</v>
      </c>
      <c r="L594" s="49" t="s">
        <v>77</v>
      </c>
      <c r="M594" s="50" t="s">
        <v>77</v>
      </c>
      <c r="N594" s="46">
        <f t="shared" si="65"/>
        <v>2013</v>
      </c>
      <c r="P594">
        <f t="shared" si="59"/>
        <v>11</v>
      </c>
      <c r="Q594" s="38">
        <f t="shared" si="60"/>
        <v>0.22</v>
      </c>
      <c r="R594" s="38">
        <f t="shared" si="61"/>
        <v>0.22</v>
      </c>
      <c r="T594" s="47">
        <v>6049025.7228731355</v>
      </c>
      <c r="U594" s="47">
        <f t="shared" si="62"/>
        <v>4718240.0638410458</v>
      </c>
      <c r="W594" s="47">
        <f t="shared" si="63"/>
        <v>6049025.7228731355</v>
      </c>
      <c r="X594" s="47">
        <f t="shared" si="64"/>
        <v>4718240.0638410458</v>
      </c>
    </row>
    <row r="595" spans="5:24" x14ac:dyDescent="0.2">
      <c r="E595" s="63">
        <v>159722</v>
      </c>
      <c r="F595" s="63" t="s">
        <v>60</v>
      </c>
      <c r="G595" s="63" t="s">
        <v>73</v>
      </c>
      <c r="I595" s="48" t="s">
        <v>77</v>
      </c>
      <c r="J595" s="49">
        <v>1900</v>
      </c>
      <c r="K595" s="49" t="s">
        <v>77</v>
      </c>
      <c r="L595" s="49" t="s">
        <v>77</v>
      </c>
      <c r="M595" s="50" t="s">
        <v>77</v>
      </c>
      <c r="N595" s="46">
        <f t="shared" si="65"/>
        <v>1900</v>
      </c>
      <c r="P595">
        <f t="shared" si="59"/>
        <v>124</v>
      </c>
      <c r="Q595" s="38">
        <f t="shared" si="60"/>
        <v>1</v>
      </c>
      <c r="R595" s="38">
        <f t="shared" si="61"/>
        <v>0.9</v>
      </c>
      <c r="T595" s="47">
        <v>65113.301645566578</v>
      </c>
      <c r="U595" s="47">
        <f t="shared" si="62"/>
        <v>6511.3301645566562</v>
      </c>
      <c r="W595" s="47">
        <f t="shared" si="63"/>
        <v>65113.301645566578</v>
      </c>
      <c r="X595" s="47">
        <f t="shared" si="64"/>
        <v>6511.3301645566562</v>
      </c>
    </row>
    <row r="596" spans="5:24" x14ac:dyDescent="0.2">
      <c r="E596" s="63">
        <v>159721</v>
      </c>
      <c r="F596" s="63" t="s">
        <v>60</v>
      </c>
      <c r="G596" s="63" t="s">
        <v>73</v>
      </c>
      <c r="I596" s="48" t="s">
        <v>77</v>
      </c>
      <c r="J596" s="49">
        <v>1900</v>
      </c>
      <c r="K596" s="49" t="s">
        <v>77</v>
      </c>
      <c r="L596" s="49" t="s">
        <v>77</v>
      </c>
      <c r="M596" s="50" t="s">
        <v>77</v>
      </c>
      <c r="N596" s="46">
        <f t="shared" si="65"/>
        <v>1900</v>
      </c>
      <c r="P596">
        <f t="shared" si="59"/>
        <v>124</v>
      </c>
      <c r="Q596" s="38">
        <f t="shared" si="60"/>
        <v>1</v>
      </c>
      <c r="R596" s="38">
        <f t="shared" si="61"/>
        <v>0.9</v>
      </c>
      <c r="T596" s="47">
        <v>29300.985740504962</v>
      </c>
      <c r="U596" s="47">
        <f t="shared" si="62"/>
        <v>2930.0985740504957</v>
      </c>
      <c r="W596" s="47">
        <f t="shared" si="63"/>
        <v>29300.985740504962</v>
      </c>
      <c r="X596" s="47">
        <f t="shared" si="64"/>
        <v>2930.0985740504957</v>
      </c>
    </row>
    <row r="597" spans="5:24" x14ac:dyDescent="0.2">
      <c r="E597" s="63">
        <v>159720</v>
      </c>
      <c r="F597" s="63" t="s">
        <v>60</v>
      </c>
      <c r="G597" s="63" t="s">
        <v>73</v>
      </c>
      <c r="I597" s="48" t="s">
        <v>77</v>
      </c>
      <c r="J597" s="49">
        <v>1900</v>
      </c>
      <c r="K597" s="49" t="s">
        <v>77</v>
      </c>
      <c r="L597" s="49" t="s">
        <v>77</v>
      </c>
      <c r="M597" s="50" t="s">
        <v>77</v>
      </c>
      <c r="N597" s="46">
        <f t="shared" si="65"/>
        <v>1900</v>
      </c>
      <c r="P597">
        <f t="shared" si="59"/>
        <v>124</v>
      </c>
      <c r="Q597" s="38">
        <f t="shared" si="60"/>
        <v>1</v>
      </c>
      <c r="R597" s="38">
        <f t="shared" si="61"/>
        <v>0.9</v>
      </c>
      <c r="T597" s="47">
        <v>81391.627056958227</v>
      </c>
      <c r="U597" s="47">
        <f t="shared" si="62"/>
        <v>8139.1627056958205</v>
      </c>
      <c r="W597" s="47">
        <f t="shared" si="63"/>
        <v>81391.627056958227</v>
      </c>
      <c r="X597" s="47">
        <f t="shared" si="64"/>
        <v>8139.1627056958205</v>
      </c>
    </row>
    <row r="598" spans="5:24" x14ac:dyDescent="0.2">
      <c r="E598" s="63">
        <v>159719</v>
      </c>
      <c r="F598" s="63" t="s">
        <v>60</v>
      </c>
      <c r="G598" s="63" t="s">
        <v>73</v>
      </c>
      <c r="I598" s="48" t="s">
        <v>77</v>
      </c>
      <c r="J598" s="49">
        <v>1900</v>
      </c>
      <c r="K598" s="49" t="s">
        <v>77</v>
      </c>
      <c r="L598" s="49" t="s">
        <v>77</v>
      </c>
      <c r="M598" s="50" t="s">
        <v>77</v>
      </c>
      <c r="N598" s="46">
        <f t="shared" si="65"/>
        <v>1900</v>
      </c>
      <c r="P598">
        <f t="shared" si="59"/>
        <v>124</v>
      </c>
      <c r="Q598" s="38">
        <f t="shared" si="60"/>
        <v>1</v>
      </c>
      <c r="R598" s="38">
        <f t="shared" si="61"/>
        <v>0.9</v>
      </c>
      <c r="T598" s="47">
        <v>276731.53199365793</v>
      </c>
      <c r="U598" s="47">
        <f t="shared" si="62"/>
        <v>27673.153199365788</v>
      </c>
      <c r="W598" s="47">
        <f t="shared" si="63"/>
        <v>276731.53199365793</v>
      </c>
      <c r="X598" s="47">
        <f t="shared" si="64"/>
        <v>27673.153199365788</v>
      </c>
    </row>
    <row r="599" spans="5:24" x14ac:dyDescent="0.2">
      <c r="E599" s="63">
        <v>159718</v>
      </c>
      <c r="F599" s="63" t="s">
        <v>60</v>
      </c>
      <c r="G599" s="63" t="s">
        <v>73</v>
      </c>
      <c r="I599" s="48">
        <v>2013</v>
      </c>
      <c r="J599" s="49" t="s">
        <v>77</v>
      </c>
      <c r="K599" s="49" t="s">
        <v>77</v>
      </c>
      <c r="L599" s="49" t="s">
        <v>77</v>
      </c>
      <c r="M599" s="50" t="s">
        <v>77</v>
      </c>
      <c r="N599" s="46">
        <f t="shared" si="65"/>
        <v>2013</v>
      </c>
      <c r="P599">
        <f t="shared" ref="P599:P662" si="66">$I$4-N599</f>
        <v>11</v>
      </c>
      <c r="Q599" s="38">
        <f t="shared" ref="Q599:Q662" si="67">MIN(1,P599/$K$4)</f>
        <v>0.22</v>
      </c>
      <c r="R599" s="38">
        <f t="shared" ref="R599:R662" si="68">IF(Q599=1,1-$N$4,Q599)</f>
        <v>0.22</v>
      </c>
      <c r="T599" s="47">
        <v>143249.26362024649</v>
      </c>
      <c r="U599" s="47">
        <f t="shared" ref="U599:U662" si="69">(1-R599)*$T599</f>
        <v>111734.42562379227</v>
      </c>
      <c r="W599" s="47">
        <f t="shared" ref="W599:W662" si="70">IF(G599="Operational",T599,0)</f>
        <v>143249.26362024649</v>
      </c>
      <c r="X599" s="47">
        <f t="shared" ref="X599:X662" si="71">IF(W599=0,0,U599)</f>
        <v>111734.42562379227</v>
      </c>
    </row>
    <row r="600" spans="5:24" x14ac:dyDescent="0.2">
      <c r="E600" s="63">
        <v>159717</v>
      </c>
      <c r="F600" s="63" t="s">
        <v>60</v>
      </c>
      <c r="G600" s="63" t="s">
        <v>73</v>
      </c>
      <c r="I600" s="48">
        <v>2013</v>
      </c>
      <c r="J600" s="49" t="s">
        <v>77</v>
      </c>
      <c r="K600" s="49" t="s">
        <v>77</v>
      </c>
      <c r="L600" s="49" t="s">
        <v>77</v>
      </c>
      <c r="M600" s="50" t="s">
        <v>77</v>
      </c>
      <c r="N600" s="46">
        <f t="shared" ref="N600:N663" si="72">MIN(I600:M600)</f>
        <v>2013</v>
      </c>
      <c r="P600">
        <f t="shared" si="66"/>
        <v>11</v>
      </c>
      <c r="Q600" s="38">
        <f t="shared" si="67"/>
        <v>0.22</v>
      </c>
      <c r="R600" s="38">
        <f t="shared" si="68"/>
        <v>0.22</v>
      </c>
      <c r="T600" s="47">
        <v>52090.641316453271</v>
      </c>
      <c r="U600" s="47">
        <f t="shared" si="69"/>
        <v>40630.700226833556</v>
      </c>
      <c r="W600" s="47">
        <f t="shared" si="70"/>
        <v>52090.641316453271</v>
      </c>
      <c r="X600" s="47">
        <f t="shared" si="71"/>
        <v>40630.700226833556</v>
      </c>
    </row>
    <row r="601" spans="5:24" x14ac:dyDescent="0.2">
      <c r="E601" s="63">
        <v>159716</v>
      </c>
      <c r="F601" s="63" t="s">
        <v>60</v>
      </c>
      <c r="G601" s="63" t="s">
        <v>73</v>
      </c>
      <c r="I601" s="48">
        <v>2013</v>
      </c>
      <c r="J601" s="49" t="s">
        <v>77</v>
      </c>
      <c r="K601" s="49" t="s">
        <v>77</v>
      </c>
      <c r="L601" s="49" t="s">
        <v>77</v>
      </c>
      <c r="M601" s="50" t="s">
        <v>77</v>
      </c>
      <c r="N601" s="46">
        <f t="shared" si="72"/>
        <v>2013</v>
      </c>
      <c r="P601">
        <f t="shared" si="66"/>
        <v>11</v>
      </c>
      <c r="Q601" s="38">
        <f t="shared" si="67"/>
        <v>0.22</v>
      </c>
      <c r="R601" s="38">
        <f t="shared" si="68"/>
        <v>0.22</v>
      </c>
      <c r="T601" s="47">
        <v>81391.627056958227</v>
      </c>
      <c r="U601" s="47">
        <f t="shared" si="69"/>
        <v>63485.469104427422</v>
      </c>
      <c r="W601" s="47">
        <f t="shared" si="70"/>
        <v>81391.627056958227</v>
      </c>
      <c r="X601" s="47">
        <f t="shared" si="71"/>
        <v>63485.469104427422</v>
      </c>
    </row>
    <row r="602" spans="5:24" x14ac:dyDescent="0.2">
      <c r="E602" s="63">
        <v>159715</v>
      </c>
      <c r="F602" s="63" t="s">
        <v>60</v>
      </c>
      <c r="G602" s="63" t="s">
        <v>73</v>
      </c>
      <c r="I602" s="48">
        <v>2013</v>
      </c>
      <c r="J602" s="49" t="s">
        <v>77</v>
      </c>
      <c r="K602" s="49" t="s">
        <v>77</v>
      </c>
      <c r="L602" s="49" t="s">
        <v>77</v>
      </c>
      <c r="M602" s="50" t="s">
        <v>77</v>
      </c>
      <c r="N602" s="46">
        <f t="shared" si="72"/>
        <v>2013</v>
      </c>
      <c r="P602">
        <f t="shared" si="66"/>
        <v>11</v>
      </c>
      <c r="Q602" s="38">
        <f t="shared" si="67"/>
        <v>0.22</v>
      </c>
      <c r="R602" s="38">
        <f t="shared" si="68"/>
        <v>0.22</v>
      </c>
      <c r="T602" s="47">
        <v>11041588.126546953</v>
      </c>
      <c r="U602" s="47">
        <f t="shared" si="69"/>
        <v>8612438.7387066241</v>
      </c>
      <c r="W602" s="47">
        <f t="shared" si="70"/>
        <v>11041588.126546953</v>
      </c>
      <c r="X602" s="47">
        <f t="shared" si="71"/>
        <v>8612438.7387066241</v>
      </c>
    </row>
    <row r="603" spans="5:24" x14ac:dyDescent="0.2">
      <c r="E603" s="63">
        <v>159712</v>
      </c>
      <c r="F603" s="63" t="s">
        <v>60</v>
      </c>
      <c r="G603" s="63" t="s">
        <v>73</v>
      </c>
      <c r="I603" s="48">
        <v>2013</v>
      </c>
      <c r="J603" s="49" t="s">
        <v>77</v>
      </c>
      <c r="K603" s="49" t="s">
        <v>77</v>
      </c>
      <c r="L603" s="49" t="s">
        <v>77</v>
      </c>
      <c r="M603" s="50" t="s">
        <v>77</v>
      </c>
      <c r="N603" s="46">
        <f t="shared" si="72"/>
        <v>2013</v>
      </c>
      <c r="P603">
        <f t="shared" si="66"/>
        <v>11</v>
      </c>
      <c r="Q603" s="38">
        <f t="shared" si="67"/>
        <v>0.22</v>
      </c>
      <c r="R603" s="38">
        <f t="shared" si="68"/>
        <v>0.22</v>
      </c>
      <c r="T603" s="47">
        <v>2089.051761128595</v>
      </c>
      <c r="U603" s="47">
        <f t="shared" si="69"/>
        <v>1629.4603736803042</v>
      </c>
      <c r="W603" s="47">
        <f t="shared" si="70"/>
        <v>2089.051761128595</v>
      </c>
      <c r="X603" s="47">
        <f t="shared" si="71"/>
        <v>1629.4603736803042</v>
      </c>
    </row>
    <row r="604" spans="5:24" x14ac:dyDescent="0.2">
      <c r="E604" s="63">
        <v>159711</v>
      </c>
      <c r="F604" s="63" t="s">
        <v>60</v>
      </c>
      <c r="G604" s="63" t="s">
        <v>73</v>
      </c>
      <c r="I604" s="48">
        <v>2013</v>
      </c>
      <c r="J604" s="49" t="s">
        <v>77</v>
      </c>
      <c r="K604" s="49" t="s">
        <v>77</v>
      </c>
      <c r="L604" s="49" t="s">
        <v>77</v>
      </c>
      <c r="M604" s="50" t="s">
        <v>77</v>
      </c>
      <c r="N604" s="46">
        <f t="shared" si="72"/>
        <v>2013</v>
      </c>
      <c r="P604">
        <f t="shared" si="66"/>
        <v>11</v>
      </c>
      <c r="Q604" s="38">
        <f t="shared" si="67"/>
        <v>0.22</v>
      </c>
      <c r="R604" s="38">
        <f t="shared" si="68"/>
        <v>0.22</v>
      </c>
      <c r="T604" s="47">
        <v>572997.05448098597</v>
      </c>
      <c r="U604" s="47">
        <f t="shared" si="69"/>
        <v>446937.70249516907</v>
      </c>
      <c r="W604" s="47">
        <f t="shared" si="70"/>
        <v>572997.05448098597</v>
      </c>
      <c r="X604" s="47">
        <f t="shared" si="71"/>
        <v>446937.70249516907</v>
      </c>
    </row>
    <row r="605" spans="5:24" x14ac:dyDescent="0.2">
      <c r="E605" s="63">
        <v>159708</v>
      </c>
      <c r="F605" s="63" t="s">
        <v>60</v>
      </c>
      <c r="G605" s="63" t="s">
        <v>73</v>
      </c>
      <c r="I605" s="48">
        <v>2013</v>
      </c>
      <c r="J605" s="49" t="s">
        <v>77</v>
      </c>
      <c r="K605" s="49" t="s">
        <v>77</v>
      </c>
      <c r="L605" s="49" t="s">
        <v>77</v>
      </c>
      <c r="M605" s="50" t="s">
        <v>77</v>
      </c>
      <c r="N605" s="46">
        <f t="shared" si="72"/>
        <v>2013</v>
      </c>
      <c r="P605">
        <f t="shared" si="66"/>
        <v>11</v>
      </c>
      <c r="Q605" s="38">
        <f t="shared" si="67"/>
        <v>0.22</v>
      </c>
      <c r="R605" s="38">
        <f t="shared" si="68"/>
        <v>0.22</v>
      </c>
      <c r="T605" s="47">
        <v>1193.743863502054</v>
      </c>
      <c r="U605" s="47">
        <f t="shared" si="69"/>
        <v>931.12021353160208</v>
      </c>
      <c r="W605" s="47">
        <f t="shared" si="70"/>
        <v>1193.743863502054</v>
      </c>
      <c r="X605" s="47">
        <f t="shared" si="71"/>
        <v>931.12021353160208</v>
      </c>
    </row>
    <row r="606" spans="5:24" x14ac:dyDescent="0.2">
      <c r="E606" s="63">
        <v>159704</v>
      </c>
      <c r="F606" s="63" t="s">
        <v>60</v>
      </c>
      <c r="G606" s="63" t="s">
        <v>73</v>
      </c>
      <c r="I606" s="48" t="s">
        <v>77</v>
      </c>
      <c r="J606" s="49">
        <v>1900</v>
      </c>
      <c r="K606" s="49" t="s">
        <v>77</v>
      </c>
      <c r="L606" s="49" t="s">
        <v>77</v>
      </c>
      <c r="M606" s="50" t="s">
        <v>77</v>
      </c>
      <c r="N606" s="46">
        <f t="shared" si="72"/>
        <v>1900</v>
      </c>
      <c r="P606">
        <f t="shared" si="66"/>
        <v>124</v>
      </c>
      <c r="Q606" s="38">
        <f t="shared" si="67"/>
        <v>1</v>
      </c>
      <c r="R606" s="38">
        <f t="shared" si="68"/>
        <v>0.9</v>
      </c>
      <c r="T606" s="47">
        <v>0</v>
      </c>
      <c r="U606" s="47">
        <f t="shared" si="69"/>
        <v>0</v>
      </c>
      <c r="W606" s="47">
        <f t="shared" si="70"/>
        <v>0</v>
      </c>
      <c r="X606" s="47">
        <f t="shared" si="71"/>
        <v>0</v>
      </c>
    </row>
    <row r="607" spans="5:24" x14ac:dyDescent="0.2">
      <c r="E607" s="63">
        <v>159703</v>
      </c>
      <c r="F607" s="63" t="s">
        <v>60</v>
      </c>
      <c r="G607" s="63" t="s">
        <v>73</v>
      </c>
      <c r="I607" s="48" t="s">
        <v>77</v>
      </c>
      <c r="J607" s="49">
        <v>1900</v>
      </c>
      <c r="K607" s="49" t="s">
        <v>77</v>
      </c>
      <c r="L607" s="49" t="s">
        <v>77</v>
      </c>
      <c r="M607" s="50" t="s">
        <v>77</v>
      </c>
      <c r="N607" s="46">
        <f t="shared" si="72"/>
        <v>1900</v>
      </c>
      <c r="P607">
        <f t="shared" si="66"/>
        <v>124</v>
      </c>
      <c r="Q607" s="38">
        <f t="shared" si="67"/>
        <v>1</v>
      </c>
      <c r="R607" s="38">
        <f t="shared" si="68"/>
        <v>0.9</v>
      </c>
      <c r="T607" s="47">
        <v>71027.759878372221</v>
      </c>
      <c r="U607" s="47">
        <f t="shared" si="69"/>
        <v>7102.7759878372208</v>
      </c>
      <c r="W607" s="47">
        <f t="shared" si="70"/>
        <v>71027.759878372221</v>
      </c>
      <c r="X607" s="47">
        <f t="shared" si="71"/>
        <v>7102.7759878372208</v>
      </c>
    </row>
    <row r="608" spans="5:24" x14ac:dyDescent="0.2">
      <c r="E608" s="63">
        <v>159702</v>
      </c>
      <c r="F608" s="63" t="s">
        <v>60</v>
      </c>
      <c r="G608" s="63" t="s">
        <v>73</v>
      </c>
      <c r="I608" s="48">
        <v>2013</v>
      </c>
      <c r="J608" s="49" t="s">
        <v>77</v>
      </c>
      <c r="K608" s="49" t="s">
        <v>77</v>
      </c>
      <c r="L608" s="49" t="s">
        <v>77</v>
      </c>
      <c r="M608" s="50" t="s">
        <v>77</v>
      </c>
      <c r="N608" s="46">
        <f t="shared" si="72"/>
        <v>2013</v>
      </c>
      <c r="P608">
        <f t="shared" si="66"/>
        <v>11</v>
      </c>
      <c r="Q608" s="38">
        <f t="shared" si="67"/>
        <v>0.22</v>
      </c>
      <c r="R608" s="38">
        <f t="shared" si="68"/>
        <v>0.22</v>
      </c>
      <c r="T608" s="47">
        <v>388862.06353579415</v>
      </c>
      <c r="U608" s="47">
        <f t="shared" si="69"/>
        <v>303312.40955791943</v>
      </c>
      <c r="W608" s="47">
        <f t="shared" si="70"/>
        <v>388862.06353579415</v>
      </c>
      <c r="X608" s="47">
        <f t="shared" si="71"/>
        <v>303312.40955791943</v>
      </c>
    </row>
    <row r="609" spans="5:24" x14ac:dyDescent="0.2">
      <c r="E609" s="63">
        <v>159700</v>
      </c>
      <c r="F609" s="63" t="s">
        <v>60</v>
      </c>
      <c r="G609" s="63" t="s">
        <v>74</v>
      </c>
      <c r="I609" s="48" t="s">
        <v>77</v>
      </c>
      <c r="J609" s="49">
        <v>1900</v>
      </c>
      <c r="K609" s="49" t="s">
        <v>77</v>
      </c>
      <c r="L609" s="49" t="s">
        <v>77</v>
      </c>
      <c r="M609" s="50" t="s">
        <v>77</v>
      </c>
      <c r="N609" s="46">
        <f t="shared" si="72"/>
        <v>1900</v>
      </c>
      <c r="P609">
        <f t="shared" si="66"/>
        <v>124</v>
      </c>
      <c r="Q609" s="38">
        <f t="shared" si="67"/>
        <v>1</v>
      </c>
      <c r="R609" s="38">
        <f t="shared" si="68"/>
        <v>0.9</v>
      </c>
      <c r="T609" s="47">
        <v>91022.969592031644</v>
      </c>
      <c r="U609" s="47">
        <f t="shared" si="69"/>
        <v>9102.2969592031623</v>
      </c>
      <c r="W609" s="47">
        <f t="shared" si="70"/>
        <v>0</v>
      </c>
      <c r="X609" s="47">
        <f t="shared" si="71"/>
        <v>0</v>
      </c>
    </row>
    <row r="610" spans="5:24" x14ac:dyDescent="0.2">
      <c r="E610" s="63">
        <v>159699</v>
      </c>
      <c r="F610" s="63" t="s">
        <v>60</v>
      </c>
      <c r="G610" s="63" t="s">
        <v>74</v>
      </c>
      <c r="I610" s="48" t="s">
        <v>77</v>
      </c>
      <c r="J610" s="49">
        <v>1900</v>
      </c>
      <c r="K610" s="49" t="s">
        <v>77</v>
      </c>
      <c r="L610" s="49" t="s">
        <v>77</v>
      </c>
      <c r="M610" s="50" t="s">
        <v>77</v>
      </c>
      <c r="N610" s="46">
        <f t="shared" si="72"/>
        <v>1900</v>
      </c>
      <c r="P610">
        <f t="shared" si="66"/>
        <v>124</v>
      </c>
      <c r="Q610" s="38">
        <f t="shared" si="67"/>
        <v>1</v>
      </c>
      <c r="R610" s="38">
        <f t="shared" si="68"/>
        <v>0.9</v>
      </c>
      <c r="T610" s="47">
        <v>91022.969592031644</v>
      </c>
      <c r="U610" s="47">
        <f t="shared" si="69"/>
        <v>9102.2969592031623</v>
      </c>
      <c r="W610" s="47">
        <f t="shared" si="70"/>
        <v>0</v>
      </c>
      <c r="X610" s="47">
        <f t="shared" si="71"/>
        <v>0</v>
      </c>
    </row>
    <row r="611" spans="5:24" x14ac:dyDescent="0.2">
      <c r="E611" s="63">
        <v>159698</v>
      </c>
      <c r="F611" s="63" t="s">
        <v>60</v>
      </c>
      <c r="G611" s="63" t="s">
        <v>74</v>
      </c>
      <c r="I611" s="48" t="s">
        <v>77</v>
      </c>
      <c r="J611" s="49">
        <v>1900</v>
      </c>
      <c r="K611" s="49" t="s">
        <v>77</v>
      </c>
      <c r="L611" s="49" t="s">
        <v>77</v>
      </c>
      <c r="M611" s="50" t="s">
        <v>77</v>
      </c>
      <c r="N611" s="46">
        <f t="shared" si="72"/>
        <v>1900</v>
      </c>
      <c r="P611">
        <f t="shared" si="66"/>
        <v>124</v>
      </c>
      <c r="Q611" s="38">
        <f t="shared" si="67"/>
        <v>1</v>
      </c>
      <c r="R611" s="38">
        <f t="shared" si="68"/>
        <v>0.9</v>
      </c>
      <c r="T611" s="47">
        <v>2685.9236928796217</v>
      </c>
      <c r="U611" s="47">
        <f t="shared" si="69"/>
        <v>268.59236928796213</v>
      </c>
      <c r="W611" s="47">
        <f t="shared" si="70"/>
        <v>0</v>
      </c>
      <c r="X611" s="47">
        <f t="shared" si="71"/>
        <v>0</v>
      </c>
    </row>
    <row r="612" spans="5:24" x14ac:dyDescent="0.2">
      <c r="E612" s="63">
        <v>159697</v>
      </c>
      <c r="F612" s="63" t="s">
        <v>60</v>
      </c>
      <c r="G612" s="63" t="s">
        <v>74</v>
      </c>
      <c r="I612" s="48" t="s">
        <v>77</v>
      </c>
      <c r="J612" s="49">
        <v>1900</v>
      </c>
      <c r="K612" s="49" t="s">
        <v>77</v>
      </c>
      <c r="L612" s="49" t="s">
        <v>77</v>
      </c>
      <c r="M612" s="50" t="s">
        <v>77</v>
      </c>
      <c r="N612" s="46">
        <f t="shared" si="72"/>
        <v>1900</v>
      </c>
      <c r="P612">
        <f t="shared" si="66"/>
        <v>124</v>
      </c>
      <c r="Q612" s="38">
        <f t="shared" si="67"/>
        <v>1</v>
      </c>
      <c r="R612" s="38">
        <f t="shared" si="68"/>
        <v>0.9</v>
      </c>
      <c r="T612" s="47">
        <v>91918.277489658169</v>
      </c>
      <c r="U612" s="47">
        <f t="shared" si="69"/>
        <v>9191.827748965814</v>
      </c>
      <c r="W612" s="47">
        <f t="shared" si="70"/>
        <v>0</v>
      </c>
      <c r="X612" s="47">
        <f t="shared" si="71"/>
        <v>0</v>
      </c>
    </row>
    <row r="613" spans="5:24" x14ac:dyDescent="0.2">
      <c r="E613" s="63">
        <v>159696</v>
      </c>
      <c r="F613" s="63" t="s">
        <v>60</v>
      </c>
      <c r="G613" s="63" t="s">
        <v>74</v>
      </c>
      <c r="I613" s="48" t="s">
        <v>77</v>
      </c>
      <c r="J613" s="49">
        <v>1900</v>
      </c>
      <c r="K613" s="49" t="s">
        <v>77</v>
      </c>
      <c r="L613" s="49" t="s">
        <v>77</v>
      </c>
      <c r="M613" s="50" t="s">
        <v>77</v>
      </c>
      <c r="N613" s="46">
        <f t="shared" si="72"/>
        <v>1900</v>
      </c>
      <c r="P613">
        <f t="shared" si="66"/>
        <v>124</v>
      </c>
      <c r="Q613" s="38">
        <f t="shared" si="67"/>
        <v>1</v>
      </c>
      <c r="R613" s="38">
        <f t="shared" si="68"/>
        <v>0.9</v>
      </c>
      <c r="T613" s="47">
        <v>91918.277489658169</v>
      </c>
      <c r="U613" s="47">
        <f t="shared" si="69"/>
        <v>9191.827748965814</v>
      </c>
      <c r="W613" s="47">
        <f t="shared" si="70"/>
        <v>0</v>
      </c>
      <c r="X613" s="47">
        <f t="shared" si="71"/>
        <v>0</v>
      </c>
    </row>
    <row r="614" spans="5:24" x14ac:dyDescent="0.2">
      <c r="E614" s="63">
        <v>159695</v>
      </c>
      <c r="F614" s="63" t="s">
        <v>60</v>
      </c>
      <c r="G614" s="63" t="s">
        <v>74</v>
      </c>
      <c r="I614" s="48" t="s">
        <v>77</v>
      </c>
      <c r="J614" s="49">
        <v>1900</v>
      </c>
      <c r="K614" s="49" t="s">
        <v>77</v>
      </c>
      <c r="L614" s="49" t="s">
        <v>77</v>
      </c>
      <c r="M614" s="50" t="s">
        <v>77</v>
      </c>
      <c r="N614" s="46">
        <f t="shared" si="72"/>
        <v>1900</v>
      </c>
      <c r="P614">
        <f t="shared" si="66"/>
        <v>124</v>
      </c>
      <c r="Q614" s="38">
        <f t="shared" si="67"/>
        <v>1</v>
      </c>
      <c r="R614" s="38">
        <f t="shared" si="68"/>
        <v>0.9</v>
      </c>
      <c r="T614" s="47">
        <v>15220.23425965119</v>
      </c>
      <c r="U614" s="47">
        <f t="shared" si="69"/>
        <v>1522.0234259651186</v>
      </c>
      <c r="W614" s="47">
        <f t="shared" si="70"/>
        <v>0</v>
      </c>
      <c r="X614" s="47">
        <f t="shared" si="71"/>
        <v>0</v>
      </c>
    </row>
    <row r="615" spans="5:24" x14ac:dyDescent="0.2">
      <c r="E615" s="63">
        <v>159694</v>
      </c>
      <c r="F615" s="63" t="s">
        <v>60</v>
      </c>
      <c r="G615" s="63" t="s">
        <v>74</v>
      </c>
      <c r="I615" s="48" t="s">
        <v>77</v>
      </c>
      <c r="J615" s="49">
        <v>1900</v>
      </c>
      <c r="K615" s="49" t="s">
        <v>77</v>
      </c>
      <c r="L615" s="49" t="s">
        <v>77</v>
      </c>
      <c r="M615" s="50" t="s">
        <v>77</v>
      </c>
      <c r="N615" s="46">
        <f t="shared" si="72"/>
        <v>1900</v>
      </c>
      <c r="P615">
        <f t="shared" si="66"/>
        <v>124</v>
      </c>
      <c r="Q615" s="38">
        <f t="shared" si="67"/>
        <v>1</v>
      </c>
      <c r="R615" s="38">
        <f t="shared" si="68"/>
        <v>0.9</v>
      </c>
      <c r="T615" s="47">
        <v>12832.746532647081</v>
      </c>
      <c r="U615" s="47">
        <f t="shared" si="69"/>
        <v>1283.2746532647079</v>
      </c>
      <c r="W615" s="47">
        <f t="shared" si="70"/>
        <v>0</v>
      </c>
      <c r="X615" s="47">
        <f t="shared" si="71"/>
        <v>0</v>
      </c>
    </row>
    <row r="616" spans="5:24" x14ac:dyDescent="0.2">
      <c r="E616" s="63">
        <v>159693</v>
      </c>
      <c r="F616" s="63" t="s">
        <v>60</v>
      </c>
      <c r="G616" s="63" t="s">
        <v>74</v>
      </c>
      <c r="I616" s="48" t="s">
        <v>77</v>
      </c>
      <c r="J616" s="49">
        <v>1900</v>
      </c>
      <c r="K616" s="49" t="s">
        <v>77</v>
      </c>
      <c r="L616" s="49" t="s">
        <v>77</v>
      </c>
      <c r="M616" s="50" t="s">
        <v>77</v>
      </c>
      <c r="N616" s="46">
        <f t="shared" si="72"/>
        <v>1900</v>
      </c>
      <c r="P616">
        <f t="shared" si="66"/>
        <v>124</v>
      </c>
      <c r="Q616" s="38">
        <f t="shared" si="67"/>
        <v>1</v>
      </c>
      <c r="R616" s="38">
        <f t="shared" si="68"/>
        <v>0.9</v>
      </c>
      <c r="T616" s="47">
        <v>2984.3596587551356</v>
      </c>
      <c r="U616" s="47">
        <f t="shared" si="69"/>
        <v>298.43596587551349</v>
      </c>
      <c r="W616" s="47">
        <f t="shared" si="70"/>
        <v>0</v>
      </c>
      <c r="X616" s="47">
        <f t="shared" si="71"/>
        <v>0</v>
      </c>
    </row>
    <row r="617" spans="5:24" x14ac:dyDescent="0.2">
      <c r="E617" s="63">
        <v>159692</v>
      </c>
      <c r="F617" s="63" t="s">
        <v>60</v>
      </c>
      <c r="G617" s="63" t="s">
        <v>74</v>
      </c>
      <c r="I617" s="48" t="s">
        <v>77</v>
      </c>
      <c r="J617" s="49">
        <v>1900</v>
      </c>
      <c r="K617" s="49" t="s">
        <v>77</v>
      </c>
      <c r="L617" s="49" t="s">
        <v>77</v>
      </c>
      <c r="M617" s="50" t="s">
        <v>77</v>
      </c>
      <c r="N617" s="46">
        <f t="shared" si="72"/>
        <v>1900</v>
      </c>
      <c r="P617">
        <f t="shared" si="66"/>
        <v>124</v>
      </c>
      <c r="Q617" s="38">
        <f t="shared" si="67"/>
        <v>1</v>
      </c>
      <c r="R617" s="38">
        <f t="shared" si="68"/>
        <v>0.9</v>
      </c>
      <c r="T617" s="47">
        <v>12235.874600896055</v>
      </c>
      <c r="U617" s="47">
        <f t="shared" si="69"/>
        <v>1223.5874600896052</v>
      </c>
      <c r="W617" s="47">
        <f t="shared" si="70"/>
        <v>0</v>
      </c>
      <c r="X617" s="47">
        <f t="shared" si="71"/>
        <v>0</v>
      </c>
    </row>
    <row r="618" spans="5:24" x14ac:dyDescent="0.2">
      <c r="E618" s="63">
        <v>159691</v>
      </c>
      <c r="F618" s="63" t="s">
        <v>60</v>
      </c>
      <c r="G618" s="63" t="s">
        <v>74</v>
      </c>
      <c r="I618" s="48" t="s">
        <v>77</v>
      </c>
      <c r="J618" s="49">
        <v>1900</v>
      </c>
      <c r="K618" s="49" t="s">
        <v>77</v>
      </c>
      <c r="L618" s="49" t="s">
        <v>77</v>
      </c>
      <c r="M618" s="50" t="s">
        <v>77</v>
      </c>
      <c r="N618" s="46">
        <f t="shared" si="72"/>
        <v>1900</v>
      </c>
      <c r="P618">
        <f t="shared" si="66"/>
        <v>124</v>
      </c>
      <c r="Q618" s="38">
        <f t="shared" si="67"/>
        <v>1</v>
      </c>
      <c r="R618" s="38">
        <f t="shared" si="68"/>
        <v>0.9</v>
      </c>
      <c r="T618" s="47">
        <v>13131.182498522596</v>
      </c>
      <c r="U618" s="47">
        <f t="shared" si="69"/>
        <v>1313.1182498522594</v>
      </c>
      <c r="W618" s="47">
        <f t="shared" si="70"/>
        <v>0</v>
      </c>
      <c r="X618" s="47">
        <f t="shared" si="71"/>
        <v>0</v>
      </c>
    </row>
    <row r="619" spans="5:24" x14ac:dyDescent="0.2">
      <c r="E619" s="63">
        <v>159690</v>
      </c>
      <c r="F619" s="63" t="s">
        <v>60</v>
      </c>
      <c r="G619" s="63" t="s">
        <v>74</v>
      </c>
      <c r="I619" s="48" t="s">
        <v>77</v>
      </c>
      <c r="J619" s="49">
        <v>1900</v>
      </c>
      <c r="K619" s="49" t="s">
        <v>77</v>
      </c>
      <c r="L619" s="49" t="s">
        <v>77</v>
      </c>
      <c r="M619" s="50" t="s">
        <v>77</v>
      </c>
      <c r="N619" s="46">
        <f t="shared" si="72"/>
        <v>1900</v>
      </c>
      <c r="P619">
        <f t="shared" si="66"/>
        <v>124</v>
      </c>
      <c r="Q619" s="38">
        <f t="shared" si="67"/>
        <v>1</v>
      </c>
      <c r="R619" s="38">
        <f t="shared" si="68"/>
        <v>0.9</v>
      </c>
      <c r="T619" s="47">
        <v>75504.299366504914</v>
      </c>
      <c r="U619" s="47">
        <f t="shared" si="69"/>
        <v>7550.4299366504902</v>
      </c>
      <c r="W619" s="47">
        <f t="shared" si="70"/>
        <v>0</v>
      </c>
      <c r="X619" s="47">
        <f t="shared" si="71"/>
        <v>0</v>
      </c>
    </row>
    <row r="620" spans="5:24" x14ac:dyDescent="0.2">
      <c r="E620" s="63">
        <v>159689</v>
      </c>
      <c r="F620" s="63" t="s">
        <v>60</v>
      </c>
      <c r="G620" s="63" t="s">
        <v>74</v>
      </c>
      <c r="I620" s="48" t="s">
        <v>77</v>
      </c>
      <c r="J620" s="49">
        <v>1900</v>
      </c>
      <c r="K620" s="49" t="s">
        <v>77</v>
      </c>
      <c r="L620" s="49" t="s">
        <v>77</v>
      </c>
      <c r="M620" s="50" t="s">
        <v>77</v>
      </c>
      <c r="N620" s="46">
        <f t="shared" si="72"/>
        <v>1900</v>
      </c>
      <c r="P620">
        <f t="shared" si="66"/>
        <v>124</v>
      </c>
      <c r="Q620" s="38">
        <f t="shared" si="67"/>
        <v>1</v>
      </c>
      <c r="R620" s="38">
        <f t="shared" si="68"/>
        <v>0.9</v>
      </c>
      <c r="T620" s="47">
        <v>163841.34526565694</v>
      </c>
      <c r="U620" s="47">
        <f t="shared" si="69"/>
        <v>16384.134526565689</v>
      </c>
      <c r="W620" s="47">
        <f t="shared" si="70"/>
        <v>0</v>
      </c>
      <c r="X620" s="47">
        <f t="shared" si="71"/>
        <v>0</v>
      </c>
    </row>
    <row r="621" spans="5:24" x14ac:dyDescent="0.2">
      <c r="E621" s="63">
        <v>159688</v>
      </c>
      <c r="F621" s="63" t="s">
        <v>60</v>
      </c>
      <c r="G621" s="63" t="s">
        <v>74</v>
      </c>
      <c r="I621" s="48" t="s">
        <v>77</v>
      </c>
      <c r="J621" s="49">
        <v>1900</v>
      </c>
      <c r="K621" s="49" t="s">
        <v>77</v>
      </c>
      <c r="L621" s="49" t="s">
        <v>77</v>
      </c>
      <c r="M621" s="50" t="s">
        <v>77</v>
      </c>
      <c r="N621" s="46">
        <f t="shared" si="72"/>
        <v>1900</v>
      </c>
      <c r="P621">
        <f t="shared" si="66"/>
        <v>124</v>
      </c>
      <c r="Q621" s="38">
        <f t="shared" si="67"/>
        <v>1</v>
      </c>
      <c r="R621" s="38">
        <f t="shared" si="68"/>
        <v>0.9</v>
      </c>
      <c r="T621" s="47">
        <v>88038.609933276501</v>
      </c>
      <c r="U621" s="47">
        <f t="shared" si="69"/>
        <v>8803.8609933276475</v>
      </c>
      <c r="W621" s="47">
        <f t="shared" si="70"/>
        <v>0</v>
      </c>
      <c r="X621" s="47">
        <f t="shared" si="71"/>
        <v>0</v>
      </c>
    </row>
    <row r="622" spans="5:24" x14ac:dyDescent="0.2">
      <c r="E622" s="63">
        <v>159687</v>
      </c>
      <c r="F622" s="63" t="s">
        <v>60</v>
      </c>
      <c r="G622" s="63" t="s">
        <v>74</v>
      </c>
      <c r="I622" s="48" t="s">
        <v>77</v>
      </c>
      <c r="J622" s="49">
        <v>1900</v>
      </c>
      <c r="K622" s="49" t="s">
        <v>77</v>
      </c>
      <c r="L622" s="49" t="s">
        <v>77</v>
      </c>
      <c r="M622" s="50" t="s">
        <v>77</v>
      </c>
      <c r="N622" s="46">
        <f t="shared" si="72"/>
        <v>1900</v>
      </c>
      <c r="P622">
        <f t="shared" si="66"/>
        <v>124</v>
      </c>
      <c r="Q622" s="38">
        <f t="shared" si="67"/>
        <v>1</v>
      </c>
      <c r="R622" s="38">
        <f t="shared" si="68"/>
        <v>0.9</v>
      </c>
      <c r="T622" s="47">
        <v>2387.4877270041079</v>
      </c>
      <c r="U622" s="47">
        <f t="shared" si="69"/>
        <v>238.74877270041074</v>
      </c>
      <c r="W622" s="47">
        <f t="shared" si="70"/>
        <v>0</v>
      </c>
      <c r="X622" s="47">
        <f t="shared" si="71"/>
        <v>0</v>
      </c>
    </row>
    <row r="623" spans="5:24" x14ac:dyDescent="0.2">
      <c r="E623" s="63">
        <v>159686</v>
      </c>
      <c r="F623" s="63" t="s">
        <v>60</v>
      </c>
      <c r="G623" s="63" t="s">
        <v>74</v>
      </c>
      <c r="I623" s="48" t="s">
        <v>77</v>
      </c>
      <c r="J623" s="49">
        <v>1900</v>
      </c>
      <c r="K623" s="49" t="s">
        <v>77</v>
      </c>
      <c r="L623" s="49" t="s">
        <v>77</v>
      </c>
      <c r="M623" s="50" t="s">
        <v>77</v>
      </c>
      <c r="N623" s="46">
        <f t="shared" si="72"/>
        <v>1900</v>
      </c>
      <c r="P623">
        <f t="shared" si="66"/>
        <v>124</v>
      </c>
      <c r="Q623" s="38">
        <f t="shared" si="67"/>
        <v>1</v>
      </c>
      <c r="R623" s="38">
        <f t="shared" si="68"/>
        <v>0.9</v>
      </c>
      <c r="T623" s="47">
        <v>148919.54697188127</v>
      </c>
      <c r="U623" s="47">
        <f t="shared" si="69"/>
        <v>14891.954697188123</v>
      </c>
      <c r="W623" s="47">
        <f t="shared" si="70"/>
        <v>0</v>
      </c>
      <c r="X623" s="47">
        <f t="shared" si="71"/>
        <v>0</v>
      </c>
    </row>
    <row r="624" spans="5:24" x14ac:dyDescent="0.2">
      <c r="E624" s="63">
        <v>159685</v>
      </c>
      <c r="F624" s="63" t="s">
        <v>60</v>
      </c>
      <c r="G624" s="63" t="s">
        <v>74</v>
      </c>
      <c r="I624" s="48" t="s">
        <v>77</v>
      </c>
      <c r="J624" s="49">
        <v>1900</v>
      </c>
      <c r="K624" s="49" t="s">
        <v>77</v>
      </c>
      <c r="L624" s="49" t="s">
        <v>77</v>
      </c>
      <c r="M624" s="50" t="s">
        <v>77</v>
      </c>
      <c r="N624" s="46">
        <f t="shared" si="72"/>
        <v>1900</v>
      </c>
      <c r="P624">
        <f t="shared" si="66"/>
        <v>124</v>
      </c>
      <c r="Q624" s="38">
        <f t="shared" si="67"/>
        <v>1</v>
      </c>
      <c r="R624" s="38">
        <f t="shared" si="68"/>
        <v>0.9</v>
      </c>
      <c r="T624" s="47">
        <v>9848.3868738919482</v>
      </c>
      <c r="U624" s="47">
        <f t="shared" si="69"/>
        <v>984.83868738919455</v>
      </c>
      <c r="W624" s="47">
        <f t="shared" si="70"/>
        <v>0</v>
      </c>
      <c r="X624" s="47">
        <f t="shared" si="71"/>
        <v>0</v>
      </c>
    </row>
    <row r="625" spans="5:24" x14ac:dyDescent="0.2">
      <c r="E625" s="63">
        <v>159684</v>
      </c>
      <c r="F625" s="63" t="s">
        <v>60</v>
      </c>
      <c r="G625" s="63" t="s">
        <v>74</v>
      </c>
      <c r="I625" s="48" t="s">
        <v>77</v>
      </c>
      <c r="J625" s="49">
        <v>1900</v>
      </c>
      <c r="K625" s="49" t="s">
        <v>77</v>
      </c>
      <c r="L625" s="49" t="s">
        <v>77</v>
      </c>
      <c r="M625" s="50" t="s">
        <v>77</v>
      </c>
      <c r="N625" s="46">
        <f t="shared" si="72"/>
        <v>1900</v>
      </c>
      <c r="P625">
        <f t="shared" si="66"/>
        <v>124</v>
      </c>
      <c r="Q625" s="38">
        <f t="shared" si="67"/>
        <v>1</v>
      </c>
      <c r="R625" s="38">
        <f t="shared" si="68"/>
        <v>0.9</v>
      </c>
      <c r="T625" s="47">
        <v>119374.38635020542</v>
      </c>
      <c r="U625" s="47">
        <f t="shared" si="69"/>
        <v>11937.438635020539</v>
      </c>
      <c r="W625" s="47">
        <f t="shared" si="70"/>
        <v>0</v>
      </c>
      <c r="X625" s="47">
        <f t="shared" si="71"/>
        <v>0</v>
      </c>
    </row>
    <row r="626" spans="5:24" x14ac:dyDescent="0.2">
      <c r="E626" s="63">
        <v>159683</v>
      </c>
      <c r="F626" s="63" t="s">
        <v>60</v>
      </c>
      <c r="G626" s="63" t="s">
        <v>74</v>
      </c>
      <c r="I626" s="48" t="s">
        <v>77</v>
      </c>
      <c r="J626" s="49">
        <v>1900</v>
      </c>
      <c r="K626" s="49" t="s">
        <v>77</v>
      </c>
      <c r="L626" s="49" t="s">
        <v>77</v>
      </c>
      <c r="M626" s="50" t="s">
        <v>77</v>
      </c>
      <c r="N626" s="46">
        <f t="shared" si="72"/>
        <v>1900</v>
      </c>
      <c r="P626">
        <f t="shared" si="66"/>
        <v>124</v>
      </c>
      <c r="Q626" s="38">
        <f t="shared" si="67"/>
        <v>1</v>
      </c>
      <c r="R626" s="38">
        <f t="shared" si="68"/>
        <v>0.9</v>
      </c>
      <c r="T626" s="47">
        <v>145636.7513472506</v>
      </c>
      <c r="U626" s="47">
        <f t="shared" si="69"/>
        <v>14563.675134725056</v>
      </c>
      <c r="W626" s="47">
        <f t="shared" si="70"/>
        <v>0</v>
      </c>
      <c r="X626" s="47">
        <f t="shared" si="71"/>
        <v>0</v>
      </c>
    </row>
    <row r="627" spans="5:24" x14ac:dyDescent="0.2">
      <c r="E627" s="63">
        <v>159682</v>
      </c>
      <c r="F627" s="63" t="s">
        <v>60</v>
      </c>
      <c r="G627" s="63" t="s">
        <v>74</v>
      </c>
      <c r="I627" s="48" t="s">
        <v>77</v>
      </c>
      <c r="J627" s="49">
        <v>1900</v>
      </c>
      <c r="K627" s="49" t="s">
        <v>77</v>
      </c>
      <c r="L627" s="49" t="s">
        <v>77</v>
      </c>
      <c r="M627" s="50" t="s">
        <v>77</v>
      </c>
      <c r="N627" s="46">
        <f t="shared" si="72"/>
        <v>1900</v>
      </c>
      <c r="P627">
        <f t="shared" si="66"/>
        <v>124</v>
      </c>
      <c r="Q627" s="38">
        <f t="shared" si="67"/>
        <v>1</v>
      </c>
      <c r="R627" s="38">
        <f t="shared" si="68"/>
        <v>0.9</v>
      </c>
      <c r="T627" s="47">
        <v>339620.12916633434</v>
      </c>
      <c r="U627" s="47">
        <f t="shared" si="69"/>
        <v>33962.01291663343</v>
      </c>
      <c r="W627" s="47">
        <f t="shared" si="70"/>
        <v>0</v>
      </c>
      <c r="X627" s="47">
        <f t="shared" si="71"/>
        <v>0</v>
      </c>
    </row>
    <row r="628" spans="5:24" x14ac:dyDescent="0.2">
      <c r="E628" s="63">
        <v>159681</v>
      </c>
      <c r="F628" s="63" t="s">
        <v>60</v>
      </c>
      <c r="G628" s="63" t="s">
        <v>74</v>
      </c>
      <c r="I628" s="48" t="s">
        <v>77</v>
      </c>
      <c r="J628" s="49">
        <v>1900</v>
      </c>
      <c r="K628" s="49" t="s">
        <v>77</v>
      </c>
      <c r="L628" s="49" t="s">
        <v>77</v>
      </c>
      <c r="M628" s="50" t="s">
        <v>77</v>
      </c>
      <c r="N628" s="46">
        <f t="shared" si="72"/>
        <v>1900</v>
      </c>
      <c r="P628">
        <f t="shared" si="66"/>
        <v>124</v>
      </c>
      <c r="Q628" s="38">
        <f t="shared" si="67"/>
        <v>1</v>
      </c>
      <c r="R628" s="38">
        <f t="shared" si="68"/>
        <v>0.9</v>
      </c>
      <c r="T628" s="47">
        <v>127730.59339471981</v>
      </c>
      <c r="U628" s="47">
        <f t="shared" si="69"/>
        <v>12773.059339471978</v>
      </c>
      <c r="W628" s="47">
        <f t="shared" si="70"/>
        <v>0</v>
      </c>
      <c r="X628" s="47">
        <f t="shared" si="71"/>
        <v>0</v>
      </c>
    </row>
    <row r="629" spans="5:24" x14ac:dyDescent="0.2">
      <c r="E629" s="63">
        <v>159680</v>
      </c>
      <c r="F629" s="63" t="s">
        <v>60</v>
      </c>
      <c r="G629" s="63" t="s">
        <v>74</v>
      </c>
      <c r="I629" s="48" t="s">
        <v>77</v>
      </c>
      <c r="J629" s="49">
        <v>1900</v>
      </c>
      <c r="K629" s="49" t="s">
        <v>77</v>
      </c>
      <c r="L629" s="49" t="s">
        <v>77</v>
      </c>
      <c r="M629" s="50" t="s">
        <v>77</v>
      </c>
      <c r="N629" s="46">
        <f t="shared" si="72"/>
        <v>1900</v>
      </c>
      <c r="P629">
        <f t="shared" si="66"/>
        <v>124</v>
      </c>
      <c r="Q629" s="38">
        <f t="shared" si="67"/>
        <v>1</v>
      </c>
      <c r="R629" s="38">
        <f t="shared" si="68"/>
        <v>0.9</v>
      </c>
      <c r="T629" s="47">
        <v>24770.185167667623</v>
      </c>
      <c r="U629" s="47">
        <f t="shared" si="69"/>
        <v>2477.0185167667619</v>
      </c>
      <c r="W629" s="47">
        <f t="shared" si="70"/>
        <v>0</v>
      </c>
      <c r="X629" s="47">
        <f t="shared" si="71"/>
        <v>0</v>
      </c>
    </row>
    <row r="630" spans="5:24" x14ac:dyDescent="0.2">
      <c r="E630" s="63">
        <v>159679</v>
      </c>
      <c r="F630" s="63" t="s">
        <v>60</v>
      </c>
      <c r="G630" s="63" t="s">
        <v>74</v>
      </c>
      <c r="I630" s="48" t="s">
        <v>77</v>
      </c>
      <c r="J630" s="49">
        <v>1900</v>
      </c>
      <c r="K630" s="49" t="s">
        <v>77</v>
      </c>
      <c r="L630" s="49" t="s">
        <v>77</v>
      </c>
      <c r="M630" s="50" t="s">
        <v>77</v>
      </c>
      <c r="N630" s="46">
        <f t="shared" si="72"/>
        <v>1900</v>
      </c>
      <c r="P630">
        <f t="shared" si="66"/>
        <v>124</v>
      </c>
      <c r="Q630" s="38">
        <f t="shared" si="67"/>
        <v>1</v>
      </c>
      <c r="R630" s="38">
        <f t="shared" si="68"/>
        <v>0.9</v>
      </c>
      <c r="T630" s="47">
        <v>169294.58427847311</v>
      </c>
      <c r="U630" s="47">
        <f t="shared" si="69"/>
        <v>16929.458427847308</v>
      </c>
      <c r="W630" s="47">
        <f t="shared" si="70"/>
        <v>0</v>
      </c>
      <c r="X630" s="47">
        <f t="shared" si="71"/>
        <v>0</v>
      </c>
    </row>
    <row r="631" spans="5:24" x14ac:dyDescent="0.2">
      <c r="E631" s="63">
        <v>159678</v>
      </c>
      <c r="F631" s="63" t="s">
        <v>60</v>
      </c>
      <c r="G631" s="63" t="s">
        <v>74</v>
      </c>
      <c r="I631" s="48" t="s">
        <v>77</v>
      </c>
      <c r="J631" s="49">
        <v>1900</v>
      </c>
      <c r="K631" s="49" t="s">
        <v>77</v>
      </c>
      <c r="L631" s="49" t="s">
        <v>77</v>
      </c>
      <c r="M631" s="50" t="s">
        <v>77</v>
      </c>
      <c r="N631" s="46">
        <f t="shared" si="72"/>
        <v>1900</v>
      </c>
      <c r="P631">
        <f t="shared" si="66"/>
        <v>124</v>
      </c>
      <c r="Q631" s="38">
        <f t="shared" si="67"/>
        <v>1</v>
      </c>
      <c r="R631" s="38">
        <f t="shared" si="68"/>
        <v>0.9</v>
      </c>
      <c r="T631" s="47">
        <v>185165.95155457998</v>
      </c>
      <c r="U631" s="47">
        <f t="shared" si="69"/>
        <v>18516.595155457995</v>
      </c>
      <c r="W631" s="47">
        <f t="shared" si="70"/>
        <v>0</v>
      </c>
      <c r="X631" s="47">
        <f t="shared" si="71"/>
        <v>0</v>
      </c>
    </row>
    <row r="632" spans="5:24" x14ac:dyDescent="0.2">
      <c r="E632" s="63">
        <v>159677</v>
      </c>
      <c r="F632" s="63" t="s">
        <v>60</v>
      </c>
      <c r="G632" s="63" t="s">
        <v>74</v>
      </c>
      <c r="I632" s="48" t="s">
        <v>77</v>
      </c>
      <c r="J632" s="49">
        <v>1900</v>
      </c>
      <c r="K632" s="49" t="s">
        <v>77</v>
      </c>
      <c r="L632" s="49" t="s">
        <v>77</v>
      </c>
      <c r="M632" s="50" t="s">
        <v>77</v>
      </c>
      <c r="N632" s="46">
        <f t="shared" si="72"/>
        <v>1900</v>
      </c>
      <c r="P632">
        <f t="shared" si="66"/>
        <v>124</v>
      </c>
      <c r="Q632" s="38">
        <f t="shared" si="67"/>
        <v>1</v>
      </c>
      <c r="R632" s="38">
        <f t="shared" si="68"/>
        <v>0.9</v>
      </c>
      <c r="T632" s="47">
        <v>185165.95155457998</v>
      </c>
      <c r="U632" s="47">
        <f t="shared" si="69"/>
        <v>18516.595155457995</v>
      </c>
      <c r="W632" s="47">
        <f t="shared" si="70"/>
        <v>0</v>
      </c>
      <c r="X632" s="47">
        <f t="shared" si="71"/>
        <v>0</v>
      </c>
    </row>
    <row r="633" spans="5:24" x14ac:dyDescent="0.2">
      <c r="E633" s="63">
        <v>159676</v>
      </c>
      <c r="F633" s="63" t="s">
        <v>60</v>
      </c>
      <c r="G633" s="63" t="s">
        <v>74</v>
      </c>
      <c r="I633" s="48" t="s">
        <v>77</v>
      </c>
      <c r="J633" s="49">
        <v>1900</v>
      </c>
      <c r="K633" s="49" t="s">
        <v>77</v>
      </c>
      <c r="L633" s="49" t="s">
        <v>77</v>
      </c>
      <c r="M633" s="50" t="s">
        <v>77</v>
      </c>
      <c r="N633" s="46">
        <f t="shared" si="72"/>
        <v>1900</v>
      </c>
      <c r="P633">
        <f t="shared" si="66"/>
        <v>124</v>
      </c>
      <c r="Q633" s="38">
        <f t="shared" si="67"/>
        <v>1</v>
      </c>
      <c r="R633" s="38">
        <f t="shared" si="68"/>
        <v>0.9</v>
      </c>
      <c r="T633" s="47">
        <v>9368339.0575100072</v>
      </c>
      <c r="U633" s="47">
        <f t="shared" si="69"/>
        <v>936833.90575100051</v>
      </c>
      <c r="W633" s="47">
        <f t="shared" si="70"/>
        <v>0</v>
      </c>
      <c r="X633" s="47">
        <f t="shared" si="71"/>
        <v>0</v>
      </c>
    </row>
    <row r="634" spans="5:24" x14ac:dyDescent="0.2">
      <c r="E634" s="63">
        <v>159675</v>
      </c>
      <c r="F634" s="63" t="s">
        <v>60</v>
      </c>
      <c r="G634" s="63" t="s">
        <v>74</v>
      </c>
      <c r="I634" s="48" t="s">
        <v>77</v>
      </c>
      <c r="J634" s="49">
        <v>1900</v>
      </c>
      <c r="K634" s="49" t="s">
        <v>77</v>
      </c>
      <c r="L634" s="49" t="s">
        <v>77</v>
      </c>
      <c r="M634" s="50" t="s">
        <v>77</v>
      </c>
      <c r="N634" s="46">
        <f t="shared" si="72"/>
        <v>1900</v>
      </c>
      <c r="P634">
        <f t="shared" si="66"/>
        <v>124</v>
      </c>
      <c r="Q634" s="38">
        <f t="shared" si="67"/>
        <v>1</v>
      </c>
      <c r="R634" s="38">
        <f t="shared" si="68"/>
        <v>0.9</v>
      </c>
      <c r="T634" s="47">
        <v>182344.37514993877</v>
      </c>
      <c r="U634" s="47">
        <f t="shared" si="69"/>
        <v>18234.437514993871</v>
      </c>
      <c r="W634" s="47">
        <f t="shared" si="70"/>
        <v>0</v>
      </c>
      <c r="X634" s="47">
        <f t="shared" si="71"/>
        <v>0</v>
      </c>
    </row>
    <row r="635" spans="5:24" x14ac:dyDescent="0.2">
      <c r="E635" s="63">
        <v>159674</v>
      </c>
      <c r="F635" s="63" t="s">
        <v>60</v>
      </c>
      <c r="G635" s="63" t="s">
        <v>74</v>
      </c>
      <c r="I635" s="48" t="s">
        <v>77</v>
      </c>
      <c r="J635" s="49">
        <v>1900</v>
      </c>
      <c r="K635" s="49" t="s">
        <v>77</v>
      </c>
      <c r="L635" s="49" t="s">
        <v>77</v>
      </c>
      <c r="M635" s="50" t="s">
        <v>77</v>
      </c>
      <c r="N635" s="46">
        <f t="shared" si="72"/>
        <v>1900</v>
      </c>
      <c r="P635">
        <f t="shared" si="66"/>
        <v>124</v>
      </c>
      <c r="Q635" s="38">
        <f t="shared" si="67"/>
        <v>1</v>
      </c>
      <c r="R635" s="38">
        <f t="shared" si="68"/>
        <v>0.9</v>
      </c>
      <c r="T635" s="47">
        <v>182344.37514993877</v>
      </c>
      <c r="U635" s="47">
        <f t="shared" si="69"/>
        <v>18234.437514993871</v>
      </c>
      <c r="W635" s="47">
        <f t="shared" si="70"/>
        <v>0</v>
      </c>
      <c r="X635" s="47">
        <f t="shared" si="71"/>
        <v>0</v>
      </c>
    </row>
    <row r="636" spans="5:24" x14ac:dyDescent="0.2">
      <c r="E636" s="63">
        <v>159673</v>
      </c>
      <c r="F636" s="63" t="s">
        <v>60</v>
      </c>
      <c r="G636" s="63" t="s">
        <v>74</v>
      </c>
      <c r="I636" s="48" t="s">
        <v>77</v>
      </c>
      <c r="J636" s="49">
        <v>1900</v>
      </c>
      <c r="K636" s="49" t="s">
        <v>77</v>
      </c>
      <c r="L636" s="49" t="s">
        <v>77</v>
      </c>
      <c r="M636" s="50" t="s">
        <v>77</v>
      </c>
      <c r="N636" s="46">
        <f t="shared" si="72"/>
        <v>1900</v>
      </c>
      <c r="P636">
        <f t="shared" si="66"/>
        <v>124</v>
      </c>
      <c r="Q636" s="38">
        <f t="shared" si="67"/>
        <v>1</v>
      </c>
      <c r="R636" s="38">
        <f t="shared" si="68"/>
        <v>0.9</v>
      </c>
      <c r="T636" s="47">
        <v>8117675.3161527859</v>
      </c>
      <c r="U636" s="47">
        <f t="shared" si="69"/>
        <v>811767.53161527845</v>
      </c>
      <c r="W636" s="47">
        <f t="shared" si="70"/>
        <v>0</v>
      </c>
      <c r="X636" s="47">
        <f t="shared" si="71"/>
        <v>0</v>
      </c>
    </row>
    <row r="637" spans="5:24" x14ac:dyDescent="0.2">
      <c r="E637" s="63">
        <v>159672</v>
      </c>
      <c r="F637" s="63" t="s">
        <v>60</v>
      </c>
      <c r="G637" s="63" t="s">
        <v>74</v>
      </c>
      <c r="I637" s="48" t="s">
        <v>77</v>
      </c>
      <c r="J637" s="49">
        <v>1900</v>
      </c>
      <c r="K637" s="49" t="s">
        <v>77</v>
      </c>
      <c r="L637" s="49" t="s">
        <v>77</v>
      </c>
      <c r="M637" s="50" t="s">
        <v>77</v>
      </c>
      <c r="N637" s="46">
        <f t="shared" si="72"/>
        <v>1900</v>
      </c>
      <c r="P637">
        <f t="shared" si="66"/>
        <v>124</v>
      </c>
      <c r="Q637" s="38">
        <f t="shared" si="67"/>
        <v>1</v>
      </c>
      <c r="R637" s="38">
        <f t="shared" si="68"/>
        <v>0.9</v>
      </c>
      <c r="T637" s="47">
        <v>165767.61377267158</v>
      </c>
      <c r="U637" s="47">
        <f t="shared" si="69"/>
        <v>16576.761377267154</v>
      </c>
      <c r="W637" s="47">
        <f t="shared" si="70"/>
        <v>0</v>
      </c>
      <c r="X637" s="47">
        <f t="shared" si="71"/>
        <v>0</v>
      </c>
    </row>
    <row r="638" spans="5:24" x14ac:dyDescent="0.2">
      <c r="E638" s="63">
        <v>159671</v>
      </c>
      <c r="F638" s="63" t="s">
        <v>60</v>
      </c>
      <c r="G638" s="63" t="s">
        <v>74</v>
      </c>
      <c r="I638" s="48" t="s">
        <v>77</v>
      </c>
      <c r="J638" s="49">
        <v>1900</v>
      </c>
      <c r="K638" s="49" t="s">
        <v>77</v>
      </c>
      <c r="L638" s="49" t="s">
        <v>77</v>
      </c>
      <c r="M638" s="50" t="s">
        <v>77</v>
      </c>
      <c r="N638" s="46">
        <f t="shared" si="72"/>
        <v>1900</v>
      </c>
      <c r="P638">
        <f t="shared" si="66"/>
        <v>124</v>
      </c>
      <c r="Q638" s="38">
        <f t="shared" si="67"/>
        <v>1</v>
      </c>
      <c r="R638" s="38">
        <f t="shared" si="68"/>
        <v>0.9</v>
      </c>
      <c r="T638" s="47">
        <v>165767.61377267158</v>
      </c>
      <c r="U638" s="47">
        <f t="shared" si="69"/>
        <v>16576.761377267154</v>
      </c>
      <c r="W638" s="47">
        <f t="shared" si="70"/>
        <v>0</v>
      </c>
      <c r="X638" s="47">
        <f t="shared" si="71"/>
        <v>0</v>
      </c>
    </row>
    <row r="639" spans="5:24" x14ac:dyDescent="0.2">
      <c r="E639" s="63">
        <v>159669</v>
      </c>
      <c r="F639" s="63" t="s">
        <v>60</v>
      </c>
      <c r="G639" s="63" t="s">
        <v>73</v>
      </c>
      <c r="I639" s="48" t="s">
        <v>77</v>
      </c>
      <c r="J639" s="49">
        <v>1900</v>
      </c>
      <c r="K639" s="49" t="s">
        <v>77</v>
      </c>
      <c r="L639" s="49" t="s">
        <v>77</v>
      </c>
      <c r="M639" s="50" t="s">
        <v>77</v>
      </c>
      <c r="N639" s="46">
        <f t="shared" si="72"/>
        <v>1900</v>
      </c>
      <c r="P639">
        <f t="shared" si="66"/>
        <v>124</v>
      </c>
      <c r="Q639" s="38">
        <f t="shared" si="67"/>
        <v>1</v>
      </c>
      <c r="R639" s="38">
        <f t="shared" si="68"/>
        <v>0.9</v>
      </c>
      <c r="T639" s="47">
        <v>176348.52529007616</v>
      </c>
      <c r="U639" s="47">
        <f t="shared" si="69"/>
        <v>17634.85252900761</v>
      </c>
      <c r="W639" s="47">
        <f t="shared" si="70"/>
        <v>176348.52529007616</v>
      </c>
      <c r="X639" s="47">
        <f t="shared" si="71"/>
        <v>17634.85252900761</v>
      </c>
    </row>
    <row r="640" spans="5:24" x14ac:dyDescent="0.2">
      <c r="E640" s="63">
        <v>159668</v>
      </c>
      <c r="F640" s="63" t="s">
        <v>60</v>
      </c>
      <c r="G640" s="63" t="s">
        <v>73</v>
      </c>
      <c r="I640" s="48" t="s">
        <v>77</v>
      </c>
      <c r="J640" s="49">
        <v>1900</v>
      </c>
      <c r="K640" s="49" t="s">
        <v>77</v>
      </c>
      <c r="L640" s="49" t="s">
        <v>77</v>
      </c>
      <c r="M640" s="50" t="s">
        <v>77</v>
      </c>
      <c r="N640" s="46">
        <f t="shared" si="72"/>
        <v>1900</v>
      </c>
      <c r="P640">
        <f t="shared" si="66"/>
        <v>124</v>
      </c>
      <c r="Q640" s="38">
        <f t="shared" si="67"/>
        <v>1</v>
      </c>
      <c r="R640" s="38">
        <f t="shared" si="68"/>
        <v>0.9</v>
      </c>
      <c r="T640" s="47">
        <v>176348.52529007616</v>
      </c>
      <c r="U640" s="47">
        <f t="shared" si="69"/>
        <v>17634.85252900761</v>
      </c>
      <c r="W640" s="47">
        <f t="shared" si="70"/>
        <v>176348.52529007616</v>
      </c>
      <c r="X640" s="47">
        <f t="shared" si="71"/>
        <v>17634.85252900761</v>
      </c>
    </row>
    <row r="641" spans="5:24" x14ac:dyDescent="0.2">
      <c r="E641" s="63">
        <v>159667</v>
      </c>
      <c r="F641" s="63" t="s">
        <v>60</v>
      </c>
      <c r="G641" s="63" t="s">
        <v>73</v>
      </c>
      <c r="I641" s="48" t="s">
        <v>77</v>
      </c>
      <c r="J641" s="49">
        <v>1900</v>
      </c>
      <c r="K641" s="49" t="s">
        <v>77</v>
      </c>
      <c r="L641" s="49" t="s">
        <v>77</v>
      </c>
      <c r="M641" s="50" t="s">
        <v>77</v>
      </c>
      <c r="N641" s="46">
        <f t="shared" si="72"/>
        <v>1900</v>
      </c>
      <c r="P641">
        <f t="shared" si="66"/>
        <v>124</v>
      </c>
      <c r="Q641" s="38">
        <f t="shared" si="67"/>
        <v>1</v>
      </c>
      <c r="R641" s="38">
        <f t="shared" si="68"/>
        <v>0.9</v>
      </c>
      <c r="T641" s="47">
        <v>11282073.253957912</v>
      </c>
      <c r="U641" s="47">
        <f t="shared" si="69"/>
        <v>1128207.3253957911</v>
      </c>
      <c r="W641" s="47">
        <f t="shared" si="70"/>
        <v>11282073.253957912</v>
      </c>
      <c r="X641" s="47">
        <f t="shared" si="71"/>
        <v>1128207.3253957911</v>
      </c>
    </row>
    <row r="642" spans="5:24" x14ac:dyDescent="0.2">
      <c r="E642" s="63">
        <v>159666</v>
      </c>
      <c r="F642" s="63" t="s">
        <v>60</v>
      </c>
      <c r="G642" s="63" t="s">
        <v>74</v>
      </c>
      <c r="I642" s="48" t="s">
        <v>77</v>
      </c>
      <c r="J642" s="49">
        <v>1900</v>
      </c>
      <c r="K642" s="49" t="s">
        <v>77</v>
      </c>
      <c r="L642" s="49" t="s">
        <v>77</v>
      </c>
      <c r="M642" s="50" t="s">
        <v>77</v>
      </c>
      <c r="N642" s="46">
        <f t="shared" si="72"/>
        <v>1900</v>
      </c>
      <c r="P642">
        <f t="shared" si="66"/>
        <v>124</v>
      </c>
      <c r="Q642" s="38">
        <f t="shared" si="67"/>
        <v>1</v>
      </c>
      <c r="R642" s="38">
        <f t="shared" si="68"/>
        <v>0.9</v>
      </c>
      <c r="T642" s="47">
        <v>7530082.0298862532</v>
      </c>
      <c r="U642" s="47">
        <f t="shared" si="69"/>
        <v>753008.20298862515</v>
      </c>
      <c r="W642" s="47">
        <f t="shared" si="70"/>
        <v>0</v>
      </c>
      <c r="X642" s="47">
        <f t="shared" si="71"/>
        <v>0</v>
      </c>
    </row>
    <row r="643" spans="5:24" x14ac:dyDescent="0.2">
      <c r="E643" s="63">
        <v>159665</v>
      </c>
      <c r="F643" s="63" t="s">
        <v>60</v>
      </c>
      <c r="G643" s="63" t="s">
        <v>73</v>
      </c>
      <c r="I643" s="48" t="s">
        <v>77</v>
      </c>
      <c r="J643" s="49">
        <v>1900</v>
      </c>
      <c r="K643" s="49" t="s">
        <v>77</v>
      </c>
      <c r="L643" s="49" t="s">
        <v>77</v>
      </c>
      <c r="M643" s="50" t="s">
        <v>77</v>
      </c>
      <c r="N643" s="46">
        <f t="shared" si="72"/>
        <v>1900</v>
      </c>
      <c r="P643">
        <f t="shared" si="66"/>
        <v>124</v>
      </c>
      <c r="Q643" s="38">
        <f t="shared" si="67"/>
        <v>1</v>
      </c>
      <c r="R643" s="38">
        <f t="shared" si="68"/>
        <v>0.9</v>
      </c>
      <c r="T643" s="47">
        <v>289916.97557688522</v>
      </c>
      <c r="U643" s="47">
        <f t="shared" si="69"/>
        <v>28991.697557688516</v>
      </c>
      <c r="W643" s="47">
        <f t="shared" si="70"/>
        <v>289916.97557688522</v>
      </c>
      <c r="X643" s="47">
        <f t="shared" si="71"/>
        <v>28991.697557688516</v>
      </c>
    </row>
    <row r="644" spans="5:24" x14ac:dyDescent="0.2">
      <c r="E644" s="63">
        <v>159664</v>
      </c>
      <c r="F644" s="63" t="s">
        <v>60</v>
      </c>
      <c r="G644" s="63" t="s">
        <v>73</v>
      </c>
      <c r="I644" s="48" t="s">
        <v>77</v>
      </c>
      <c r="J644" s="49">
        <v>1900</v>
      </c>
      <c r="K644" s="49" t="s">
        <v>77</v>
      </c>
      <c r="L644" s="49" t="s">
        <v>77</v>
      </c>
      <c r="M644" s="50" t="s">
        <v>77</v>
      </c>
      <c r="N644" s="46">
        <f t="shared" si="72"/>
        <v>1900</v>
      </c>
      <c r="P644">
        <f t="shared" si="66"/>
        <v>124</v>
      </c>
      <c r="Q644" s="38">
        <f t="shared" si="67"/>
        <v>1</v>
      </c>
      <c r="R644" s="38">
        <f t="shared" si="68"/>
        <v>0.9</v>
      </c>
      <c r="T644" s="47">
        <v>226431.50647245784</v>
      </c>
      <c r="U644" s="47">
        <f t="shared" si="69"/>
        <v>22643.15064724578</v>
      </c>
      <c r="W644" s="47">
        <f t="shared" si="70"/>
        <v>226431.50647245784</v>
      </c>
      <c r="X644" s="47">
        <f t="shared" si="71"/>
        <v>22643.15064724578</v>
      </c>
    </row>
    <row r="645" spans="5:24" x14ac:dyDescent="0.2">
      <c r="E645" s="63">
        <v>159663</v>
      </c>
      <c r="F645" s="63" t="s">
        <v>60</v>
      </c>
      <c r="G645" s="63" t="s">
        <v>73</v>
      </c>
      <c r="I645" s="48" t="s">
        <v>77</v>
      </c>
      <c r="J645" s="49">
        <v>1900</v>
      </c>
      <c r="K645" s="49" t="s">
        <v>77</v>
      </c>
      <c r="L645" s="49" t="s">
        <v>77</v>
      </c>
      <c r="M645" s="50" t="s">
        <v>77</v>
      </c>
      <c r="N645" s="46">
        <f t="shared" si="72"/>
        <v>1900</v>
      </c>
      <c r="P645">
        <f t="shared" si="66"/>
        <v>124</v>
      </c>
      <c r="Q645" s="38">
        <f t="shared" si="67"/>
        <v>1</v>
      </c>
      <c r="R645" s="38">
        <f t="shared" si="68"/>
        <v>0.9</v>
      </c>
      <c r="T645" s="47">
        <v>63485.469104427415</v>
      </c>
      <c r="U645" s="47">
        <f t="shared" si="69"/>
        <v>6348.5469104427402</v>
      </c>
      <c r="W645" s="47">
        <f t="shared" si="70"/>
        <v>63485.469104427415</v>
      </c>
      <c r="X645" s="47">
        <f t="shared" si="71"/>
        <v>6348.5469104427402</v>
      </c>
    </row>
    <row r="646" spans="5:24" x14ac:dyDescent="0.2">
      <c r="E646" s="63">
        <v>159662</v>
      </c>
      <c r="F646" s="63" t="s">
        <v>60</v>
      </c>
      <c r="G646" s="63" t="s">
        <v>73</v>
      </c>
      <c r="I646" s="48" t="s">
        <v>77</v>
      </c>
      <c r="J646" s="49">
        <v>1900</v>
      </c>
      <c r="K646" s="49" t="s">
        <v>77</v>
      </c>
      <c r="L646" s="49" t="s">
        <v>77</v>
      </c>
      <c r="M646" s="50" t="s">
        <v>77</v>
      </c>
      <c r="N646" s="46">
        <f t="shared" si="72"/>
        <v>1900</v>
      </c>
      <c r="P646">
        <f t="shared" si="66"/>
        <v>124</v>
      </c>
      <c r="Q646" s="38">
        <f t="shared" si="67"/>
        <v>1</v>
      </c>
      <c r="R646" s="38">
        <f t="shared" si="68"/>
        <v>0.9</v>
      </c>
      <c r="T646" s="47">
        <v>290269.67262746533</v>
      </c>
      <c r="U646" s="47">
        <f t="shared" si="69"/>
        <v>29026.967262746526</v>
      </c>
      <c r="W646" s="47">
        <f t="shared" si="70"/>
        <v>290269.67262746533</v>
      </c>
      <c r="X646" s="47">
        <f t="shared" si="71"/>
        <v>29026.967262746526</v>
      </c>
    </row>
    <row r="647" spans="5:24" x14ac:dyDescent="0.2">
      <c r="E647" s="63">
        <v>159661</v>
      </c>
      <c r="F647" s="63" t="s">
        <v>60</v>
      </c>
      <c r="G647" s="63" t="s">
        <v>73</v>
      </c>
      <c r="I647" s="48" t="s">
        <v>77</v>
      </c>
      <c r="J647" s="49">
        <v>1900</v>
      </c>
      <c r="K647" s="49" t="s">
        <v>77</v>
      </c>
      <c r="L647" s="49" t="s">
        <v>77</v>
      </c>
      <c r="M647" s="50" t="s">
        <v>77</v>
      </c>
      <c r="N647" s="46">
        <f t="shared" si="72"/>
        <v>1900</v>
      </c>
      <c r="P647">
        <f t="shared" si="66"/>
        <v>124</v>
      </c>
      <c r="Q647" s="38">
        <f t="shared" si="67"/>
        <v>1</v>
      </c>
      <c r="R647" s="38">
        <f t="shared" si="68"/>
        <v>0.9</v>
      </c>
      <c r="T647" s="47">
        <v>28921.158147572492</v>
      </c>
      <c r="U647" s="47">
        <f t="shared" si="69"/>
        <v>2892.1158147572487</v>
      </c>
      <c r="W647" s="47">
        <f t="shared" si="70"/>
        <v>28921.158147572492</v>
      </c>
      <c r="X647" s="47">
        <f t="shared" si="71"/>
        <v>2892.1158147572487</v>
      </c>
    </row>
    <row r="648" spans="5:24" x14ac:dyDescent="0.2">
      <c r="E648" s="63">
        <v>159660</v>
      </c>
      <c r="F648" s="63" t="s">
        <v>60</v>
      </c>
      <c r="G648" s="63" t="s">
        <v>73</v>
      </c>
      <c r="I648" s="48" t="s">
        <v>77</v>
      </c>
      <c r="J648" s="49">
        <v>1900</v>
      </c>
      <c r="K648" s="49" t="s">
        <v>77</v>
      </c>
      <c r="L648" s="49" t="s">
        <v>77</v>
      </c>
      <c r="M648" s="50" t="s">
        <v>77</v>
      </c>
      <c r="N648" s="46">
        <f t="shared" si="72"/>
        <v>1900</v>
      </c>
      <c r="P648">
        <f t="shared" si="66"/>
        <v>124</v>
      </c>
      <c r="Q648" s="38">
        <f t="shared" si="67"/>
        <v>1</v>
      </c>
      <c r="R648" s="38">
        <f t="shared" si="68"/>
        <v>0.9</v>
      </c>
      <c r="T648" s="47">
        <v>43734.434271938895</v>
      </c>
      <c r="U648" s="47">
        <f t="shared" si="69"/>
        <v>4373.443427193889</v>
      </c>
      <c r="W648" s="47">
        <f t="shared" si="70"/>
        <v>43734.434271938895</v>
      </c>
      <c r="X648" s="47">
        <f t="shared" si="71"/>
        <v>4373.443427193889</v>
      </c>
    </row>
    <row r="649" spans="5:24" x14ac:dyDescent="0.2">
      <c r="E649" s="63">
        <v>159659</v>
      </c>
      <c r="F649" s="63" t="s">
        <v>60</v>
      </c>
      <c r="G649" s="63" t="s">
        <v>73</v>
      </c>
      <c r="I649" s="48" t="s">
        <v>77</v>
      </c>
      <c r="J649" s="49">
        <v>1900</v>
      </c>
      <c r="K649" s="49" t="s">
        <v>77</v>
      </c>
      <c r="L649" s="49" t="s">
        <v>77</v>
      </c>
      <c r="M649" s="50" t="s">
        <v>77</v>
      </c>
      <c r="N649" s="46">
        <f t="shared" si="72"/>
        <v>1900</v>
      </c>
      <c r="P649">
        <f t="shared" si="66"/>
        <v>124</v>
      </c>
      <c r="Q649" s="38">
        <f t="shared" si="67"/>
        <v>1</v>
      </c>
      <c r="R649" s="38">
        <f t="shared" si="68"/>
        <v>0.9</v>
      </c>
      <c r="T649" s="47">
        <v>212323.62444925171</v>
      </c>
      <c r="U649" s="47">
        <f t="shared" si="69"/>
        <v>21232.362444925166</v>
      </c>
      <c r="W649" s="47">
        <f t="shared" si="70"/>
        <v>212323.62444925171</v>
      </c>
      <c r="X649" s="47">
        <f t="shared" si="71"/>
        <v>21232.362444925166</v>
      </c>
    </row>
    <row r="650" spans="5:24" x14ac:dyDescent="0.2">
      <c r="E650" s="63">
        <v>159658</v>
      </c>
      <c r="F650" s="63" t="s">
        <v>60</v>
      </c>
      <c r="G650" s="63" t="s">
        <v>73</v>
      </c>
      <c r="I650" s="48" t="s">
        <v>77</v>
      </c>
      <c r="J650" s="49">
        <v>1900</v>
      </c>
      <c r="K650" s="49" t="s">
        <v>77</v>
      </c>
      <c r="L650" s="49" t="s">
        <v>77</v>
      </c>
      <c r="M650" s="50" t="s">
        <v>77</v>
      </c>
      <c r="N650" s="46">
        <f t="shared" si="72"/>
        <v>1900</v>
      </c>
      <c r="P650">
        <f t="shared" si="66"/>
        <v>124</v>
      </c>
      <c r="Q650" s="38">
        <f t="shared" si="67"/>
        <v>1</v>
      </c>
      <c r="R650" s="38">
        <f t="shared" si="68"/>
        <v>0.9</v>
      </c>
      <c r="T650" s="47">
        <v>256058.05872119061</v>
      </c>
      <c r="U650" s="47">
        <f t="shared" si="69"/>
        <v>25605.805872119054</v>
      </c>
      <c r="W650" s="47">
        <f t="shared" si="70"/>
        <v>256058.05872119061</v>
      </c>
      <c r="X650" s="47">
        <f t="shared" si="71"/>
        <v>25605.805872119054</v>
      </c>
    </row>
    <row r="651" spans="5:24" x14ac:dyDescent="0.2">
      <c r="E651" s="63">
        <v>159657</v>
      </c>
      <c r="F651" s="63" t="s">
        <v>60</v>
      </c>
      <c r="G651" s="63" t="s">
        <v>73</v>
      </c>
      <c r="I651" s="48" t="s">
        <v>77</v>
      </c>
      <c r="J651" s="49">
        <v>1900</v>
      </c>
      <c r="K651" s="49" t="s">
        <v>77</v>
      </c>
      <c r="L651" s="49" t="s">
        <v>77</v>
      </c>
      <c r="M651" s="50" t="s">
        <v>77</v>
      </c>
      <c r="N651" s="46">
        <f t="shared" si="72"/>
        <v>1900</v>
      </c>
      <c r="P651">
        <f t="shared" si="66"/>
        <v>124</v>
      </c>
      <c r="Q651" s="38">
        <f t="shared" si="67"/>
        <v>1</v>
      </c>
      <c r="R651" s="38">
        <f t="shared" si="68"/>
        <v>0.9</v>
      </c>
      <c r="T651" s="47">
        <v>13657840.58666582</v>
      </c>
      <c r="U651" s="47">
        <f t="shared" si="69"/>
        <v>1365784.0586665818</v>
      </c>
      <c r="W651" s="47">
        <f t="shared" si="70"/>
        <v>13657840.58666582</v>
      </c>
      <c r="X651" s="47">
        <f t="shared" si="71"/>
        <v>1365784.0586665818</v>
      </c>
    </row>
    <row r="652" spans="5:24" x14ac:dyDescent="0.2">
      <c r="E652" s="63">
        <v>126845</v>
      </c>
      <c r="F652" s="63" t="s">
        <v>60</v>
      </c>
      <c r="G652" s="63" t="s">
        <v>73</v>
      </c>
      <c r="I652" s="48" t="s">
        <v>77</v>
      </c>
      <c r="J652" s="49">
        <v>1900</v>
      </c>
      <c r="K652" s="49" t="s">
        <v>77</v>
      </c>
      <c r="L652" s="49" t="s">
        <v>77</v>
      </c>
      <c r="M652" s="50" t="s">
        <v>77</v>
      </c>
      <c r="N652" s="46">
        <f t="shared" si="72"/>
        <v>1900</v>
      </c>
      <c r="P652">
        <f t="shared" si="66"/>
        <v>124</v>
      </c>
      <c r="Q652" s="38">
        <f t="shared" si="67"/>
        <v>1</v>
      </c>
      <c r="R652" s="38">
        <f t="shared" si="68"/>
        <v>0.9</v>
      </c>
      <c r="T652" s="47">
        <v>536804.9109829918</v>
      </c>
      <c r="U652" s="47">
        <f t="shared" si="69"/>
        <v>53680.491098299171</v>
      </c>
      <c r="W652" s="47">
        <f t="shared" si="70"/>
        <v>536804.9109829918</v>
      </c>
      <c r="X652" s="47">
        <f t="shared" si="71"/>
        <v>53680.491098299171</v>
      </c>
    </row>
    <row r="653" spans="5:24" x14ac:dyDescent="0.2">
      <c r="E653" s="63">
        <v>126844</v>
      </c>
      <c r="F653" s="63" t="s">
        <v>60</v>
      </c>
      <c r="G653" s="63" t="s">
        <v>74</v>
      </c>
      <c r="I653" s="48" t="s">
        <v>77</v>
      </c>
      <c r="J653" s="49">
        <v>1900</v>
      </c>
      <c r="K653" s="49" t="s">
        <v>77</v>
      </c>
      <c r="L653" s="49" t="s">
        <v>77</v>
      </c>
      <c r="M653" s="50" t="s">
        <v>77</v>
      </c>
      <c r="N653" s="46">
        <f t="shared" si="72"/>
        <v>1900</v>
      </c>
      <c r="P653">
        <f t="shared" si="66"/>
        <v>124</v>
      </c>
      <c r="Q653" s="38">
        <f t="shared" si="67"/>
        <v>1</v>
      </c>
      <c r="R653" s="38">
        <f t="shared" si="68"/>
        <v>0.9</v>
      </c>
      <c r="T653" s="47">
        <v>13614106.152393881</v>
      </c>
      <c r="U653" s="47">
        <f t="shared" si="69"/>
        <v>1361410.6152393878</v>
      </c>
      <c r="W653" s="47">
        <f t="shared" si="70"/>
        <v>0</v>
      </c>
      <c r="X653" s="47">
        <f t="shared" si="71"/>
        <v>0</v>
      </c>
    </row>
    <row r="654" spans="5:24" x14ac:dyDescent="0.2">
      <c r="E654" s="63">
        <v>126843</v>
      </c>
      <c r="F654" s="63" t="s">
        <v>60</v>
      </c>
      <c r="G654" s="63" t="s">
        <v>74</v>
      </c>
      <c r="I654" s="48" t="s">
        <v>77</v>
      </c>
      <c r="J654" s="49">
        <v>1900</v>
      </c>
      <c r="K654" s="49" t="s">
        <v>77</v>
      </c>
      <c r="L654" s="49" t="s">
        <v>77</v>
      </c>
      <c r="M654" s="50" t="s">
        <v>77</v>
      </c>
      <c r="N654" s="46">
        <f t="shared" si="72"/>
        <v>1900</v>
      </c>
      <c r="P654">
        <f t="shared" si="66"/>
        <v>124</v>
      </c>
      <c r="Q654" s="38">
        <f t="shared" si="67"/>
        <v>1</v>
      </c>
      <c r="R654" s="38">
        <f t="shared" si="68"/>
        <v>0.9</v>
      </c>
      <c r="T654" s="47">
        <v>171058.06953137391</v>
      </c>
      <c r="U654" s="47">
        <f t="shared" si="69"/>
        <v>17105.806953137388</v>
      </c>
      <c r="W654" s="47">
        <f t="shared" si="70"/>
        <v>0</v>
      </c>
      <c r="X654" s="47">
        <f t="shared" si="71"/>
        <v>0</v>
      </c>
    </row>
    <row r="655" spans="5:24" x14ac:dyDescent="0.2">
      <c r="E655" s="63">
        <v>126842</v>
      </c>
      <c r="F655" s="63" t="s">
        <v>60</v>
      </c>
      <c r="G655" s="63" t="s">
        <v>74</v>
      </c>
      <c r="I655" s="48" t="s">
        <v>77</v>
      </c>
      <c r="J655" s="49">
        <v>1900</v>
      </c>
      <c r="K655" s="49" t="s">
        <v>77</v>
      </c>
      <c r="L655" s="49" t="s">
        <v>77</v>
      </c>
      <c r="M655" s="50" t="s">
        <v>77</v>
      </c>
      <c r="N655" s="46">
        <f t="shared" si="72"/>
        <v>1900</v>
      </c>
      <c r="P655">
        <f t="shared" si="66"/>
        <v>124</v>
      </c>
      <c r="Q655" s="38">
        <f t="shared" si="67"/>
        <v>1</v>
      </c>
      <c r="R655" s="38">
        <f t="shared" si="68"/>
        <v>0.9</v>
      </c>
      <c r="T655" s="47">
        <v>9258297.5777289979</v>
      </c>
      <c r="U655" s="47">
        <f t="shared" si="69"/>
        <v>925829.75777289958</v>
      </c>
      <c r="W655" s="47">
        <f t="shared" si="70"/>
        <v>0</v>
      </c>
      <c r="X655" s="47">
        <f t="shared" si="71"/>
        <v>0</v>
      </c>
    </row>
    <row r="656" spans="5:24" x14ac:dyDescent="0.2">
      <c r="E656" s="63">
        <v>126841</v>
      </c>
      <c r="F656" s="63" t="s">
        <v>60</v>
      </c>
      <c r="G656" s="63" t="s">
        <v>74</v>
      </c>
      <c r="I656" s="48" t="s">
        <v>77</v>
      </c>
      <c r="J656" s="49">
        <v>1900</v>
      </c>
      <c r="K656" s="49" t="s">
        <v>77</v>
      </c>
      <c r="L656" s="49" t="s">
        <v>77</v>
      </c>
      <c r="M656" s="50" t="s">
        <v>77</v>
      </c>
      <c r="N656" s="46">
        <f t="shared" si="72"/>
        <v>1900</v>
      </c>
      <c r="P656">
        <f t="shared" si="66"/>
        <v>124</v>
      </c>
      <c r="Q656" s="38">
        <f t="shared" si="67"/>
        <v>1</v>
      </c>
      <c r="R656" s="38">
        <f t="shared" si="68"/>
        <v>0.9</v>
      </c>
      <c r="T656" s="47">
        <v>12035081.456946537</v>
      </c>
      <c r="U656" s="47">
        <f t="shared" si="69"/>
        <v>1203508.1456946535</v>
      </c>
      <c r="W656" s="47">
        <f t="shared" si="70"/>
        <v>0</v>
      </c>
      <c r="X656" s="47">
        <f t="shared" si="71"/>
        <v>0</v>
      </c>
    </row>
    <row r="657" spans="5:24" x14ac:dyDescent="0.2">
      <c r="E657" s="63">
        <v>126840</v>
      </c>
      <c r="F657" s="63" t="s">
        <v>60</v>
      </c>
      <c r="G657" s="63" t="s">
        <v>74</v>
      </c>
      <c r="I657" s="48" t="s">
        <v>77</v>
      </c>
      <c r="J657" s="49">
        <v>1900</v>
      </c>
      <c r="K657" s="49" t="s">
        <v>77</v>
      </c>
      <c r="L657" s="49" t="s">
        <v>77</v>
      </c>
      <c r="M657" s="50" t="s">
        <v>77</v>
      </c>
      <c r="N657" s="46">
        <f t="shared" si="72"/>
        <v>1900</v>
      </c>
      <c r="P657">
        <f t="shared" si="66"/>
        <v>124</v>
      </c>
      <c r="Q657" s="38">
        <f t="shared" si="67"/>
        <v>1</v>
      </c>
      <c r="R657" s="38">
        <f t="shared" si="68"/>
        <v>0.9</v>
      </c>
      <c r="T657" s="47">
        <v>369273.8119574195</v>
      </c>
      <c r="U657" s="47">
        <f t="shared" si="69"/>
        <v>36927.381195741938</v>
      </c>
      <c r="W657" s="47">
        <f t="shared" si="70"/>
        <v>0</v>
      </c>
      <c r="X657" s="47">
        <f t="shared" si="71"/>
        <v>0</v>
      </c>
    </row>
    <row r="658" spans="5:24" x14ac:dyDescent="0.2">
      <c r="E658" s="63">
        <v>126839</v>
      </c>
      <c r="F658" s="63" t="s">
        <v>60</v>
      </c>
      <c r="G658" s="63" t="s">
        <v>73</v>
      </c>
      <c r="I658" s="48" t="s">
        <v>77</v>
      </c>
      <c r="J658" s="49">
        <v>1900</v>
      </c>
      <c r="K658" s="49" t="s">
        <v>77</v>
      </c>
      <c r="L658" s="49" t="s">
        <v>77</v>
      </c>
      <c r="M658" s="50" t="s">
        <v>77</v>
      </c>
      <c r="N658" s="46">
        <f t="shared" si="72"/>
        <v>1900</v>
      </c>
      <c r="P658">
        <f t="shared" si="66"/>
        <v>124</v>
      </c>
      <c r="Q658" s="38">
        <f t="shared" si="67"/>
        <v>1</v>
      </c>
      <c r="R658" s="38">
        <f t="shared" si="68"/>
        <v>0.9</v>
      </c>
      <c r="T658" s="47">
        <v>52904.557587022849</v>
      </c>
      <c r="U658" s="47">
        <f t="shared" si="69"/>
        <v>5290.4557587022837</v>
      </c>
      <c r="W658" s="47">
        <f t="shared" si="70"/>
        <v>52904.557587022849</v>
      </c>
      <c r="X658" s="47">
        <f t="shared" si="71"/>
        <v>5290.4557587022837</v>
      </c>
    </row>
    <row r="659" spans="5:24" x14ac:dyDescent="0.2">
      <c r="E659" s="63">
        <v>126838</v>
      </c>
      <c r="F659" s="63" t="s">
        <v>60</v>
      </c>
      <c r="G659" s="63" t="s">
        <v>73</v>
      </c>
      <c r="I659" s="48" t="s">
        <v>77</v>
      </c>
      <c r="J659" s="49">
        <v>1900</v>
      </c>
      <c r="K659" s="49" t="s">
        <v>77</v>
      </c>
      <c r="L659" s="49" t="s">
        <v>77</v>
      </c>
      <c r="M659" s="50" t="s">
        <v>77</v>
      </c>
      <c r="N659" s="46">
        <f t="shared" si="72"/>
        <v>1900</v>
      </c>
      <c r="P659">
        <f t="shared" si="66"/>
        <v>124</v>
      </c>
      <c r="Q659" s="38">
        <f t="shared" si="67"/>
        <v>1</v>
      </c>
      <c r="R659" s="38">
        <f t="shared" si="68"/>
        <v>0.9</v>
      </c>
      <c r="T659" s="47">
        <v>52199.163485862548</v>
      </c>
      <c r="U659" s="47">
        <f t="shared" si="69"/>
        <v>5219.9163485862537</v>
      </c>
      <c r="W659" s="47">
        <f t="shared" si="70"/>
        <v>52199.163485862548</v>
      </c>
      <c r="X659" s="47">
        <f t="shared" si="71"/>
        <v>5219.9163485862537</v>
      </c>
    </row>
    <row r="660" spans="5:24" x14ac:dyDescent="0.2">
      <c r="E660" s="63">
        <v>126837</v>
      </c>
      <c r="F660" s="63" t="s">
        <v>60</v>
      </c>
      <c r="G660" s="63" t="s">
        <v>73</v>
      </c>
      <c r="I660" s="48" t="s">
        <v>77</v>
      </c>
      <c r="J660" s="49">
        <v>1900</v>
      </c>
      <c r="K660" s="49" t="s">
        <v>77</v>
      </c>
      <c r="L660" s="49" t="s">
        <v>77</v>
      </c>
      <c r="M660" s="50" t="s">
        <v>77</v>
      </c>
      <c r="N660" s="46">
        <f t="shared" si="72"/>
        <v>1900</v>
      </c>
      <c r="P660">
        <f t="shared" si="66"/>
        <v>124</v>
      </c>
      <c r="Q660" s="38">
        <f t="shared" si="67"/>
        <v>1</v>
      </c>
      <c r="R660" s="38">
        <f t="shared" si="68"/>
        <v>0.9</v>
      </c>
      <c r="T660" s="47">
        <v>70539.410116030456</v>
      </c>
      <c r="U660" s="47">
        <f t="shared" si="69"/>
        <v>7053.941011603044</v>
      </c>
      <c r="W660" s="47">
        <f t="shared" si="70"/>
        <v>70539.410116030456</v>
      </c>
      <c r="X660" s="47">
        <f t="shared" si="71"/>
        <v>7053.941011603044</v>
      </c>
    </row>
    <row r="661" spans="5:24" x14ac:dyDescent="0.2">
      <c r="E661" s="63">
        <v>126836</v>
      </c>
      <c r="F661" s="63" t="s">
        <v>60</v>
      </c>
      <c r="G661" s="63" t="s">
        <v>73</v>
      </c>
      <c r="I661" s="48" t="s">
        <v>77</v>
      </c>
      <c r="J661" s="49">
        <v>1900</v>
      </c>
      <c r="K661" s="49" t="s">
        <v>77</v>
      </c>
      <c r="L661" s="49" t="s">
        <v>77</v>
      </c>
      <c r="M661" s="50" t="s">
        <v>77</v>
      </c>
      <c r="N661" s="46">
        <f t="shared" si="72"/>
        <v>1900</v>
      </c>
      <c r="P661">
        <f t="shared" si="66"/>
        <v>124</v>
      </c>
      <c r="Q661" s="38">
        <f t="shared" si="67"/>
        <v>1</v>
      </c>
      <c r="R661" s="38">
        <f t="shared" si="68"/>
        <v>0.9</v>
      </c>
      <c r="T661" s="47">
        <v>26099.581742931274</v>
      </c>
      <c r="U661" s="47">
        <f t="shared" si="69"/>
        <v>2609.9581742931268</v>
      </c>
      <c r="W661" s="47">
        <f t="shared" si="70"/>
        <v>26099.581742931274</v>
      </c>
      <c r="X661" s="47">
        <f t="shared" si="71"/>
        <v>2609.9581742931268</v>
      </c>
    </row>
    <row r="662" spans="5:24" x14ac:dyDescent="0.2">
      <c r="E662" s="63">
        <v>126835</v>
      </c>
      <c r="F662" s="63" t="s">
        <v>60</v>
      </c>
      <c r="G662" s="63" t="s">
        <v>73</v>
      </c>
      <c r="I662" s="48" t="s">
        <v>77</v>
      </c>
      <c r="J662" s="49">
        <v>1900</v>
      </c>
      <c r="K662" s="49" t="s">
        <v>77</v>
      </c>
      <c r="L662" s="49" t="s">
        <v>77</v>
      </c>
      <c r="M662" s="50" t="s">
        <v>77</v>
      </c>
      <c r="N662" s="46">
        <f t="shared" si="72"/>
        <v>1900</v>
      </c>
      <c r="P662">
        <f t="shared" si="66"/>
        <v>124</v>
      </c>
      <c r="Q662" s="38">
        <f t="shared" si="67"/>
        <v>1</v>
      </c>
      <c r="R662" s="38">
        <f t="shared" si="68"/>
        <v>0.9</v>
      </c>
      <c r="T662" s="47">
        <v>70539.410116030456</v>
      </c>
      <c r="U662" s="47">
        <f t="shared" si="69"/>
        <v>7053.941011603044</v>
      </c>
      <c r="W662" s="47">
        <f t="shared" si="70"/>
        <v>70539.410116030456</v>
      </c>
      <c r="X662" s="47">
        <f t="shared" si="71"/>
        <v>7053.941011603044</v>
      </c>
    </row>
    <row r="663" spans="5:24" x14ac:dyDescent="0.2">
      <c r="E663" s="63">
        <v>126834</v>
      </c>
      <c r="F663" s="63" t="s">
        <v>60</v>
      </c>
      <c r="G663" s="63" t="s">
        <v>73</v>
      </c>
      <c r="I663" s="48" t="s">
        <v>77</v>
      </c>
      <c r="J663" s="49">
        <v>1900</v>
      </c>
      <c r="K663" s="49" t="s">
        <v>77</v>
      </c>
      <c r="L663" s="49" t="s">
        <v>77</v>
      </c>
      <c r="M663" s="50" t="s">
        <v>77</v>
      </c>
      <c r="N663" s="46">
        <f t="shared" si="72"/>
        <v>1900</v>
      </c>
      <c r="P663">
        <f t="shared" ref="P663:P726" si="73">$I$4-N663</f>
        <v>124</v>
      </c>
      <c r="Q663" s="38">
        <f t="shared" ref="Q663:Q726" si="74">MIN(1,P663/$K$4)</f>
        <v>1</v>
      </c>
      <c r="R663" s="38">
        <f t="shared" ref="R663:R726" si="75">IF(Q663=1,1-$N$4,Q663)</f>
        <v>0.9</v>
      </c>
      <c r="T663" s="47">
        <v>45497.919524839657</v>
      </c>
      <c r="U663" s="47">
        <f t="shared" ref="U663:U726" si="76">(1-R663)*$T663</f>
        <v>4549.7919524839645</v>
      </c>
      <c r="W663" s="47">
        <f t="shared" ref="W663:W726" si="77">IF(G663="Operational",T663,0)</f>
        <v>45497.919524839657</v>
      </c>
      <c r="X663" s="47">
        <f t="shared" ref="X663:X726" si="78">IF(W663=0,0,U663)</f>
        <v>4549.7919524839645</v>
      </c>
    </row>
    <row r="664" spans="5:24" x14ac:dyDescent="0.2">
      <c r="E664" s="63">
        <v>126833</v>
      </c>
      <c r="F664" s="63" t="s">
        <v>60</v>
      </c>
      <c r="G664" s="63" t="s">
        <v>73</v>
      </c>
      <c r="I664" s="48" t="s">
        <v>77</v>
      </c>
      <c r="J664" s="49">
        <v>1900</v>
      </c>
      <c r="K664" s="49" t="s">
        <v>77</v>
      </c>
      <c r="L664" s="49" t="s">
        <v>77</v>
      </c>
      <c r="M664" s="50" t="s">
        <v>77</v>
      </c>
      <c r="N664" s="46">
        <f t="shared" ref="N664:N727" si="79">MIN(I664:M664)</f>
        <v>1900</v>
      </c>
      <c r="P664">
        <f t="shared" si="73"/>
        <v>124</v>
      </c>
      <c r="Q664" s="38">
        <f t="shared" si="74"/>
        <v>1</v>
      </c>
      <c r="R664" s="38">
        <f t="shared" si="75"/>
        <v>0.9</v>
      </c>
      <c r="T664" s="47">
        <v>25041.490591190814</v>
      </c>
      <c r="U664" s="47">
        <f t="shared" si="76"/>
        <v>2504.1490591190809</v>
      </c>
      <c r="W664" s="47">
        <f t="shared" si="77"/>
        <v>25041.490591190814</v>
      </c>
      <c r="X664" s="47">
        <f t="shared" si="78"/>
        <v>2504.1490591190809</v>
      </c>
    </row>
    <row r="665" spans="5:24" x14ac:dyDescent="0.2">
      <c r="E665" s="63">
        <v>126832</v>
      </c>
      <c r="F665" s="63" t="s">
        <v>60</v>
      </c>
      <c r="G665" s="63" t="s">
        <v>73</v>
      </c>
      <c r="I665" s="48" t="s">
        <v>77</v>
      </c>
      <c r="J665" s="49">
        <v>1900</v>
      </c>
      <c r="K665" s="49" t="s">
        <v>77</v>
      </c>
      <c r="L665" s="49" t="s">
        <v>77</v>
      </c>
      <c r="M665" s="50" t="s">
        <v>77</v>
      </c>
      <c r="N665" s="46">
        <f t="shared" si="79"/>
        <v>1900</v>
      </c>
      <c r="P665">
        <f t="shared" si="73"/>
        <v>124</v>
      </c>
      <c r="Q665" s="38">
        <f t="shared" si="74"/>
        <v>1</v>
      </c>
      <c r="R665" s="38">
        <f t="shared" si="75"/>
        <v>0.9</v>
      </c>
      <c r="T665" s="47">
        <v>25746.884692351119</v>
      </c>
      <c r="U665" s="47">
        <f t="shared" si="76"/>
        <v>2574.6884692351114</v>
      </c>
      <c r="W665" s="47">
        <f t="shared" si="77"/>
        <v>25746.884692351119</v>
      </c>
      <c r="X665" s="47">
        <f t="shared" si="78"/>
        <v>2574.6884692351114</v>
      </c>
    </row>
    <row r="666" spans="5:24" x14ac:dyDescent="0.2">
      <c r="E666" s="63">
        <v>126831</v>
      </c>
      <c r="F666" s="63" t="s">
        <v>60</v>
      </c>
      <c r="G666" s="63" t="s">
        <v>73</v>
      </c>
      <c r="I666" s="48" t="s">
        <v>77</v>
      </c>
      <c r="J666" s="49">
        <v>1900</v>
      </c>
      <c r="K666" s="49" t="s">
        <v>77</v>
      </c>
      <c r="L666" s="49" t="s">
        <v>77</v>
      </c>
      <c r="M666" s="50" t="s">
        <v>77</v>
      </c>
      <c r="N666" s="46">
        <f t="shared" si="79"/>
        <v>1900</v>
      </c>
      <c r="P666">
        <f t="shared" si="73"/>
        <v>124</v>
      </c>
      <c r="Q666" s="38">
        <f t="shared" si="74"/>
        <v>1</v>
      </c>
      <c r="R666" s="38">
        <f t="shared" si="75"/>
        <v>0.9</v>
      </c>
      <c r="T666" s="47">
        <v>23630.70238887021</v>
      </c>
      <c r="U666" s="47">
        <f t="shared" si="76"/>
        <v>2363.0702388870204</v>
      </c>
      <c r="W666" s="47">
        <f t="shared" si="77"/>
        <v>23630.70238887021</v>
      </c>
      <c r="X666" s="47">
        <f t="shared" si="78"/>
        <v>2363.0702388870204</v>
      </c>
    </row>
    <row r="667" spans="5:24" x14ac:dyDescent="0.2">
      <c r="E667" s="63">
        <v>126830</v>
      </c>
      <c r="F667" s="63" t="s">
        <v>60</v>
      </c>
      <c r="G667" s="63" t="s">
        <v>73</v>
      </c>
      <c r="I667" s="48" t="s">
        <v>77</v>
      </c>
      <c r="J667" s="49">
        <v>1900</v>
      </c>
      <c r="K667" s="49" t="s">
        <v>77</v>
      </c>
      <c r="L667" s="49" t="s">
        <v>77</v>
      </c>
      <c r="M667" s="50" t="s">
        <v>77</v>
      </c>
      <c r="N667" s="46">
        <f t="shared" si="79"/>
        <v>1900</v>
      </c>
      <c r="P667">
        <f t="shared" si="73"/>
        <v>124</v>
      </c>
      <c r="Q667" s="38">
        <f t="shared" si="74"/>
        <v>1</v>
      </c>
      <c r="R667" s="38">
        <f t="shared" si="75"/>
        <v>0.9</v>
      </c>
      <c r="T667" s="47">
        <v>22219.914186549599</v>
      </c>
      <c r="U667" s="47">
        <f t="shared" si="76"/>
        <v>2221.9914186549595</v>
      </c>
      <c r="W667" s="47">
        <f t="shared" si="77"/>
        <v>22219.914186549599</v>
      </c>
      <c r="X667" s="47">
        <f t="shared" si="78"/>
        <v>2221.9914186549595</v>
      </c>
    </row>
    <row r="668" spans="5:24" x14ac:dyDescent="0.2">
      <c r="E668" s="63">
        <v>126829</v>
      </c>
      <c r="F668" s="63" t="s">
        <v>60</v>
      </c>
      <c r="G668" s="63" t="s">
        <v>73</v>
      </c>
      <c r="I668" s="48" t="s">
        <v>77</v>
      </c>
      <c r="J668" s="49">
        <v>1900</v>
      </c>
      <c r="K668" s="49" t="s">
        <v>77</v>
      </c>
      <c r="L668" s="49" t="s">
        <v>77</v>
      </c>
      <c r="M668" s="50" t="s">
        <v>77</v>
      </c>
      <c r="N668" s="46">
        <f t="shared" si="79"/>
        <v>1900</v>
      </c>
      <c r="P668">
        <f t="shared" si="73"/>
        <v>124</v>
      </c>
      <c r="Q668" s="38">
        <f t="shared" si="74"/>
        <v>1</v>
      </c>
      <c r="R668" s="38">
        <f t="shared" si="75"/>
        <v>0.9</v>
      </c>
      <c r="T668" s="47">
        <v>299087.09889196919</v>
      </c>
      <c r="U668" s="47">
        <f t="shared" si="76"/>
        <v>29908.709889196911</v>
      </c>
      <c r="W668" s="47">
        <f t="shared" si="77"/>
        <v>299087.09889196919</v>
      </c>
      <c r="X668" s="47">
        <f t="shared" si="78"/>
        <v>29908.709889196911</v>
      </c>
    </row>
    <row r="669" spans="5:24" x14ac:dyDescent="0.2">
      <c r="E669" s="63">
        <v>126828</v>
      </c>
      <c r="F669" s="63" t="s">
        <v>60</v>
      </c>
      <c r="G669" s="63" t="s">
        <v>73</v>
      </c>
      <c r="I669" s="48" t="s">
        <v>77</v>
      </c>
      <c r="J669" s="49">
        <v>1900</v>
      </c>
      <c r="K669" s="49" t="s">
        <v>77</v>
      </c>
      <c r="L669" s="49" t="s">
        <v>77</v>
      </c>
      <c r="M669" s="50" t="s">
        <v>77</v>
      </c>
      <c r="N669" s="46">
        <f t="shared" si="79"/>
        <v>1900</v>
      </c>
      <c r="P669">
        <f t="shared" si="73"/>
        <v>124</v>
      </c>
      <c r="Q669" s="38">
        <f t="shared" si="74"/>
        <v>1</v>
      </c>
      <c r="R669" s="38">
        <f t="shared" si="75"/>
        <v>0.9</v>
      </c>
      <c r="T669" s="47">
        <v>5389210.9328647284</v>
      </c>
      <c r="U669" s="47">
        <f t="shared" si="76"/>
        <v>538921.09328647272</v>
      </c>
      <c r="W669" s="47">
        <f t="shared" si="77"/>
        <v>5389210.9328647284</v>
      </c>
      <c r="X669" s="47">
        <f t="shared" si="78"/>
        <v>538921.09328647272</v>
      </c>
    </row>
    <row r="670" spans="5:24" x14ac:dyDescent="0.2">
      <c r="E670" s="63">
        <v>126827</v>
      </c>
      <c r="F670" s="63" t="s">
        <v>60</v>
      </c>
      <c r="G670" s="63" t="s">
        <v>73</v>
      </c>
      <c r="I670" s="48" t="s">
        <v>77</v>
      </c>
      <c r="J670" s="49">
        <v>1900</v>
      </c>
      <c r="K670" s="49" t="s">
        <v>77</v>
      </c>
      <c r="L670" s="49" t="s">
        <v>77</v>
      </c>
      <c r="M670" s="50" t="s">
        <v>77</v>
      </c>
      <c r="N670" s="46">
        <f t="shared" si="79"/>
        <v>1900</v>
      </c>
      <c r="P670">
        <f t="shared" si="73"/>
        <v>124</v>
      </c>
      <c r="Q670" s="38">
        <f t="shared" si="74"/>
        <v>1</v>
      </c>
      <c r="R670" s="38">
        <f t="shared" si="75"/>
        <v>0.9</v>
      </c>
      <c r="T670" s="47">
        <v>71244.804217190773</v>
      </c>
      <c r="U670" s="47">
        <f t="shared" si="76"/>
        <v>7124.4804217190758</v>
      </c>
      <c r="W670" s="47">
        <f t="shared" si="77"/>
        <v>71244.804217190773</v>
      </c>
      <c r="X670" s="47">
        <f t="shared" si="78"/>
        <v>7124.4804217190758</v>
      </c>
    </row>
    <row r="671" spans="5:24" x14ac:dyDescent="0.2">
      <c r="E671" s="63">
        <v>126826</v>
      </c>
      <c r="F671" s="63" t="s">
        <v>60</v>
      </c>
      <c r="G671" s="63" t="s">
        <v>73</v>
      </c>
      <c r="I671" s="48" t="s">
        <v>77</v>
      </c>
      <c r="J671" s="49">
        <v>1900</v>
      </c>
      <c r="K671" s="49" t="s">
        <v>77</v>
      </c>
      <c r="L671" s="49" t="s">
        <v>77</v>
      </c>
      <c r="M671" s="50" t="s">
        <v>77</v>
      </c>
      <c r="N671" s="46">
        <f t="shared" si="79"/>
        <v>1900</v>
      </c>
      <c r="P671">
        <f t="shared" si="73"/>
        <v>124</v>
      </c>
      <c r="Q671" s="38">
        <f t="shared" si="74"/>
        <v>1</v>
      </c>
      <c r="R671" s="38">
        <f t="shared" si="75"/>
        <v>0.9</v>
      </c>
      <c r="T671" s="47">
        <v>190103.71026270211</v>
      </c>
      <c r="U671" s="47">
        <f t="shared" si="76"/>
        <v>19010.371026270208</v>
      </c>
      <c r="W671" s="47">
        <f t="shared" si="77"/>
        <v>190103.71026270211</v>
      </c>
      <c r="X671" s="47">
        <f t="shared" si="78"/>
        <v>19010.371026270208</v>
      </c>
    </row>
    <row r="672" spans="5:24" x14ac:dyDescent="0.2">
      <c r="E672" s="63">
        <v>126825</v>
      </c>
      <c r="F672" s="63" t="s">
        <v>60</v>
      </c>
      <c r="G672" s="63" t="s">
        <v>73</v>
      </c>
      <c r="I672" s="48" t="s">
        <v>77</v>
      </c>
      <c r="J672" s="49">
        <v>1900</v>
      </c>
      <c r="K672" s="49" t="s">
        <v>77</v>
      </c>
      <c r="L672" s="49" t="s">
        <v>77</v>
      </c>
      <c r="M672" s="50" t="s">
        <v>77</v>
      </c>
      <c r="N672" s="46">
        <f t="shared" si="79"/>
        <v>1900</v>
      </c>
      <c r="P672">
        <f t="shared" si="73"/>
        <v>124</v>
      </c>
      <c r="Q672" s="38">
        <f t="shared" si="74"/>
        <v>1</v>
      </c>
      <c r="R672" s="38">
        <f t="shared" si="75"/>
        <v>0.9</v>
      </c>
      <c r="T672" s="47">
        <v>11494396.878407167</v>
      </c>
      <c r="U672" s="47">
        <f t="shared" si="76"/>
        <v>1149439.6878407164</v>
      </c>
      <c r="W672" s="47">
        <f t="shared" si="77"/>
        <v>11494396.878407167</v>
      </c>
      <c r="X672" s="47">
        <f t="shared" si="78"/>
        <v>1149439.6878407164</v>
      </c>
    </row>
    <row r="673" spans="5:24" x14ac:dyDescent="0.2">
      <c r="E673" s="63">
        <v>126824</v>
      </c>
      <c r="F673" s="63" t="s">
        <v>60</v>
      </c>
      <c r="G673" s="63" t="s">
        <v>73</v>
      </c>
      <c r="I673" s="48" t="s">
        <v>77</v>
      </c>
      <c r="J673" s="49">
        <v>1900</v>
      </c>
      <c r="K673" s="49" t="s">
        <v>77</v>
      </c>
      <c r="L673" s="49" t="s">
        <v>77</v>
      </c>
      <c r="M673" s="50" t="s">
        <v>77</v>
      </c>
      <c r="N673" s="46">
        <f t="shared" si="79"/>
        <v>1900</v>
      </c>
      <c r="P673">
        <f t="shared" si="73"/>
        <v>124</v>
      </c>
      <c r="Q673" s="38">
        <f t="shared" si="74"/>
        <v>1</v>
      </c>
      <c r="R673" s="38">
        <f t="shared" si="75"/>
        <v>0.9</v>
      </c>
      <c r="T673" s="47">
        <v>289211.58147572493</v>
      </c>
      <c r="U673" s="47">
        <f t="shared" si="76"/>
        <v>28921.158147572485</v>
      </c>
      <c r="W673" s="47">
        <f t="shared" si="77"/>
        <v>289211.58147572493</v>
      </c>
      <c r="X673" s="47">
        <f t="shared" si="78"/>
        <v>28921.158147572485</v>
      </c>
    </row>
    <row r="674" spans="5:24" x14ac:dyDescent="0.2">
      <c r="E674" s="63">
        <v>126823</v>
      </c>
      <c r="F674" s="63" t="s">
        <v>60</v>
      </c>
      <c r="G674" s="63" t="s">
        <v>73</v>
      </c>
      <c r="I674" s="48" t="s">
        <v>77</v>
      </c>
      <c r="J674" s="49">
        <v>1900</v>
      </c>
      <c r="K674" s="49" t="s">
        <v>77</v>
      </c>
      <c r="L674" s="49" t="s">
        <v>77</v>
      </c>
      <c r="M674" s="50" t="s">
        <v>77</v>
      </c>
      <c r="N674" s="46">
        <f t="shared" si="79"/>
        <v>1900</v>
      </c>
      <c r="P674">
        <f t="shared" si="73"/>
        <v>124</v>
      </c>
      <c r="Q674" s="38">
        <f t="shared" si="74"/>
        <v>1</v>
      </c>
      <c r="R674" s="38">
        <f t="shared" si="75"/>
        <v>0.9</v>
      </c>
      <c r="T674" s="47">
        <v>8677052.8383729085</v>
      </c>
      <c r="U674" s="47">
        <f t="shared" si="76"/>
        <v>867705.28383729071</v>
      </c>
      <c r="W674" s="47">
        <f t="shared" si="77"/>
        <v>8677052.8383729085</v>
      </c>
      <c r="X674" s="47">
        <f t="shared" si="78"/>
        <v>867705.28383729071</v>
      </c>
    </row>
    <row r="675" spans="5:24" x14ac:dyDescent="0.2">
      <c r="E675" s="63">
        <v>126822</v>
      </c>
      <c r="F675" s="63" t="s">
        <v>60</v>
      </c>
      <c r="G675" s="63" t="s">
        <v>73</v>
      </c>
      <c r="I675" s="48" t="s">
        <v>77</v>
      </c>
      <c r="J675" s="49">
        <v>1900</v>
      </c>
      <c r="K675" s="49" t="s">
        <v>77</v>
      </c>
      <c r="L675" s="49" t="s">
        <v>77</v>
      </c>
      <c r="M675" s="50" t="s">
        <v>77</v>
      </c>
      <c r="N675" s="46">
        <f t="shared" si="79"/>
        <v>1900</v>
      </c>
      <c r="P675">
        <f t="shared" si="73"/>
        <v>124</v>
      </c>
      <c r="Q675" s="38">
        <f t="shared" si="74"/>
        <v>1</v>
      </c>
      <c r="R675" s="38">
        <f t="shared" si="75"/>
        <v>0.9</v>
      </c>
      <c r="T675" s="47">
        <v>53609.951688183159</v>
      </c>
      <c r="U675" s="47">
        <f t="shared" si="76"/>
        <v>5360.9951688183146</v>
      </c>
      <c r="W675" s="47">
        <f t="shared" si="77"/>
        <v>53609.951688183159</v>
      </c>
      <c r="X675" s="47">
        <f t="shared" si="78"/>
        <v>5360.9951688183146</v>
      </c>
    </row>
    <row r="676" spans="5:24" x14ac:dyDescent="0.2">
      <c r="E676" s="63">
        <v>126821</v>
      </c>
      <c r="F676" s="63" t="s">
        <v>60</v>
      </c>
      <c r="G676" s="63" t="s">
        <v>73</v>
      </c>
      <c r="I676" s="48" t="s">
        <v>77</v>
      </c>
      <c r="J676" s="49">
        <v>1900</v>
      </c>
      <c r="K676" s="49" t="s">
        <v>77</v>
      </c>
      <c r="L676" s="49" t="s">
        <v>77</v>
      </c>
      <c r="M676" s="50" t="s">
        <v>77</v>
      </c>
      <c r="N676" s="46">
        <f t="shared" si="79"/>
        <v>1900</v>
      </c>
      <c r="P676">
        <f t="shared" si="73"/>
        <v>124</v>
      </c>
      <c r="Q676" s="38">
        <f t="shared" si="74"/>
        <v>1</v>
      </c>
      <c r="R676" s="38">
        <f t="shared" si="75"/>
        <v>0.9</v>
      </c>
      <c r="T676" s="47">
        <v>146369.27599076321</v>
      </c>
      <c r="U676" s="47">
        <f t="shared" si="76"/>
        <v>14636.927599076318</v>
      </c>
      <c r="W676" s="47">
        <f t="shared" si="77"/>
        <v>146369.27599076321</v>
      </c>
      <c r="X676" s="47">
        <f t="shared" si="78"/>
        <v>14636.927599076318</v>
      </c>
    </row>
    <row r="677" spans="5:24" x14ac:dyDescent="0.2">
      <c r="E677" s="63">
        <v>126820</v>
      </c>
      <c r="F677" s="63" t="s">
        <v>60</v>
      </c>
      <c r="G677" s="63" t="s">
        <v>73</v>
      </c>
      <c r="I677" s="48" t="s">
        <v>77</v>
      </c>
      <c r="J677" s="49">
        <v>1900</v>
      </c>
      <c r="K677" s="49" t="s">
        <v>77</v>
      </c>
      <c r="L677" s="49" t="s">
        <v>77</v>
      </c>
      <c r="M677" s="50" t="s">
        <v>77</v>
      </c>
      <c r="N677" s="46">
        <f t="shared" si="79"/>
        <v>1900</v>
      </c>
      <c r="P677">
        <f t="shared" si="73"/>
        <v>124</v>
      </c>
      <c r="Q677" s="38">
        <f t="shared" si="74"/>
        <v>1</v>
      </c>
      <c r="R677" s="38">
        <f t="shared" si="75"/>
        <v>0.9</v>
      </c>
      <c r="T677" s="47">
        <v>5881576.0154746193</v>
      </c>
      <c r="U677" s="47">
        <f t="shared" si="76"/>
        <v>588157.60154746182</v>
      </c>
      <c r="W677" s="47">
        <f t="shared" si="77"/>
        <v>5881576.0154746193</v>
      </c>
      <c r="X677" s="47">
        <f t="shared" si="78"/>
        <v>588157.60154746182</v>
      </c>
    </row>
    <row r="678" spans="5:24" x14ac:dyDescent="0.2">
      <c r="E678" s="63">
        <v>126819</v>
      </c>
      <c r="F678" s="63" t="s">
        <v>60</v>
      </c>
      <c r="G678" s="63" t="s">
        <v>73</v>
      </c>
      <c r="I678" s="48" t="s">
        <v>77</v>
      </c>
      <c r="J678" s="49">
        <v>1900</v>
      </c>
      <c r="K678" s="49" t="s">
        <v>77</v>
      </c>
      <c r="L678" s="49" t="s">
        <v>77</v>
      </c>
      <c r="M678" s="50" t="s">
        <v>77</v>
      </c>
      <c r="N678" s="46">
        <f t="shared" si="79"/>
        <v>1900</v>
      </c>
      <c r="P678">
        <f t="shared" si="73"/>
        <v>124</v>
      </c>
      <c r="Q678" s="38">
        <f t="shared" si="74"/>
        <v>1</v>
      </c>
      <c r="R678" s="38">
        <f t="shared" si="75"/>
        <v>0.9</v>
      </c>
      <c r="T678" s="47">
        <v>567489.55438346521</v>
      </c>
      <c r="U678" s="47">
        <f t="shared" si="76"/>
        <v>56748.955438346507</v>
      </c>
      <c r="W678" s="47">
        <f t="shared" si="77"/>
        <v>567489.55438346521</v>
      </c>
      <c r="X678" s="47">
        <f t="shared" si="78"/>
        <v>56748.955438346507</v>
      </c>
    </row>
    <row r="679" spans="5:24" x14ac:dyDescent="0.2">
      <c r="E679" s="63">
        <v>126818</v>
      </c>
      <c r="F679" s="63" t="s">
        <v>60</v>
      </c>
      <c r="G679" s="63" t="s">
        <v>73</v>
      </c>
      <c r="I679" s="48" t="s">
        <v>77</v>
      </c>
      <c r="J679" s="49">
        <v>1900</v>
      </c>
      <c r="K679" s="49" t="s">
        <v>77</v>
      </c>
      <c r="L679" s="49" t="s">
        <v>77</v>
      </c>
      <c r="M679" s="50" t="s">
        <v>77</v>
      </c>
      <c r="N679" s="46">
        <f t="shared" si="79"/>
        <v>1900</v>
      </c>
      <c r="P679">
        <f t="shared" si="73"/>
        <v>124</v>
      </c>
      <c r="Q679" s="38">
        <f t="shared" si="74"/>
        <v>1</v>
      </c>
      <c r="R679" s="38">
        <f t="shared" si="75"/>
        <v>0.9</v>
      </c>
      <c r="T679" s="47">
        <v>232427.35633232043</v>
      </c>
      <c r="U679" s="47">
        <f t="shared" si="76"/>
        <v>23242.735633232038</v>
      </c>
      <c r="W679" s="47">
        <f t="shared" si="77"/>
        <v>232427.35633232043</v>
      </c>
      <c r="X679" s="47">
        <f t="shared" si="78"/>
        <v>23242.735633232038</v>
      </c>
    </row>
    <row r="680" spans="5:24" x14ac:dyDescent="0.2">
      <c r="E680" s="63">
        <v>126817</v>
      </c>
      <c r="F680" s="63" t="s">
        <v>60</v>
      </c>
      <c r="G680" s="63" t="s">
        <v>73</v>
      </c>
      <c r="I680" s="48" t="s">
        <v>77</v>
      </c>
      <c r="J680" s="49">
        <v>1900</v>
      </c>
      <c r="K680" s="49" t="s">
        <v>77</v>
      </c>
      <c r="L680" s="49" t="s">
        <v>77</v>
      </c>
      <c r="M680" s="50" t="s">
        <v>77</v>
      </c>
      <c r="N680" s="46">
        <f t="shared" si="79"/>
        <v>1900</v>
      </c>
      <c r="P680">
        <f t="shared" si="73"/>
        <v>124</v>
      </c>
      <c r="Q680" s="38">
        <f t="shared" si="74"/>
        <v>1</v>
      </c>
      <c r="R680" s="38">
        <f t="shared" si="75"/>
        <v>0.9</v>
      </c>
      <c r="T680" s="47">
        <v>66659.742559648788</v>
      </c>
      <c r="U680" s="47">
        <f t="shared" si="76"/>
        <v>6665.9742559648776</v>
      </c>
      <c r="W680" s="47">
        <f t="shared" si="77"/>
        <v>66659.742559648788</v>
      </c>
      <c r="X680" s="47">
        <f t="shared" si="78"/>
        <v>6665.9742559648776</v>
      </c>
    </row>
    <row r="681" spans="5:24" x14ac:dyDescent="0.2">
      <c r="E681" s="63">
        <v>126816</v>
      </c>
      <c r="F681" s="63" t="s">
        <v>60</v>
      </c>
      <c r="G681" s="63" t="s">
        <v>73</v>
      </c>
      <c r="I681" s="48" t="s">
        <v>77</v>
      </c>
      <c r="J681" s="49">
        <v>1900</v>
      </c>
      <c r="K681" s="49" t="s">
        <v>77</v>
      </c>
      <c r="L681" s="49" t="s">
        <v>77</v>
      </c>
      <c r="M681" s="50" t="s">
        <v>77</v>
      </c>
      <c r="N681" s="46">
        <f t="shared" si="79"/>
        <v>1900</v>
      </c>
      <c r="P681">
        <f t="shared" si="73"/>
        <v>124</v>
      </c>
      <c r="Q681" s="38">
        <f t="shared" si="74"/>
        <v>1</v>
      </c>
      <c r="R681" s="38">
        <f t="shared" si="75"/>
        <v>0.9</v>
      </c>
      <c r="T681" s="47">
        <v>705.39410116030467</v>
      </c>
      <c r="U681" s="47">
        <f t="shared" si="76"/>
        <v>70.539410116030453</v>
      </c>
      <c r="W681" s="47">
        <f t="shared" si="77"/>
        <v>705.39410116030467</v>
      </c>
      <c r="X681" s="47">
        <f t="shared" si="78"/>
        <v>70.539410116030453</v>
      </c>
    </row>
    <row r="682" spans="5:24" x14ac:dyDescent="0.2">
      <c r="E682" s="63">
        <v>126815</v>
      </c>
      <c r="F682" s="63" t="s">
        <v>60</v>
      </c>
      <c r="G682" s="63" t="s">
        <v>73</v>
      </c>
      <c r="I682" s="48" t="s">
        <v>77</v>
      </c>
      <c r="J682" s="49">
        <v>1900</v>
      </c>
      <c r="K682" s="49" t="s">
        <v>77</v>
      </c>
      <c r="L682" s="49" t="s">
        <v>77</v>
      </c>
      <c r="M682" s="50" t="s">
        <v>77</v>
      </c>
      <c r="N682" s="46">
        <f t="shared" si="79"/>
        <v>1900</v>
      </c>
      <c r="P682">
        <f t="shared" si="73"/>
        <v>124</v>
      </c>
      <c r="Q682" s="38">
        <f t="shared" si="74"/>
        <v>1</v>
      </c>
      <c r="R682" s="38">
        <f t="shared" si="75"/>
        <v>0.9</v>
      </c>
      <c r="T682" s="47">
        <v>215145.20085389292</v>
      </c>
      <c r="U682" s="47">
        <f t="shared" si="76"/>
        <v>21514.520085389286</v>
      </c>
      <c r="W682" s="47">
        <f t="shared" si="77"/>
        <v>215145.20085389292</v>
      </c>
      <c r="X682" s="47">
        <f t="shared" si="78"/>
        <v>21514.520085389286</v>
      </c>
    </row>
    <row r="683" spans="5:24" x14ac:dyDescent="0.2">
      <c r="E683" s="63">
        <v>126814</v>
      </c>
      <c r="F683" s="63" t="s">
        <v>60</v>
      </c>
      <c r="G683" s="63" t="s">
        <v>73</v>
      </c>
      <c r="I683" s="48" t="s">
        <v>77</v>
      </c>
      <c r="J683" s="49">
        <v>1900</v>
      </c>
      <c r="K683" s="49" t="s">
        <v>77</v>
      </c>
      <c r="L683" s="49" t="s">
        <v>77</v>
      </c>
      <c r="M683" s="50" t="s">
        <v>77</v>
      </c>
      <c r="N683" s="46">
        <f t="shared" si="79"/>
        <v>1900</v>
      </c>
      <c r="P683">
        <f t="shared" si="73"/>
        <v>124</v>
      </c>
      <c r="Q683" s="38">
        <f t="shared" si="74"/>
        <v>1</v>
      </c>
      <c r="R683" s="38">
        <f t="shared" si="75"/>
        <v>0.9</v>
      </c>
      <c r="T683" s="47">
        <v>289211.58147572493</v>
      </c>
      <c r="U683" s="47">
        <f t="shared" si="76"/>
        <v>28921.158147572485</v>
      </c>
      <c r="W683" s="47">
        <f t="shared" si="77"/>
        <v>289211.58147572493</v>
      </c>
      <c r="X683" s="47">
        <f t="shared" si="78"/>
        <v>28921.158147572485</v>
      </c>
    </row>
    <row r="684" spans="5:24" x14ac:dyDescent="0.2">
      <c r="E684" s="63">
        <v>126813</v>
      </c>
      <c r="F684" s="63" t="s">
        <v>60</v>
      </c>
      <c r="G684" s="63" t="s">
        <v>73</v>
      </c>
      <c r="I684" s="48" t="s">
        <v>77</v>
      </c>
      <c r="J684" s="49">
        <v>1900</v>
      </c>
      <c r="K684" s="49" t="s">
        <v>77</v>
      </c>
      <c r="L684" s="49" t="s">
        <v>77</v>
      </c>
      <c r="M684" s="50" t="s">
        <v>77</v>
      </c>
      <c r="N684" s="46">
        <f t="shared" si="79"/>
        <v>1900</v>
      </c>
      <c r="P684">
        <f t="shared" si="73"/>
        <v>124</v>
      </c>
      <c r="Q684" s="38">
        <f t="shared" si="74"/>
        <v>1</v>
      </c>
      <c r="R684" s="38">
        <f t="shared" si="75"/>
        <v>0.9</v>
      </c>
      <c r="T684" s="47">
        <v>4232.364606961828</v>
      </c>
      <c r="U684" s="47">
        <f t="shared" si="76"/>
        <v>423.23646069618269</v>
      </c>
      <c r="W684" s="47">
        <f t="shared" si="77"/>
        <v>4232.364606961828</v>
      </c>
      <c r="X684" s="47">
        <f t="shared" si="78"/>
        <v>423.23646069618269</v>
      </c>
    </row>
    <row r="685" spans="5:24" x14ac:dyDescent="0.2">
      <c r="E685" s="63">
        <v>126812</v>
      </c>
      <c r="F685" s="63" t="s">
        <v>60</v>
      </c>
      <c r="G685" s="63" t="s">
        <v>73</v>
      </c>
      <c r="I685" s="48" t="s">
        <v>77</v>
      </c>
      <c r="J685" s="49">
        <v>1900</v>
      </c>
      <c r="K685" s="49" t="s">
        <v>77</v>
      </c>
      <c r="L685" s="49" t="s">
        <v>77</v>
      </c>
      <c r="M685" s="50" t="s">
        <v>77</v>
      </c>
      <c r="N685" s="46">
        <f t="shared" si="79"/>
        <v>1900</v>
      </c>
      <c r="P685">
        <f t="shared" si="73"/>
        <v>124</v>
      </c>
      <c r="Q685" s="38">
        <f t="shared" si="74"/>
        <v>1</v>
      </c>
      <c r="R685" s="38">
        <f t="shared" si="75"/>
        <v>0.9</v>
      </c>
      <c r="T685" s="47">
        <v>169999.97837963342</v>
      </c>
      <c r="U685" s="47">
        <f t="shared" si="76"/>
        <v>16999.997837963339</v>
      </c>
      <c r="W685" s="47">
        <f t="shared" si="77"/>
        <v>169999.97837963342</v>
      </c>
      <c r="X685" s="47">
        <f t="shared" si="78"/>
        <v>16999.997837963339</v>
      </c>
    </row>
    <row r="686" spans="5:24" x14ac:dyDescent="0.2">
      <c r="E686" s="63">
        <v>126811</v>
      </c>
      <c r="F686" s="63" t="s">
        <v>60</v>
      </c>
      <c r="G686" s="63" t="s">
        <v>73</v>
      </c>
      <c r="I686" s="48" t="s">
        <v>77</v>
      </c>
      <c r="J686" s="49">
        <v>1900</v>
      </c>
      <c r="K686" s="49" t="s">
        <v>77</v>
      </c>
      <c r="L686" s="49" t="s">
        <v>77</v>
      </c>
      <c r="M686" s="50" t="s">
        <v>77</v>
      </c>
      <c r="N686" s="46">
        <f t="shared" si="79"/>
        <v>1900</v>
      </c>
      <c r="P686">
        <f t="shared" si="73"/>
        <v>124</v>
      </c>
      <c r="Q686" s="38">
        <f t="shared" si="74"/>
        <v>1</v>
      </c>
      <c r="R686" s="38">
        <f t="shared" si="75"/>
        <v>0.9</v>
      </c>
      <c r="T686" s="47">
        <v>95228.203656641126</v>
      </c>
      <c r="U686" s="47">
        <f t="shared" si="76"/>
        <v>9522.8203656641108</v>
      </c>
      <c r="W686" s="47">
        <f t="shared" si="77"/>
        <v>95228.203656641126</v>
      </c>
      <c r="X686" s="47">
        <f t="shared" si="78"/>
        <v>9522.8203656641108</v>
      </c>
    </row>
    <row r="687" spans="5:24" x14ac:dyDescent="0.2">
      <c r="E687" s="63">
        <v>126810</v>
      </c>
      <c r="F687" s="63" t="s">
        <v>60</v>
      </c>
      <c r="G687" s="63" t="s">
        <v>73</v>
      </c>
      <c r="I687" s="48" t="s">
        <v>77</v>
      </c>
      <c r="J687" s="49">
        <v>1900</v>
      </c>
      <c r="K687" s="49" t="s">
        <v>77</v>
      </c>
      <c r="L687" s="49" t="s">
        <v>77</v>
      </c>
      <c r="M687" s="50" t="s">
        <v>77</v>
      </c>
      <c r="N687" s="46">
        <f t="shared" si="79"/>
        <v>1900</v>
      </c>
      <c r="P687">
        <f t="shared" si="73"/>
        <v>124</v>
      </c>
      <c r="Q687" s="38">
        <f t="shared" si="74"/>
        <v>1</v>
      </c>
      <c r="R687" s="38">
        <f t="shared" si="75"/>
        <v>0.9</v>
      </c>
      <c r="T687" s="47">
        <v>95228.203656641126</v>
      </c>
      <c r="U687" s="47">
        <f t="shared" si="76"/>
        <v>9522.8203656641108</v>
      </c>
      <c r="W687" s="47">
        <f t="shared" si="77"/>
        <v>95228.203656641126</v>
      </c>
      <c r="X687" s="47">
        <f t="shared" si="78"/>
        <v>9522.8203656641108</v>
      </c>
    </row>
    <row r="688" spans="5:24" x14ac:dyDescent="0.2">
      <c r="E688" s="63">
        <v>126809</v>
      </c>
      <c r="F688" s="63" t="s">
        <v>60</v>
      </c>
      <c r="G688" s="63" t="s">
        <v>73</v>
      </c>
      <c r="I688" s="48" t="s">
        <v>77</v>
      </c>
      <c r="J688" s="49">
        <v>1900</v>
      </c>
      <c r="K688" s="49" t="s">
        <v>77</v>
      </c>
      <c r="L688" s="49" t="s">
        <v>77</v>
      </c>
      <c r="M688" s="50" t="s">
        <v>77</v>
      </c>
      <c r="N688" s="46">
        <f t="shared" si="79"/>
        <v>1900</v>
      </c>
      <c r="P688">
        <f t="shared" si="73"/>
        <v>124</v>
      </c>
      <c r="Q688" s="38">
        <f t="shared" si="74"/>
        <v>1</v>
      </c>
      <c r="R688" s="38">
        <f t="shared" si="75"/>
        <v>0.9</v>
      </c>
      <c r="T688" s="47">
        <v>24688.793540610666</v>
      </c>
      <c r="U688" s="47">
        <f t="shared" si="76"/>
        <v>2468.8793540610659</v>
      </c>
      <c r="W688" s="47">
        <f t="shared" si="77"/>
        <v>24688.793540610666</v>
      </c>
      <c r="X688" s="47">
        <f t="shared" si="78"/>
        <v>2468.8793540610659</v>
      </c>
    </row>
    <row r="689" spans="5:24" x14ac:dyDescent="0.2">
      <c r="E689" s="63">
        <v>126808</v>
      </c>
      <c r="F689" s="63" t="s">
        <v>60</v>
      </c>
      <c r="G689" s="63" t="s">
        <v>73</v>
      </c>
      <c r="I689" s="48" t="s">
        <v>77</v>
      </c>
      <c r="J689" s="49">
        <v>1900</v>
      </c>
      <c r="K689" s="49" t="s">
        <v>77</v>
      </c>
      <c r="L689" s="49" t="s">
        <v>77</v>
      </c>
      <c r="M689" s="50" t="s">
        <v>77</v>
      </c>
      <c r="N689" s="46">
        <f t="shared" si="79"/>
        <v>1900</v>
      </c>
      <c r="P689">
        <f t="shared" si="73"/>
        <v>124</v>
      </c>
      <c r="Q689" s="38">
        <f t="shared" si="74"/>
        <v>1</v>
      </c>
      <c r="R689" s="38">
        <f t="shared" si="75"/>
        <v>0.9</v>
      </c>
      <c r="T689" s="47">
        <v>35269.705058015228</v>
      </c>
      <c r="U689" s="47">
        <f t="shared" si="76"/>
        <v>3526.970505801522</v>
      </c>
      <c r="W689" s="47">
        <f t="shared" si="77"/>
        <v>35269.705058015228</v>
      </c>
      <c r="X689" s="47">
        <f t="shared" si="78"/>
        <v>3526.970505801522</v>
      </c>
    </row>
    <row r="690" spans="5:24" x14ac:dyDescent="0.2">
      <c r="E690" s="63">
        <v>126807</v>
      </c>
      <c r="F690" s="63" t="s">
        <v>60</v>
      </c>
      <c r="G690" s="63" t="s">
        <v>73</v>
      </c>
      <c r="I690" s="48" t="s">
        <v>77</v>
      </c>
      <c r="J690" s="49">
        <v>1900</v>
      </c>
      <c r="K690" s="49" t="s">
        <v>77</v>
      </c>
      <c r="L690" s="49" t="s">
        <v>77</v>
      </c>
      <c r="M690" s="50" t="s">
        <v>77</v>
      </c>
      <c r="N690" s="46">
        <f t="shared" si="79"/>
        <v>1900</v>
      </c>
      <c r="P690">
        <f t="shared" si="73"/>
        <v>124</v>
      </c>
      <c r="Q690" s="38">
        <f t="shared" si="74"/>
        <v>1</v>
      </c>
      <c r="R690" s="38">
        <f t="shared" si="75"/>
        <v>0.9</v>
      </c>
      <c r="T690" s="47">
        <v>70539.410116030456</v>
      </c>
      <c r="U690" s="47">
        <f t="shared" si="76"/>
        <v>7053.941011603044</v>
      </c>
      <c r="W690" s="47">
        <f t="shared" si="77"/>
        <v>70539.410116030456</v>
      </c>
      <c r="X690" s="47">
        <f t="shared" si="78"/>
        <v>7053.941011603044</v>
      </c>
    </row>
    <row r="691" spans="5:24" x14ac:dyDescent="0.2">
      <c r="E691" s="63">
        <v>126806</v>
      </c>
      <c r="F691" s="63" t="s">
        <v>60</v>
      </c>
      <c r="G691" s="63" t="s">
        <v>73</v>
      </c>
      <c r="I691" s="48" t="s">
        <v>77</v>
      </c>
      <c r="J691" s="49">
        <v>1900</v>
      </c>
      <c r="K691" s="49" t="s">
        <v>77</v>
      </c>
      <c r="L691" s="49" t="s">
        <v>77</v>
      </c>
      <c r="M691" s="50" t="s">
        <v>77</v>
      </c>
      <c r="N691" s="46">
        <f t="shared" si="79"/>
        <v>1900</v>
      </c>
      <c r="P691">
        <f t="shared" si="73"/>
        <v>124</v>
      </c>
      <c r="Q691" s="38">
        <f t="shared" si="74"/>
        <v>1</v>
      </c>
      <c r="R691" s="38">
        <f t="shared" si="75"/>
        <v>0.9</v>
      </c>
      <c r="T691" s="47">
        <v>71244.804217190773</v>
      </c>
      <c r="U691" s="47">
        <f t="shared" si="76"/>
        <v>7124.4804217190758</v>
      </c>
      <c r="W691" s="47">
        <f t="shared" si="77"/>
        <v>71244.804217190773</v>
      </c>
      <c r="X691" s="47">
        <f t="shared" si="78"/>
        <v>7124.4804217190758</v>
      </c>
    </row>
    <row r="692" spans="5:24" x14ac:dyDescent="0.2">
      <c r="E692" s="63">
        <v>126804</v>
      </c>
      <c r="F692" s="63" t="s">
        <v>60</v>
      </c>
      <c r="G692" s="63" t="s">
        <v>73</v>
      </c>
      <c r="I692" s="48" t="s">
        <v>77</v>
      </c>
      <c r="J692" s="49">
        <v>1900</v>
      </c>
      <c r="K692" s="49" t="s">
        <v>77</v>
      </c>
      <c r="L692" s="49" t="s">
        <v>77</v>
      </c>
      <c r="M692" s="50" t="s">
        <v>77</v>
      </c>
      <c r="N692" s="46">
        <f t="shared" si="79"/>
        <v>1900</v>
      </c>
      <c r="P692">
        <f t="shared" si="73"/>
        <v>124</v>
      </c>
      <c r="Q692" s="38">
        <f t="shared" si="74"/>
        <v>1</v>
      </c>
      <c r="R692" s="38">
        <f t="shared" si="75"/>
        <v>0.9</v>
      </c>
      <c r="T692" s="47">
        <v>231369.26518057994</v>
      </c>
      <c r="U692" s="47">
        <f t="shared" si="76"/>
        <v>23136.92651805799</v>
      </c>
      <c r="W692" s="47">
        <f t="shared" si="77"/>
        <v>231369.26518057994</v>
      </c>
      <c r="X692" s="47">
        <f t="shared" si="78"/>
        <v>23136.92651805799</v>
      </c>
    </row>
    <row r="693" spans="5:24" x14ac:dyDescent="0.2">
      <c r="E693" s="63">
        <v>126803</v>
      </c>
      <c r="F693" s="63" t="s">
        <v>60</v>
      </c>
      <c r="G693" s="63" t="s">
        <v>73</v>
      </c>
      <c r="I693" s="48" t="s">
        <v>77</v>
      </c>
      <c r="J693" s="49">
        <v>1900</v>
      </c>
      <c r="K693" s="49" t="s">
        <v>77</v>
      </c>
      <c r="L693" s="49" t="s">
        <v>77</v>
      </c>
      <c r="M693" s="50" t="s">
        <v>77</v>
      </c>
      <c r="N693" s="46">
        <f t="shared" si="79"/>
        <v>1900</v>
      </c>
      <c r="P693">
        <f t="shared" si="73"/>
        <v>124</v>
      </c>
      <c r="Q693" s="38">
        <f t="shared" si="74"/>
        <v>1</v>
      </c>
      <c r="R693" s="38">
        <f t="shared" si="75"/>
        <v>0.9</v>
      </c>
      <c r="T693" s="47">
        <v>273692.9112501982</v>
      </c>
      <c r="U693" s="47">
        <f t="shared" si="76"/>
        <v>27369.291125019816</v>
      </c>
      <c r="W693" s="47">
        <f t="shared" si="77"/>
        <v>273692.9112501982</v>
      </c>
      <c r="X693" s="47">
        <f t="shared" si="78"/>
        <v>27369.291125019816</v>
      </c>
    </row>
    <row r="694" spans="5:24" x14ac:dyDescent="0.2">
      <c r="E694" s="63">
        <v>126802</v>
      </c>
      <c r="F694" s="63" t="s">
        <v>60</v>
      </c>
      <c r="G694" s="63" t="s">
        <v>73</v>
      </c>
      <c r="I694" s="48" t="s">
        <v>77</v>
      </c>
      <c r="J694" s="49">
        <v>1900</v>
      </c>
      <c r="K694" s="49" t="s">
        <v>77</v>
      </c>
      <c r="L694" s="49" t="s">
        <v>77</v>
      </c>
      <c r="M694" s="50" t="s">
        <v>77</v>
      </c>
      <c r="N694" s="46">
        <f t="shared" si="79"/>
        <v>1900</v>
      </c>
      <c r="P694">
        <f t="shared" si="73"/>
        <v>124</v>
      </c>
      <c r="Q694" s="38">
        <f t="shared" si="74"/>
        <v>1</v>
      </c>
      <c r="R694" s="38">
        <f t="shared" si="75"/>
        <v>0.9</v>
      </c>
      <c r="T694" s="47">
        <v>35269.705058015228</v>
      </c>
      <c r="U694" s="47">
        <f t="shared" si="76"/>
        <v>3526.970505801522</v>
      </c>
      <c r="W694" s="47">
        <f t="shared" si="77"/>
        <v>35269.705058015228</v>
      </c>
      <c r="X694" s="47">
        <f t="shared" si="78"/>
        <v>3526.970505801522</v>
      </c>
    </row>
    <row r="695" spans="5:24" x14ac:dyDescent="0.2">
      <c r="E695" s="63">
        <v>126801</v>
      </c>
      <c r="F695" s="63" t="s">
        <v>60</v>
      </c>
      <c r="G695" s="63" t="s">
        <v>73</v>
      </c>
      <c r="I695" s="48" t="s">
        <v>77</v>
      </c>
      <c r="J695" s="49">
        <v>1900</v>
      </c>
      <c r="K695" s="49" t="s">
        <v>77</v>
      </c>
      <c r="L695" s="49" t="s">
        <v>77</v>
      </c>
      <c r="M695" s="50" t="s">
        <v>77</v>
      </c>
      <c r="N695" s="46">
        <f t="shared" si="79"/>
        <v>1900</v>
      </c>
      <c r="P695">
        <f t="shared" si="73"/>
        <v>124</v>
      </c>
      <c r="Q695" s="38">
        <f t="shared" si="74"/>
        <v>1</v>
      </c>
      <c r="R695" s="38">
        <f t="shared" si="75"/>
        <v>0.9</v>
      </c>
      <c r="T695" s="47">
        <v>35269.705058015228</v>
      </c>
      <c r="U695" s="47">
        <f t="shared" si="76"/>
        <v>3526.970505801522</v>
      </c>
      <c r="W695" s="47">
        <f t="shared" si="77"/>
        <v>35269.705058015228</v>
      </c>
      <c r="X695" s="47">
        <f t="shared" si="78"/>
        <v>3526.970505801522</v>
      </c>
    </row>
    <row r="696" spans="5:24" x14ac:dyDescent="0.2">
      <c r="E696" s="63">
        <v>126800</v>
      </c>
      <c r="F696" s="63" t="s">
        <v>60</v>
      </c>
      <c r="G696" s="63" t="s">
        <v>73</v>
      </c>
      <c r="I696" s="48" t="s">
        <v>77</v>
      </c>
      <c r="J696" s="49">
        <v>1900</v>
      </c>
      <c r="K696" s="49" t="s">
        <v>77</v>
      </c>
      <c r="L696" s="49" t="s">
        <v>77</v>
      </c>
      <c r="M696" s="50" t="s">
        <v>77</v>
      </c>
      <c r="N696" s="46">
        <f t="shared" si="79"/>
        <v>1900</v>
      </c>
      <c r="P696">
        <f t="shared" si="73"/>
        <v>124</v>
      </c>
      <c r="Q696" s="38">
        <f t="shared" si="74"/>
        <v>1</v>
      </c>
      <c r="R696" s="38">
        <f t="shared" si="75"/>
        <v>0.9</v>
      </c>
      <c r="T696" s="47">
        <v>28215.764046412191</v>
      </c>
      <c r="U696" s="47">
        <f t="shared" si="76"/>
        <v>2821.5764046412182</v>
      </c>
      <c r="W696" s="47">
        <f t="shared" si="77"/>
        <v>28215.764046412191</v>
      </c>
      <c r="X696" s="47">
        <f t="shared" si="78"/>
        <v>2821.5764046412182</v>
      </c>
    </row>
    <row r="697" spans="5:24" x14ac:dyDescent="0.2">
      <c r="E697" s="63">
        <v>126799</v>
      </c>
      <c r="F697" s="63" t="s">
        <v>60</v>
      </c>
      <c r="G697" s="63" t="s">
        <v>73</v>
      </c>
      <c r="I697" s="48" t="s">
        <v>77</v>
      </c>
      <c r="J697" s="49">
        <v>1900</v>
      </c>
      <c r="K697" s="49" t="s">
        <v>77</v>
      </c>
      <c r="L697" s="49" t="s">
        <v>77</v>
      </c>
      <c r="M697" s="50" t="s">
        <v>77</v>
      </c>
      <c r="N697" s="46">
        <f t="shared" si="79"/>
        <v>1900</v>
      </c>
      <c r="P697">
        <f t="shared" si="73"/>
        <v>124</v>
      </c>
      <c r="Q697" s="38">
        <f t="shared" si="74"/>
        <v>1</v>
      </c>
      <c r="R697" s="38">
        <f t="shared" si="75"/>
        <v>0.9</v>
      </c>
      <c r="T697" s="47">
        <v>34917.008007435084</v>
      </c>
      <c r="U697" s="47">
        <f t="shared" si="76"/>
        <v>3491.7008007435074</v>
      </c>
      <c r="W697" s="47">
        <f t="shared" si="77"/>
        <v>34917.008007435084</v>
      </c>
      <c r="X697" s="47">
        <f t="shared" si="78"/>
        <v>3491.7008007435074</v>
      </c>
    </row>
    <row r="698" spans="5:24" x14ac:dyDescent="0.2">
      <c r="E698" s="63">
        <v>126798</v>
      </c>
      <c r="F698" s="63" t="s">
        <v>60</v>
      </c>
      <c r="G698" s="63" t="s">
        <v>73</v>
      </c>
      <c r="I698" s="48" t="s">
        <v>77</v>
      </c>
      <c r="J698" s="49">
        <v>1900</v>
      </c>
      <c r="K698" s="49" t="s">
        <v>77</v>
      </c>
      <c r="L698" s="49" t="s">
        <v>77</v>
      </c>
      <c r="M698" s="50" t="s">
        <v>77</v>
      </c>
      <c r="N698" s="46">
        <f t="shared" si="79"/>
        <v>1900</v>
      </c>
      <c r="P698">
        <f t="shared" si="73"/>
        <v>124</v>
      </c>
      <c r="Q698" s="38">
        <f t="shared" si="74"/>
        <v>1</v>
      </c>
      <c r="R698" s="38">
        <f t="shared" si="75"/>
        <v>0.9</v>
      </c>
      <c r="T698" s="47">
        <v>18340.246630167923</v>
      </c>
      <c r="U698" s="47">
        <f t="shared" si="76"/>
        <v>1834.0246630167919</v>
      </c>
      <c r="W698" s="47">
        <f t="shared" si="77"/>
        <v>18340.246630167923</v>
      </c>
      <c r="X698" s="47">
        <f t="shared" si="78"/>
        <v>1834.0246630167919</v>
      </c>
    </row>
    <row r="699" spans="5:24" x14ac:dyDescent="0.2">
      <c r="E699" s="63">
        <v>126797</v>
      </c>
      <c r="F699" s="63" t="s">
        <v>60</v>
      </c>
      <c r="G699" s="63" t="s">
        <v>73</v>
      </c>
      <c r="I699" s="48" t="s">
        <v>77</v>
      </c>
      <c r="J699" s="49">
        <v>1900</v>
      </c>
      <c r="K699" s="49" t="s">
        <v>77</v>
      </c>
      <c r="L699" s="49" t="s">
        <v>77</v>
      </c>
      <c r="M699" s="50" t="s">
        <v>77</v>
      </c>
      <c r="N699" s="46">
        <f t="shared" si="79"/>
        <v>1900</v>
      </c>
      <c r="P699">
        <f t="shared" si="73"/>
        <v>124</v>
      </c>
      <c r="Q699" s="38">
        <f t="shared" si="74"/>
        <v>1</v>
      </c>
      <c r="R699" s="38">
        <f t="shared" si="75"/>
        <v>0.9</v>
      </c>
      <c r="T699" s="47">
        <v>291680.46082978602</v>
      </c>
      <c r="U699" s="47">
        <f t="shared" si="76"/>
        <v>29168.046082978595</v>
      </c>
      <c r="W699" s="47">
        <f t="shared" si="77"/>
        <v>291680.46082978602</v>
      </c>
      <c r="X699" s="47">
        <f t="shared" si="78"/>
        <v>29168.046082978595</v>
      </c>
    </row>
    <row r="700" spans="5:24" x14ac:dyDescent="0.2">
      <c r="E700" s="63">
        <v>126796</v>
      </c>
      <c r="F700" s="63" t="s">
        <v>60</v>
      </c>
      <c r="G700" s="63" t="s">
        <v>73</v>
      </c>
      <c r="I700" s="48" t="s">
        <v>77</v>
      </c>
      <c r="J700" s="49">
        <v>1900</v>
      </c>
      <c r="K700" s="49" t="s">
        <v>77</v>
      </c>
      <c r="L700" s="49" t="s">
        <v>77</v>
      </c>
      <c r="M700" s="50" t="s">
        <v>77</v>
      </c>
      <c r="N700" s="46">
        <f t="shared" si="79"/>
        <v>1900</v>
      </c>
      <c r="P700">
        <f t="shared" si="73"/>
        <v>124</v>
      </c>
      <c r="Q700" s="38">
        <f t="shared" si="74"/>
        <v>1</v>
      </c>
      <c r="R700" s="38">
        <f t="shared" si="75"/>
        <v>0.9</v>
      </c>
      <c r="T700" s="47">
        <v>8267924.2596999314</v>
      </c>
      <c r="U700" s="47">
        <f t="shared" si="76"/>
        <v>826792.425969993</v>
      </c>
      <c r="W700" s="47">
        <f t="shared" si="77"/>
        <v>8267924.2596999314</v>
      </c>
      <c r="X700" s="47">
        <f t="shared" si="78"/>
        <v>826792.425969993</v>
      </c>
    </row>
    <row r="701" spans="5:24" x14ac:dyDescent="0.2">
      <c r="E701" s="63">
        <v>126795</v>
      </c>
      <c r="F701" s="63" t="s">
        <v>60</v>
      </c>
      <c r="G701" s="63" t="s">
        <v>73</v>
      </c>
      <c r="I701" s="48" t="s">
        <v>77</v>
      </c>
      <c r="J701" s="49">
        <v>1900</v>
      </c>
      <c r="K701" s="49" t="s">
        <v>77</v>
      </c>
      <c r="L701" s="49" t="s">
        <v>77</v>
      </c>
      <c r="M701" s="50" t="s">
        <v>77</v>
      </c>
      <c r="N701" s="46">
        <f t="shared" si="79"/>
        <v>1900</v>
      </c>
      <c r="P701">
        <f t="shared" si="73"/>
        <v>124</v>
      </c>
      <c r="Q701" s="38">
        <f t="shared" si="74"/>
        <v>1</v>
      </c>
      <c r="R701" s="38">
        <f t="shared" si="75"/>
        <v>0.9</v>
      </c>
      <c r="T701" s="47">
        <v>74419.077672412139</v>
      </c>
      <c r="U701" s="47">
        <f t="shared" si="76"/>
        <v>7441.9077672412122</v>
      </c>
      <c r="W701" s="47">
        <f t="shared" si="77"/>
        <v>74419.077672412139</v>
      </c>
      <c r="X701" s="47">
        <f t="shared" si="78"/>
        <v>7441.9077672412122</v>
      </c>
    </row>
    <row r="702" spans="5:24" x14ac:dyDescent="0.2">
      <c r="E702" s="63">
        <v>126794</v>
      </c>
      <c r="F702" s="63" t="s">
        <v>60</v>
      </c>
      <c r="G702" s="63" t="s">
        <v>73</v>
      </c>
      <c r="I702" s="48" t="s">
        <v>77</v>
      </c>
      <c r="J702" s="49">
        <v>1900</v>
      </c>
      <c r="K702" s="49" t="s">
        <v>77</v>
      </c>
      <c r="L702" s="49" t="s">
        <v>77</v>
      </c>
      <c r="M702" s="50" t="s">
        <v>77</v>
      </c>
      <c r="N702" s="46">
        <f t="shared" si="79"/>
        <v>1900</v>
      </c>
      <c r="P702">
        <f t="shared" si="73"/>
        <v>124</v>
      </c>
      <c r="Q702" s="38">
        <f t="shared" si="74"/>
        <v>1</v>
      </c>
      <c r="R702" s="38">
        <f t="shared" si="75"/>
        <v>0.9</v>
      </c>
      <c r="T702" s="47">
        <v>113215.75323622892</v>
      </c>
      <c r="U702" s="47">
        <f t="shared" si="76"/>
        <v>11321.57532362289</v>
      </c>
      <c r="W702" s="47">
        <f t="shared" si="77"/>
        <v>113215.75323622892</v>
      </c>
      <c r="X702" s="47">
        <f t="shared" si="78"/>
        <v>11321.57532362289</v>
      </c>
    </row>
    <row r="703" spans="5:24" x14ac:dyDescent="0.2">
      <c r="E703" s="63">
        <v>126793</v>
      </c>
      <c r="F703" s="63" t="s">
        <v>60</v>
      </c>
      <c r="G703" s="63" t="s">
        <v>73</v>
      </c>
      <c r="I703" s="48" t="s">
        <v>77</v>
      </c>
      <c r="J703" s="49">
        <v>1900</v>
      </c>
      <c r="K703" s="49" t="s">
        <v>77</v>
      </c>
      <c r="L703" s="49" t="s">
        <v>77</v>
      </c>
      <c r="M703" s="50" t="s">
        <v>77</v>
      </c>
      <c r="N703" s="46">
        <f t="shared" si="79"/>
        <v>1900</v>
      </c>
      <c r="P703">
        <f t="shared" si="73"/>
        <v>124</v>
      </c>
      <c r="Q703" s="38">
        <f t="shared" si="74"/>
        <v>1</v>
      </c>
      <c r="R703" s="38">
        <f t="shared" si="75"/>
        <v>0.9</v>
      </c>
      <c r="T703" s="47">
        <v>12710496.30880753</v>
      </c>
      <c r="U703" s="47">
        <f t="shared" si="76"/>
        <v>1271049.6308807526</v>
      </c>
      <c r="W703" s="47">
        <f t="shared" si="77"/>
        <v>12710496.30880753</v>
      </c>
      <c r="X703" s="47">
        <f t="shared" si="78"/>
        <v>1271049.6308807526</v>
      </c>
    </row>
    <row r="704" spans="5:24" x14ac:dyDescent="0.2">
      <c r="E704" s="63">
        <v>126792</v>
      </c>
      <c r="F704" s="63" t="s">
        <v>60</v>
      </c>
      <c r="G704" s="63" t="s">
        <v>73</v>
      </c>
      <c r="I704" s="48" t="s">
        <v>77</v>
      </c>
      <c r="J704" s="49">
        <v>1900</v>
      </c>
      <c r="K704" s="49" t="s">
        <v>77</v>
      </c>
      <c r="L704" s="49" t="s">
        <v>77</v>
      </c>
      <c r="M704" s="50" t="s">
        <v>77</v>
      </c>
      <c r="N704" s="46">
        <f t="shared" si="79"/>
        <v>1900</v>
      </c>
      <c r="P704">
        <f t="shared" si="73"/>
        <v>124</v>
      </c>
      <c r="Q704" s="38">
        <f t="shared" si="74"/>
        <v>1</v>
      </c>
      <c r="R704" s="38">
        <f t="shared" si="75"/>
        <v>0.9</v>
      </c>
      <c r="T704" s="47">
        <v>532219.8493254499</v>
      </c>
      <c r="U704" s="47">
        <f t="shared" si="76"/>
        <v>53221.984932544976</v>
      </c>
      <c r="W704" s="47">
        <f t="shared" si="77"/>
        <v>532219.8493254499</v>
      </c>
      <c r="X704" s="47">
        <f t="shared" si="78"/>
        <v>53221.984932544976</v>
      </c>
    </row>
    <row r="705" spans="5:24" x14ac:dyDescent="0.2">
      <c r="E705" s="63">
        <v>126791</v>
      </c>
      <c r="F705" s="63" t="s">
        <v>60</v>
      </c>
      <c r="G705" s="63" t="s">
        <v>73</v>
      </c>
      <c r="I705" s="48" t="s">
        <v>77</v>
      </c>
      <c r="J705" s="49">
        <v>1900</v>
      </c>
      <c r="K705" s="49" t="s">
        <v>77</v>
      </c>
      <c r="L705" s="49" t="s">
        <v>77</v>
      </c>
      <c r="M705" s="50" t="s">
        <v>77</v>
      </c>
      <c r="N705" s="46">
        <f t="shared" si="79"/>
        <v>1900</v>
      </c>
      <c r="P705">
        <f t="shared" si="73"/>
        <v>124</v>
      </c>
      <c r="Q705" s="38">
        <f t="shared" si="74"/>
        <v>1</v>
      </c>
      <c r="R705" s="38">
        <f t="shared" si="75"/>
        <v>0.9</v>
      </c>
      <c r="T705" s="47">
        <v>2116.182303480914</v>
      </c>
      <c r="U705" s="47">
        <f t="shared" si="76"/>
        <v>211.61823034809134</v>
      </c>
      <c r="W705" s="47">
        <f t="shared" si="77"/>
        <v>2116.182303480914</v>
      </c>
      <c r="X705" s="47">
        <f t="shared" si="78"/>
        <v>211.61823034809134</v>
      </c>
    </row>
    <row r="706" spans="5:24" x14ac:dyDescent="0.2">
      <c r="E706" s="63">
        <v>126790</v>
      </c>
      <c r="F706" s="63" t="s">
        <v>60</v>
      </c>
      <c r="G706" s="63" t="s">
        <v>73</v>
      </c>
      <c r="I706" s="48" t="s">
        <v>77</v>
      </c>
      <c r="J706" s="49">
        <v>1900</v>
      </c>
      <c r="K706" s="49" t="s">
        <v>77</v>
      </c>
      <c r="L706" s="49" t="s">
        <v>77</v>
      </c>
      <c r="M706" s="50" t="s">
        <v>77</v>
      </c>
      <c r="N706" s="46">
        <f t="shared" si="79"/>
        <v>1900</v>
      </c>
      <c r="P706">
        <f t="shared" si="73"/>
        <v>124</v>
      </c>
      <c r="Q706" s="38">
        <f t="shared" si="74"/>
        <v>1</v>
      </c>
      <c r="R706" s="38">
        <f t="shared" si="75"/>
        <v>0.9</v>
      </c>
      <c r="T706" s="47">
        <v>271929.42599729745</v>
      </c>
      <c r="U706" s="47">
        <f t="shared" si="76"/>
        <v>27192.94259972974</v>
      </c>
      <c r="W706" s="47">
        <f t="shared" si="77"/>
        <v>271929.42599729745</v>
      </c>
      <c r="X706" s="47">
        <f t="shared" si="78"/>
        <v>27192.94259972974</v>
      </c>
    </row>
    <row r="707" spans="5:24" x14ac:dyDescent="0.2">
      <c r="E707" s="63">
        <v>126789</v>
      </c>
      <c r="F707" s="63" t="s">
        <v>60</v>
      </c>
      <c r="G707" s="63" t="s">
        <v>73</v>
      </c>
      <c r="I707" s="48" t="s">
        <v>77</v>
      </c>
      <c r="J707" s="49">
        <v>1900</v>
      </c>
      <c r="K707" s="49" t="s">
        <v>77</v>
      </c>
      <c r="L707" s="49" t="s">
        <v>77</v>
      </c>
      <c r="M707" s="50" t="s">
        <v>77</v>
      </c>
      <c r="N707" s="46">
        <f t="shared" si="79"/>
        <v>1900</v>
      </c>
      <c r="P707">
        <f t="shared" si="73"/>
        <v>124</v>
      </c>
      <c r="Q707" s="38">
        <f t="shared" si="74"/>
        <v>1</v>
      </c>
      <c r="R707" s="38">
        <f t="shared" si="75"/>
        <v>0.9</v>
      </c>
      <c r="T707" s="47">
        <v>7629189.9010992758</v>
      </c>
      <c r="U707" s="47">
        <f t="shared" si="76"/>
        <v>762918.99010992737</v>
      </c>
      <c r="W707" s="47">
        <f t="shared" si="77"/>
        <v>7629189.9010992758</v>
      </c>
      <c r="X707" s="47">
        <f t="shared" si="78"/>
        <v>762918.99010992737</v>
      </c>
    </row>
    <row r="708" spans="5:24" x14ac:dyDescent="0.2">
      <c r="E708" s="63">
        <v>126788</v>
      </c>
      <c r="F708" s="63" t="s">
        <v>60</v>
      </c>
      <c r="G708" s="63" t="s">
        <v>73</v>
      </c>
      <c r="I708" s="48" t="s">
        <v>77</v>
      </c>
      <c r="J708" s="49">
        <v>1900</v>
      </c>
      <c r="K708" s="49" t="s">
        <v>77</v>
      </c>
      <c r="L708" s="49" t="s">
        <v>77</v>
      </c>
      <c r="M708" s="50" t="s">
        <v>77</v>
      </c>
      <c r="N708" s="46">
        <f t="shared" si="79"/>
        <v>1900</v>
      </c>
      <c r="P708">
        <f t="shared" si="73"/>
        <v>124</v>
      </c>
      <c r="Q708" s="38">
        <f t="shared" si="74"/>
        <v>1</v>
      </c>
      <c r="R708" s="38">
        <f t="shared" si="75"/>
        <v>0.9</v>
      </c>
      <c r="T708" s="47">
        <v>205622.38048822881</v>
      </c>
      <c r="U708" s="47">
        <f t="shared" si="76"/>
        <v>20562.238048822877</v>
      </c>
      <c r="W708" s="47">
        <f t="shared" si="77"/>
        <v>205622.38048822881</v>
      </c>
      <c r="X708" s="47">
        <f t="shared" si="78"/>
        <v>20562.238048822877</v>
      </c>
    </row>
    <row r="709" spans="5:24" x14ac:dyDescent="0.2">
      <c r="E709" s="63">
        <v>126787</v>
      </c>
      <c r="F709" s="63" t="s">
        <v>60</v>
      </c>
      <c r="G709" s="63" t="s">
        <v>73</v>
      </c>
      <c r="I709" s="48" t="s">
        <v>77</v>
      </c>
      <c r="J709" s="49">
        <v>1900</v>
      </c>
      <c r="K709" s="49" t="s">
        <v>77</v>
      </c>
      <c r="L709" s="49" t="s">
        <v>77</v>
      </c>
      <c r="M709" s="50" t="s">
        <v>77</v>
      </c>
      <c r="N709" s="46">
        <f t="shared" si="79"/>
        <v>1900</v>
      </c>
      <c r="P709">
        <f t="shared" si="73"/>
        <v>124</v>
      </c>
      <c r="Q709" s="38">
        <f t="shared" si="74"/>
        <v>1</v>
      </c>
      <c r="R709" s="38">
        <f t="shared" si="75"/>
        <v>0.9</v>
      </c>
      <c r="T709" s="47">
        <v>6155974.3208259791</v>
      </c>
      <c r="U709" s="47">
        <f t="shared" si="76"/>
        <v>615597.43208259775</v>
      </c>
      <c r="W709" s="47">
        <f t="shared" si="77"/>
        <v>6155974.3208259791</v>
      </c>
      <c r="X709" s="47">
        <f t="shared" si="78"/>
        <v>615597.43208259775</v>
      </c>
    </row>
    <row r="710" spans="5:24" x14ac:dyDescent="0.2">
      <c r="E710" s="63">
        <v>126786</v>
      </c>
      <c r="F710" s="63" t="s">
        <v>60</v>
      </c>
      <c r="G710" s="63" t="s">
        <v>73</v>
      </c>
      <c r="I710" s="48" t="s">
        <v>77</v>
      </c>
      <c r="J710" s="49">
        <v>1900</v>
      </c>
      <c r="K710" s="49" t="s">
        <v>77</v>
      </c>
      <c r="L710" s="49" t="s">
        <v>77</v>
      </c>
      <c r="M710" s="50" t="s">
        <v>77</v>
      </c>
      <c r="N710" s="46">
        <f t="shared" si="79"/>
        <v>1900</v>
      </c>
      <c r="P710">
        <f t="shared" si="73"/>
        <v>124</v>
      </c>
      <c r="Q710" s="38">
        <f t="shared" si="74"/>
        <v>1</v>
      </c>
      <c r="R710" s="38">
        <f t="shared" si="75"/>
        <v>0.9</v>
      </c>
      <c r="T710" s="47">
        <v>30331.9463498931</v>
      </c>
      <c r="U710" s="47">
        <f t="shared" si="76"/>
        <v>3033.1946349893092</v>
      </c>
      <c r="W710" s="47">
        <f t="shared" si="77"/>
        <v>30331.9463498931</v>
      </c>
      <c r="X710" s="47">
        <f t="shared" si="78"/>
        <v>3033.1946349893092</v>
      </c>
    </row>
    <row r="711" spans="5:24" x14ac:dyDescent="0.2">
      <c r="E711" s="63">
        <v>126785</v>
      </c>
      <c r="F711" s="63" t="s">
        <v>60</v>
      </c>
      <c r="G711" s="63" t="s">
        <v>73</v>
      </c>
      <c r="I711" s="48" t="s">
        <v>77</v>
      </c>
      <c r="J711" s="49">
        <v>1900</v>
      </c>
      <c r="K711" s="49" t="s">
        <v>77</v>
      </c>
      <c r="L711" s="49" t="s">
        <v>77</v>
      </c>
      <c r="M711" s="50" t="s">
        <v>77</v>
      </c>
      <c r="N711" s="46">
        <f t="shared" si="79"/>
        <v>1900</v>
      </c>
      <c r="P711">
        <f t="shared" si="73"/>
        <v>124</v>
      </c>
      <c r="Q711" s="38">
        <f t="shared" si="74"/>
        <v>1</v>
      </c>
      <c r="R711" s="38">
        <f t="shared" si="75"/>
        <v>0.9</v>
      </c>
      <c r="T711" s="47">
        <v>169294.58427847311</v>
      </c>
      <c r="U711" s="47">
        <f t="shared" si="76"/>
        <v>16929.458427847308</v>
      </c>
      <c r="W711" s="47">
        <f t="shared" si="77"/>
        <v>169294.58427847311</v>
      </c>
      <c r="X711" s="47">
        <f t="shared" si="78"/>
        <v>16929.458427847308</v>
      </c>
    </row>
    <row r="712" spans="5:24" x14ac:dyDescent="0.2">
      <c r="E712" s="63">
        <v>126784</v>
      </c>
      <c r="F712" s="63" t="s">
        <v>60</v>
      </c>
      <c r="G712" s="63" t="s">
        <v>73</v>
      </c>
      <c r="I712" s="48" t="s">
        <v>77</v>
      </c>
      <c r="J712" s="49">
        <v>1900</v>
      </c>
      <c r="K712" s="49" t="s">
        <v>77</v>
      </c>
      <c r="L712" s="49" t="s">
        <v>77</v>
      </c>
      <c r="M712" s="50" t="s">
        <v>77</v>
      </c>
      <c r="N712" s="46">
        <f t="shared" si="79"/>
        <v>1900</v>
      </c>
      <c r="P712">
        <f t="shared" si="73"/>
        <v>124</v>
      </c>
      <c r="Q712" s="38">
        <f t="shared" si="74"/>
        <v>1</v>
      </c>
      <c r="R712" s="38">
        <f t="shared" si="75"/>
        <v>0.9</v>
      </c>
      <c r="T712" s="47">
        <v>31742.734552213708</v>
      </c>
      <c r="U712" s="47">
        <f t="shared" si="76"/>
        <v>3174.2734552213701</v>
      </c>
      <c r="W712" s="47">
        <f t="shared" si="77"/>
        <v>31742.734552213708</v>
      </c>
      <c r="X712" s="47">
        <f t="shared" si="78"/>
        <v>3174.2734552213701</v>
      </c>
    </row>
    <row r="713" spans="5:24" x14ac:dyDescent="0.2">
      <c r="E713" s="63">
        <v>126783</v>
      </c>
      <c r="F713" s="63" t="s">
        <v>60</v>
      </c>
      <c r="G713" s="63" t="s">
        <v>73</v>
      </c>
      <c r="I713" s="48" t="s">
        <v>77</v>
      </c>
      <c r="J713" s="49">
        <v>1900</v>
      </c>
      <c r="K713" s="49" t="s">
        <v>77</v>
      </c>
      <c r="L713" s="49" t="s">
        <v>77</v>
      </c>
      <c r="M713" s="50" t="s">
        <v>77</v>
      </c>
      <c r="N713" s="46">
        <f t="shared" si="79"/>
        <v>1900</v>
      </c>
      <c r="P713">
        <f t="shared" si="73"/>
        <v>124</v>
      </c>
      <c r="Q713" s="38">
        <f t="shared" si="74"/>
        <v>1</v>
      </c>
      <c r="R713" s="38">
        <f t="shared" si="75"/>
        <v>0.9</v>
      </c>
      <c r="T713" s="47">
        <v>5744024.1657483624</v>
      </c>
      <c r="U713" s="47">
        <f t="shared" si="76"/>
        <v>574402.41657483613</v>
      </c>
      <c r="W713" s="47">
        <f t="shared" si="77"/>
        <v>5744024.1657483624</v>
      </c>
      <c r="X713" s="47">
        <f t="shared" si="78"/>
        <v>574402.41657483613</v>
      </c>
    </row>
    <row r="714" spans="5:24" x14ac:dyDescent="0.2">
      <c r="E714" s="63">
        <v>126782</v>
      </c>
      <c r="F714" s="63" t="s">
        <v>60</v>
      </c>
      <c r="G714" s="63" t="s">
        <v>73</v>
      </c>
      <c r="I714" s="48" t="s">
        <v>77</v>
      </c>
      <c r="J714" s="49">
        <v>1900</v>
      </c>
      <c r="K714" s="49" t="s">
        <v>77</v>
      </c>
      <c r="L714" s="49" t="s">
        <v>77</v>
      </c>
      <c r="M714" s="50" t="s">
        <v>77</v>
      </c>
      <c r="N714" s="46">
        <f t="shared" si="79"/>
        <v>1900</v>
      </c>
      <c r="P714">
        <f t="shared" si="73"/>
        <v>124</v>
      </c>
      <c r="Q714" s="38">
        <f t="shared" si="74"/>
        <v>1</v>
      </c>
      <c r="R714" s="38">
        <f t="shared" si="75"/>
        <v>0.9</v>
      </c>
      <c r="T714" s="47">
        <v>172116.16068311437</v>
      </c>
      <c r="U714" s="47">
        <f t="shared" si="76"/>
        <v>17211.616068311432</v>
      </c>
      <c r="W714" s="47">
        <f t="shared" si="77"/>
        <v>172116.16068311437</v>
      </c>
      <c r="X714" s="47">
        <f t="shared" si="78"/>
        <v>17211.616068311432</v>
      </c>
    </row>
    <row r="715" spans="5:24" x14ac:dyDescent="0.2">
      <c r="E715" s="63">
        <v>126781</v>
      </c>
      <c r="F715" s="63" t="s">
        <v>60</v>
      </c>
      <c r="G715" s="63" t="s">
        <v>73</v>
      </c>
      <c r="I715" s="48" t="s">
        <v>77</v>
      </c>
      <c r="J715" s="49">
        <v>1900</v>
      </c>
      <c r="K715" s="49" t="s">
        <v>77</v>
      </c>
      <c r="L715" s="49" t="s">
        <v>77</v>
      </c>
      <c r="M715" s="50" t="s">
        <v>77</v>
      </c>
      <c r="N715" s="46">
        <f t="shared" si="79"/>
        <v>1900</v>
      </c>
      <c r="P715">
        <f t="shared" si="73"/>
        <v>124</v>
      </c>
      <c r="Q715" s="38">
        <f t="shared" si="74"/>
        <v>1</v>
      </c>
      <c r="R715" s="38">
        <f t="shared" si="75"/>
        <v>0.9</v>
      </c>
      <c r="T715" s="47">
        <v>7722654.6195030166</v>
      </c>
      <c r="U715" s="47">
        <f t="shared" si="76"/>
        <v>772265.46195030154</v>
      </c>
      <c r="W715" s="47">
        <f t="shared" si="77"/>
        <v>7722654.6195030166</v>
      </c>
      <c r="X715" s="47">
        <f t="shared" si="78"/>
        <v>772265.46195030154</v>
      </c>
    </row>
    <row r="716" spans="5:24" x14ac:dyDescent="0.2">
      <c r="E716" s="63">
        <v>126780</v>
      </c>
      <c r="F716" s="63" t="s">
        <v>60</v>
      </c>
      <c r="G716" s="63" t="s">
        <v>73</v>
      </c>
      <c r="I716" s="48" t="s">
        <v>77</v>
      </c>
      <c r="J716" s="49">
        <v>1900</v>
      </c>
      <c r="K716" s="49" t="s">
        <v>77</v>
      </c>
      <c r="L716" s="49" t="s">
        <v>77</v>
      </c>
      <c r="M716" s="50" t="s">
        <v>77</v>
      </c>
      <c r="N716" s="46">
        <f t="shared" si="79"/>
        <v>1900</v>
      </c>
      <c r="P716">
        <f t="shared" si="73"/>
        <v>124</v>
      </c>
      <c r="Q716" s="38">
        <f t="shared" si="74"/>
        <v>1</v>
      </c>
      <c r="R716" s="38">
        <f t="shared" si="75"/>
        <v>0.9</v>
      </c>
      <c r="T716" s="47">
        <v>209502.04804461048</v>
      </c>
      <c r="U716" s="47">
        <f t="shared" si="76"/>
        <v>20950.204804461042</v>
      </c>
      <c r="W716" s="47">
        <f t="shared" si="77"/>
        <v>209502.04804461048</v>
      </c>
      <c r="X716" s="47">
        <f t="shared" si="78"/>
        <v>20950.204804461042</v>
      </c>
    </row>
    <row r="717" spans="5:24" x14ac:dyDescent="0.2">
      <c r="E717" s="63">
        <v>126779</v>
      </c>
      <c r="F717" s="63" t="s">
        <v>60</v>
      </c>
      <c r="G717" s="63" t="s">
        <v>73</v>
      </c>
      <c r="I717" s="48" t="s">
        <v>77</v>
      </c>
      <c r="J717" s="49">
        <v>1900</v>
      </c>
      <c r="K717" s="49" t="s">
        <v>77</v>
      </c>
      <c r="L717" s="49" t="s">
        <v>77</v>
      </c>
      <c r="M717" s="50" t="s">
        <v>77</v>
      </c>
      <c r="N717" s="46">
        <f t="shared" si="79"/>
        <v>1900</v>
      </c>
      <c r="P717">
        <f t="shared" si="73"/>
        <v>124</v>
      </c>
      <c r="Q717" s="38">
        <f t="shared" si="74"/>
        <v>1</v>
      </c>
      <c r="R717" s="38">
        <f t="shared" si="75"/>
        <v>0.9</v>
      </c>
      <c r="T717" s="47">
        <v>5974335.3397772005</v>
      </c>
      <c r="U717" s="47">
        <f t="shared" si="76"/>
        <v>597433.53397771996</v>
      </c>
      <c r="W717" s="47">
        <f t="shared" si="77"/>
        <v>5974335.3397772005</v>
      </c>
      <c r="X717" s="47">
        <f t="shared" si="78"/>
        <v>597433.53397771996</v>
      </c>
    </row>
    <row r="718" spans="5:24" x14ac:dyDescent="0.2">
      <c r="E718" s="63">
        <v>126778</v>
      </c>
      <c r="F718" s="63" t="s">
        <v>60</v>
      </c>
      <c r="G718" s="63" t="s">
        <v>73</v>
      </c>
      <c r="I718" s="48" t="s">
        <v>77</v>
      </c>
      <c r="J718" s="49">
        <v>1900</v>
      </c>
      <c r="K718" s="49" t="s">
        <v>77</v>
      </c>
      <c r="L718" s="49" t="s">
        <v>77</v>
      </c>
      <c r="M718" s="50" t="s">
        <v>77</v>
      </c>
      <c r="N718" s="46">
        <f t="shared" si="79"/>
        <v>1900</v>
      </c>
      <c r="P718">
        <f t="shared" si="73"/>
        <v>124</v>
      </c>
      <c r="Q718" s="38">
        <f t="shared" si="74"/>
        <v>1</v>
      </c>
      <c r="R718" s="38">
        <f t="shared" si="75"/>
        <v>0.9</v>
      </c>
      <c r="T718" s="47">
        <v>143547.69958612201</v>
      </c>
      <c r="U718" s="47">
        <f t="shared" si="76"/>
        <v>14354.769958612198</v>
      </c>
      <c r="W718" s="47">
        <f t="shared" si="77"/>
        <v>143547.69958612201</v>
      </c>
      <c r="X718" s="47">
        <f t="shared" si="78"/>
        <v>14354.769958612198</v>
      </c>
    </row>
    <row r="719" spans="5:24" x14ac:dyDescent="0.2">
      <c r="E719" s="63">
        <v>126777</v>
      </c>
      <c r="F719" s="63" t="s">
        <v>60</v>
      </c>
      <c r="G719" s="63" t="s">
        <v>73</v>
      </c>
      <c r="I719" s="48" t="s">
        <v>77</v>
      </c>
      <c r="J719" s="49">
        <v>1900</v>
      </c>
      <c r="K719" s="49" t="s">
        <v>77</v>
      </c>
      <c r="L719" s="49" t="s">
        <v>77</v>
      </c>
      <c r="M719" s="50" t="s">
        <v>77</v>
      </c>
      <c r="N719" s="46">
        <f t="shared" si="79"/>
        <v>1900</v>
      </c>
      <c r="P719">
        <f t="shared" si="73"/>
        <v>124</v>
      </c>
      <c r="Q719" s="38">
        <f t="shared" si="74"/>
        <v>1</v>
      </c>
      <c r="R719" s="38">
        <f t="shared" si="75"/>
        <v>0.9</v>
      </c>
      <c r="T719" s="47">
        <v>7285662.9738342073</v>
      </c>
      <c r="U719" s="47">
        <f t="shared" si="76"/>
        <v>728566.29738342052</v>
      </c>
      <c r="W719" s="47">
        <f t="shared" si="77"/>
        <v>7285662.9738342073</v>
      </c>
      <c r="X719" s="47">
        <f t="shared" si="78"/>
        <v>728566.29738342052</v>
      </c>
    </row>
    <row r="720" spans="5:24" x14ac:dyDescent="0.2">
      <c r="E720" s="63">
        <v>126776</v>
      </c>
      <c r="F720" s="63" t="s">
        <v>60</v>
      </c>
      <c r="G720" s="63" t="s">
        <v>73</v>
      </c>
      <c r="I720" s="48" t="s">
        <v>77</v>
      </c>
      <c r="J720" s="49">
        <v>1900</v>
      </c>
      <c r="K720" s="49" t="s">
        <v>77</v>
      </c>
      <c r="L720" s="49" t="s">
        <v>77</v>
      </c>
      <c r="M720" s="50" t="s">
        <v>77</v>
      </c>
      <c r="N720" s="46">
        <f t="shared" si="79"/>
        <v>1900</v>
      </c>
      <c r="P720">
        <f t="shared" si="73"/>
        <v>124</v>
      </c>
      <c r="Q720" s="38">
        <f t="shared" si="74"/>
        <v>1</v>
      </c>
      <c r="R720" s="38">
        <f t="shared" si="75"/>
        <v>0.9</v>
      </c>
      <c r="T720" s="47">
        <v>245477.14720378601</v>
      </c>
      <c r="U720" s="47">
        <f t="shared" si="76"/>
        <v>24547.714720378597</v>
      </c>
      <c r="W720" s="47">
        <f t="shared" si="77"/>
        <v>245477.14720378601</v>
      </c>
      <c r="X720" s="47">
        <f t="shared" si="78"/>
        <v>24547.714720378597</v>
      </c>
    </row>
    <row r="721" spans="5:24" x14ac:dyDescent="0.2">
      <c r="E721" s="63">
        <v>126775</v>
      </c>
      <c r="F721" s="63" t="s">
        <v>60</v>
      </c>
      <c r="G721" s="63" t="s">
        <v>73</v>
      </c>
      <c r="I721" s="48" t="s">
        <v>77</v>
      </c>
      <c r="J721" s="49">
        <v>1900</v>
      </c>
      <c r="K721" s="49" t="s">
        <v>77</v>
      </c>
      <c r="L721" s="49" t="s">
        <v>77</v>
      </c>
      <c r="M721" s="50" t="s">
        <v>77</v>
      </c>
      <c r="N721" s="46">
        <f t="shared" si="79"/>
        <v>1900</v>
      </c>
      <c r="P721">
        <f t="shared" si="73"/>
        <v>124</v>
      </c>
      <c r="Q721" s="38">
        <f t="shared" si="74"/>
        <v>1</v>
      </c>
      <c r="R721" s="38">
        <f t="shared" si="75"/>
        <v>0.9</v>
      </c>
      <c r="T721" s="47">
        <v>291680.46082978602</v>
      </c>
      <c r="U721" s="47">
        <f t="shared" si="76"/>
        <v>29168.046082978595</v>
      </c>
      <c r="W721" s="47">
        <f t="shared" si="77"/>
        <v>291680.46082978602</v>
      </c>
      <c r="X721" s="47">
        <f t="shared" si="78"/>
        <v>29168.046082978595</v>
      </c>
    </row>
    <row r="722" spans="5:24" x14ac:dyDescent="0.2">
      <c r="E722" s="63">
        <v>126774</v>
      </c>
      <c r="F722" s="63" t="s">
        <v>60</v>
      </c>
      <c r="G722" s="63" t="s">
        <v>73</v>
      </c>
      <c r="I722" s="48" t="s">
        <v>77</v>
      </c>
      <c r="J722" s="49">
        <v>1900</v>
      </c>
      <c r="K722" s="49" t="s">
        <v>77</v>
      </c>
      <c r="L722" s="49" t="s">
        <v>77</v>
      </c>
      <c r="M722" s="50" t="s">
        <v>77</v>
      </c>
      <c r="N722" s="46">
        <f t="shared" si="79"/>
        <v>1900</v>
      </c>
      <c r="P722">
        <f t="shared" si="73"/>
        <v>124</v>
      </c>
      <c r="Q722" s="38">
        <f t="shared" si="74"/>
        <v>1</v>
      </c>
      <c r="R722" s="38">
        <f t="shared" si="75"/>
        <v>0.9</v>
      </c>
      <c r="T722" s="47">
        <v>3879.6675563816757</v>
      </c>
      <c r="U722" s="47">
        <f t="shared" si="76"/>
        <v>387.96675563816746</v>
      </c>
      <c r="W722" s="47">
        <f t="shared" si="77"/>
        <v>3879.6675563816757</v>
      </c>
      <c r="X722" s="47">
        <f t="shared" si="78"/>
        <v>387.96675563816746</v>
      </c>
    </row>
    <row r="723" spans="5:24" x14ac:dyDescent="0.2">
      <c r="E723" s="63">
        <v>126773</v>
      </c>
      <c r="F723" s="63" t="s">
        <v>60</v>
      </c>
      <c r="G723" s="63" t="s">
        <v>73</v>
      </c>
      <c r="I723" s="48" t="s">
        <v>77</v>
      </c>
      <c r="J723" s="49">
        <v>1900</v>
      </c>
      <c r="K723" s="49" t="s">
        <v>77</v>
      </c>
      <c r="L723" s="49" t="s">
        <v>77</v>
      </c>
      <c r="M723" s="50" t="s">
        <v>77</v>
      </c>
      <c r="N723" s="46">
        <f t="shared" si="79"/>
        <v>1900</v>
      </c>
      <c r="P723">
        <f t="shared" si="73"/>
        <v>124</v>
      </c>
      <c r="Q723" s="38">
        <f t="shared" si="74"/>
        <v>1</v>
      </c>
      <c r="R723" s="38">
        <f t="shared" si="75"/>
        <v>0.9</v>
      </c>
      <c r="T723" s="47">
        <v>148485.45829424413</v>
      </c>
      <c r="U723" s="47">
        <f t="shared" si="76"/>
        <v>14848.545829424411</v>
      </c>
      <c r="W723" s="47">
        <f t="shared" si="77"/>
        <v>148485.45829424413</v>
      </c>
      <c r="X723" s="47">
        <f t="shared" si="78"/>
        <v>14848.545829424411</v>
      </c>
    </row>
    <row r="724" spans="5:24" x14ac:dyDescent="0.2">
      <c r="E724" s="63">
        <v>126772</v>
      </c>
      <c r="F724" s="63" t="s">
        <v>60</v>
      </c>
      <c r="G724" s="63" t="s">
        <v>73</v>
      </c>
      <c r="I724" s="48" t="s">
        <v>77</v>
      </c>
      <c r="J724" s="49">
        <v>1900</v>
      </c>
      <c r="K724" s="49" t="s">
        <v>77</v>
      </c>
      <c r="L724" s="49" t="s">
        <v>77</v>
      </c>
      <c r="M724" s="50" t="s">
        <v>77</v>
      </c>
      <c r="N724" s="46">
        <f t="shared" si="79"/>
        <v>1900</v>
      </c>
      <c r="P724">
        <f t="shared" si="73"/>
        <v>124</v>
      </c>
      <c r="Q724" s="38">
        <f t="shared" si="74"/>
        <v>1</v>
      </c>
      <c r="R724" s="38">
        <f t="shared" si="75"/>
        <v>0.9</v>
      </c>
      <c r="T724" s="47">
        <v>20103.7318830687</v>
      </c>
      <c r="U724" s="47">
        <f t="shared" si="76"/>
        <v>2010.3731883068695</v>
      </c>
      <c r="W724" s="47">
        <f t="shared" si="77"/>
        <v>20103.7318830687</v>
      </c>
      <c r="X724" s="47">
        <f t="shared" si="78"/>
        <v>2010.3731883068695</v>
      </c>
    </row>
    <row r="725" spans="5:24" x14ac:dyDescent="0.2">
      <c r="E725" s="63">
        <v>126771</v>
      </c>
      <c r="F725" s="63" t="s">
        <v>60</v>
      </c>
      <c r="G725" s="63" t="s">
        <v>73</v>
      </c>
      <c r="I725" s="48" t="s">
        <v>77</v>
      </c>
      <c r="J725" s="49">
        <v>1900</v>
      </c>
      <c r="K725" s="49" t="s">
        <v>77</v>
      </c>
      <c r="L725" s="49" t="s">
        <v>77</v>
      </c>
      <c r="M725" s="50" t="s">
        <v>77</v>
      </c>
      <c r="N725" s="46">
        <f t="shared" si="79"/>
        <v>1900</v>
      </c>
      <c r="P725">
        <f t="shared" si="73"/>
        <v>124</v>
      </c>
      <c r="Q725" s="38">
        <f t="shared" si="74"/>
        <v>1</v>
      </c>
      <c r="R725" s="38">
        <f t="shared" si="75"/>
        <v>0.9</v>
      </c>
      <c r="T725" s="47">
        <v>13402.48792204579</v>
      </c>
      <c r="U725" s="47">
        <f t="shared" si="76"/>
        <v>1340.2487922045786</v>
      </c>
      <c r="W725" s="47">
        <f t="shared" si="77"/>
        <v>13402.48792204579</v>
      </c>
      <c r="X725" s="47">
        <f t="shared" si="78"/>
        <v>1340.2487922045786</v>
      </c>
    </row>
    <row r="726" spans="5:24" x14ac:dyDescent="0.2">
      <c r="E726" s="63">
        <v>126770</v>
      </c>
      <c r="F726" s="63" t="s">
        <v>60</v>
      </c>
      <c r="G726" s="63" t="s">
        <v>73</v>
      </c>
      <c r="I726" s="48" t="s">
        <v>77</v>
      </c>
      <c r="J726" s="49">
        <v>1900</v>
      </c>
      <c r="K726" s="49" t="s">
        <v>77</v>
      </c>
      <c r="L726" s="49" t="s">
        <v>77</v>
      </c>
      <c r="M726" s="50" t="s">
        <v>77</v>
      </c>
      <c r="N726" s="46">
        <f t="shared" si="79"/>
        <v>1900</v>
      </c>
      <c r="P726">
        <f t="shared" si="73"/>
        <v>124</v>
      </c>
      <c r="Q726" s="38">
        <f t="shared" si="74"/>
        <v>1</v>
      </c>
      <c r="R726" s="38">
        <f t="shared" si="75"/>
        <v>0.9</v>
      </c>
      <c r="T726" s="47">
        <v>7406.6380621832004</v>
      </c>
      <c r="U726" s="47">
        <f t="shared" si="76"/>
        <v>740.66380621831991</v>
      </c>
      <c r="W726" s="47">
        <f t="shared" si="77"/>
        <v>7406.6380621832004</v>
      </c>
      <c r="X726" s="47">
        <f t="shared" si="78"/>
        <v>740.66380621831991</v>
      </c>
    </row>
    <row r="727" spans="5:24" x14ac:dyDescent="0.2">
      <c r="E727" s="63">
        <v>126766</v>
      </c>
      <c r="F727" s="63" t="s">
        <v>60</v>
      </c>
      <c r="G727" s="63" t="s">
        <v>73</v>
      </c>
      <c r="I727" s="48" t="s">
        <v>77</v>
      </c>
      <c r="J727" s="49">
        <v>1900</v>
      </c>
      <c r="K727" s="49" t="s">
        <v>77</v>
      </c>
      <c r="L727" s="49" t="s">
        <v>77</v>
      </c>
      <c r="M727" s="50" t="s">
        <v>77</v>
      </c>
      <c r="N727" s="46">
        <f t="shared" si="79"/>
        <v>1900</v>
      </c>
      <c r="P727">
        <f t="shared" ref="P727:P790" si="80">$I$4-N727</f>
        <v>124</v>
      </c>
      <c r="Q727" s="38">
        <f t="shared" ref="Q727:Q790" si="81">MIN(1,P727/$K$4)</f>
        <v>1</v>
      </c>
      <c r="R727" s="38">
        <f t="shared" ref="R727:R790" si="82">IF(Q727=1,1-$N$4,Q727)</f>
        <v>0.9</v>
      </c>
      <c r="T727" s="47">
        <v>169294.58427847311</v>
      </c>
      <c r="U727" s="47">
        <f t="shared" ref="U727:U790" si="83">(1-R727)*$T727</f>
        <v>16929.458427847308</v>
      </c>
      <c r="W727" s="47">
        <f t="shared" ref="W727:W790" si="84">IF(G727="Operational",T727,0)</f>
        <v>169294.58427847311</v>
      </c>
      <c r="X727" s="47">
        <f t="shared" ref="X727:X790" si="85">IF(W727=0,0,U727)</f>
        <v>16929.458427847308</v>
      </c>
    </row>
    <row r="728" spans="5:24" x14ac:dyDescent="0.2">
      <c r="E728" s="63">
        <v>126765</v>
      </c>
      <c r="F728" s="63" t="s">
        <v>60</v>
      </c>
      <c r="G728" s="63" t="s">
        <v>73</v>
      </c>
      <c r="I728" s="48" t="s">
        <v>77</v>
      </c>
      <c r="J728" s="49">
        <v>1900</v>
      </c>
      <c r="K728" s="49" t="s">
        <v>77</v>
      </c>
      <c r="L728" s="49" t="s">
        <v>77</v>
      </c>
      <c r="M728" s="50" t="s">
        <v>77</v>
      </c>
      <c r="N728" s="46">
        <f t="shared" ref="N728:N791" si="86">MIN(I728:M728)</f>
        <v>1900</v>
      </c>
      <c r="P728">
        <f t="shared" si="80"/>
        <v>124</v>
      </c>
      <c r="Q728" s="38">
        <f t="shared" si="81"/>
        <v>1</v>
      </c>
      <c r="R728" s="38">
        <f t="shared" si="82"/>
        <v>0.9</v>
      </c>
      <c r="T728" s="47">
        <v>0</v>
      </c>
      <c r="U728" s="47">
        <f t="shared" si="83"/>
        <v>0</v>
      </c>
      <c r="W728" s="47">
        <f t="shared" si="84"/>
        <v>0</v>
      </c>
      <c r="X728" s="47">
        <f t="shared" si="85"/>
        <v>0</v>
      </c>
    </row>
    <row r="729" spans="5:24" x14ac:dyDescent="0.2">
      <c r="E729" s="63">
        <v>126764</v>
      </c>
      <c r="F729" s="63" t="s">
        <v>60</v>
      </c>
      <c r="G729" s="63" t="s">
        <v>74</v>
      </c>
      <c r="I729" s="48" t="s">
        <v>77</v>
      </c>
      <c r="J729" s="49">
        <v>1900</v>
      </c>
      <c r="K729" s="49" t="s">
        <v>77</v>
      </c>
      <c r="L729" s="49" t="s">
        <v>77</v>
      </c>
      <c r="M729" s="50" t="s">
        <v>77</v>
      </c>
      <c r="N729" s="46">
        <f t="shared" si="86"/>
        <v>1900</v>
      </c>
      <c r="P729">
        <f t="shared" si="80"/>
        <v>124</v>
      </c>
      <c r="Q729" s="38">
        <f t="shared" si="81"/>
        <v>1</v>
      </c>
      <c r="R729" s="38">
        <f t="shared" si="82"/>
        <v>0.9</v>
      </c>
      <c r="T729" s="47">
        <v>35269.705058015228</v>
      </c>
      <c r="U729" s="47">
        <f t="shared" si="83"/>
        <v>3526.970505801522</v>
      </c>
      <c r="W729" s="47">
        <f t="shared" si="84"/>
        <v>0</v>
      </c>
      <c r="X729" s="47">
        <f t="shared" si="85"/>
        <v>0</v>
      </c>
    </row>
    <row r="730" spans="5:24" x14ac:dyDescent="0.2">
      <c r="E730" s="63">
        <v>126763</v>
      </c>
      <c r="F730" s="63" t="s">
        <v>60</v>
      </c>
      <c r="G730" s="63" t="s">
        <v>74</v>
      </c>
      <c r="I730" s="48" t="s">
        <v>77</v>
      </c>
      <c r="J730" s="49">
        <v>1900</v>
      </c>
      <c r="K730" s="49" t="s">
        <v>77</v>
      </c>
      <c r="L730" s="49" t="s">
        <v>77</v>
      </c>
      <c r="M730" s="50" t="s">
        <v>77</v>
      </c>
      <c r="N730" s="46">
        <f t="shared" si="86"/>
        <v>1900</v>
      </c>
      <c r="P730">
        <f t="shared" si="80"/>
        <v>124</v>
      </c>
      <c r="Q730" s="38">
        <f t="shared" si="81"/>
        <v>1</v>
      </c>
      <c r="R730" s="38">
        <f t="shared" si="82"/>
        <v>0.9</v>
      </c>
      <c r="T730" s="47">
        <v>64543.560256167882</v>
      </c>
      <c r="U730" s="47">
        <f t="shared" si="83"/>
        <v>6454.3560256167866</v>
      </c>
      <c r="W730" s="47">
        <f t="shared" si="84"/>
        <v>0</v>
      </c>
      <c r="X730" s="47">
        <f t="shared" si="85"/>
        <v>0</v>
      </c>
    </row>
    <row r="731" spans="5:24" x14ac:dyDescent="0.2">
      <c r="E731" s="63">
        <v>126762</v>
      </c>
      <c r="F731" s="63" t="s">
        <v>60</v>
      </c>
      <c r="G731" s="63" t="s">
        <v>74</v>
      </c>
      <c r="I731" s="48" t="s">
        <v>77</v>
      </c>
      <c r="J731" s="49">
        <v>1900</v>
      </c>
      <c r="K731" s="49" t="s">
        <v>77</v>
      </c>
      <c r="L731" s="49" t="s">
        <v>77</v>
      </c>
      <c r="M731" s="50" t="s">
        <v>77</v>
      </c>
      <c r="N731" s="46">
        <f t="shared" si="86"/>
        <v>1900</v>
      </c>
      <c r="P731">
        <f t="shared" si="80"/>
        <v>124</v>
      </c>
      <c r="Q731" s="38">
        <f t="shared" si="81"/>
        <v>1</v>
      </c>
      <c r="R731" s="38">
        <f t="shared" si="82"/>
        <v>0.9</v>
      </c>
      <c r="T731" s="47">
        <v>129439.81756291592</v>
      </c>
      <c r="U731" s="47">
        <f t="shared" si="83"/>
        <v>12943.981756291589</v>
      </c>
      <c r="W731" s="47">
        <f t="shared" si="84"/>
        <v>0</v>
      </c>
      <c r="X731" s="47">
        <f t="shared" si="85"/>
        <v>0</v>
      </c>
    </row>
    <row r="732" spans="5:24" x14ac:dyDescent="0.2">
      <c r="E732" s="63">
        <v>126761</v>
      </c>
      <c r="F732" s="63" t="s">
        <v>60</v>
      </c>
      <c r="G732" s="63" t="s">
        <v>74</v>
      </c>
      <c r="I732" s="48" t="s">
        <v>77</v>
      </c>
      <c r="J732" s="49">
        <v>1900</v>
      </c>
      <c r="K732" s="49" t="s">
        <v>77</v>
      </c>
      <c r="L732" s="49" t="s">
        <v>77</v>
      </c>
      <c r="M732" s="50" t="s">
        <v>77</v>
      </c>
      <c r="N732" s="46">
        <f t="shared" si="86"/>
        <v>1900</v>
      </c>
      <c r="P732">
        <f t="shared" si="80"/>
        <v>124</v>
      </c>
      <c r="Q732" s="38">
        <f t="shared" si="81"/>
        <v>1</v>
      </c>
      <c r="R732" s="38">
        <f t="shared" si="82"/>
        <v>0.9</v>
      </c>
      <c r="T732" s="47">
        <v>58195.013345725136</v>
      </c>
      <c r="U732" s="47">
        <f t="shared" si="83"/>
        <v>5819.501334572512</v>
      </c>
      <c r="W732" s="47">
        <f t="shared" si="84"/>
        <v>0</v>
      </c>
      <c r="X732" s="47">
        <f t="shared" si="85"/>
        <v>0</v>
      </c>
    </row>
    <row r="733" spans="5:24" x14ac:dyDescent="0.2">
      <c r="E733" s="63">
        <v>126760</v>
      </c>
      <c r="F733" s="63" t="s">
        <v>60</v>
      </c>
      <c r="G733" s="63" t="s">
        <v>74</v>
      </c>
      <c r="I733" s="48" t="s">
        <v>77</v>
      </c>
      <c r="J733" s="49">
        <v>1900</v>
      </c>
      <c r="K733" s="49" t="s">
        <v>77</v>
      </c>
      <c r="L733" s="49" t="s">
        <v>77</v>
      </c>
      <c r="M733" s="50" t="s">
        <v>77</v>
      </c>
      <c r="N733" s="46">
        <f t="shared" si="86"/>
        <v>1900</v>
      </c>
      <c r="P733">
        <f t="shared" si="80"/>
        <v>124</v>
      </c>
      <c r="Q733" s="38">
        <f t="shared" si="81"/>
        <v>1</v>
      </c>
      <c r="R733" s="38">
        <f t="shared" si="82"/>
        <v>0.9</v>
      </c>
      <c r="T733" s="47">
        <v>32800.825703954164</v>
      </c>
      <c r="U733" s="47">
        <f t="shared" si="83"/>
        <v>3280.0825703954156</v>
      </c>
      <c r="W733" s="47">
        <f t="shared" si="84"/>
        <v>0</v>
      </c>
      <c r="X733" s="47">
        <f t="shared" si="85"/>
        <v>0</v>
      </c>
    </row>
    <row r="734" spans="5:24" x14ac:dyDescent="0.2">
      <c r="E734" s="63">
        <v>126759</v>
      </c>
      <c r="F734" s="63" t="s">
        <v>60</v>
      </c>
      <c r="G734" s="63" t="s">
        <v>74</v>
      </c>
      <c r="I734" s="48" t="s">
        <v>77</v>
      </c>
      <c r="J734" s="49">
        <v>1900</v>
      </c>
      <c r="K734" s="49" t="s">
        <v>77</v>
      </c>
      <c r="L734" s="49" t="s">
        <v>77</v>
      </c>
      <c r="M734" s="50" t="s">
        <v>77</v>
      </c>
      <c r="N734" s="46">
        <f t="shared" si="86"/>
        <v>1900</v>
      </c>
      <c r="P734">
        <f t="shared" si="80"/>
        <v>124</v>
      </c>
      <c r="Q734" s="38">
        <f t="shared" si="81"/>
        <v>1</v>
      </c>
      <c r="R734" s="38">
        <f t="shared" si="82"/>
        <v>0.9</v>
      </c>
      <c r="T734" s="47">
        <v>90290.444948518998</v>
      </c>
      <c r="U734" s="47">
        <f t="shared" si="83"/>
        <v>9029.044494851898</v>
      </c>
      <c r="W734" s="47">
        <f t="shared" si="84"/>
        <v>0</v>
      </c>
      <c r="X734" s="47">
        <f t="shared" si="85"/>
        <v>0</v>
      </c>
    </row>
    <row r="735" spans="5:24" x14ac:dyDescent="0.2">
      <c r="E735" s="63">
        <v>126758</v>
      </c>
      <c r="F735" s="63" t="s">
        <v>60</v>
      </c>
      <c r="G735" s="63" t="s">
        <v>74</v>
      </c>
      <c r="I735" s="48" t="s">
        <v>77</v>
      </c>
      <c r="J735" s="49">
        <v>1900</v>
      </c>
      <c r="K735" s="49" t="s">
        <v>77</v>
      </c>
      <c r="L735" s="49" t="s">
        <v>77</v>
      </c>
      <c r="M735" s="50" t="s">
        <v>77</v>
      </c>
      <c r="N735" s="46">
        <f t="shared" si="86"/>
        <v>1900</v>
      </c>
      <c r="P735">
        <f t="shared" si="80"/>
        <v>124</v>
      </c>
      <c r="Q735" s="38">
        <f t="shared" si="81"/>
        <v>1</v>
      </c>
      <c r="R735" s="38">
        <f t="shared" si="82"/>
        <v>0.9</v>
      </c>
      <c r="T735" s="47">
        <v>28215.764046412191</v>
      </c>
      <c r="U735" s="47">
        <f t="shared" si="83"/>
        <v>2821.5764046412182</v>
      </c>
      <c r="W735" s="47">
        <f t="shared" si="84"/>
        <v>0</v>
      </c>
      <c r="X735" s="47">
        <f t="shared" si="85"/>
        <v>0</v>
      </c>
    </row>
    <row r="736" spans="5:24" x14ac:dyDescent="0.2">
      <c r="E736" s="63">
        <v>126757</v>
      </c>
      <c r="F736" s="63" t="s">
        <v>60</v>
      </c>
      <c r="G736" s="63" t="s">
        <v>74</v>
      </c>
      <c r="I736" s="48" t="s">
        <v>77</v>
      </c>
      <c r="J736" s="49">
        <v>1900</v>
      </c>
      <c r="K736" s="49" t="s">
        <v>77</v>
      </c>
      <c r="L736" s="49" t="s">
        <v>77</v>
      </c>
      <c r="M736" s="50" t="s">
        <v>77</v>
      </c>
      <c r="N736" s="46">
        <f t="shared" si="86"/>
        <v>1900</v>
      </c>
      <c r="P736">
        <f t="shared" si="80"/>
        <v>124</v>
      </c>
      <c r="Q736" s="38">
        <f t="shared" si="81"/>
        <v>1</v>
      </c>
      <c r="R736" s="38">
        <f t="shared" si="82"/>
        <v>0.9</v>
      </c>
      <c r="T736" s="47">
        <v>193277.98371792352</v>
      </c>
      <c r="U736" s="47">
        <f t="shared" si="83"/>
        <v>19327.798371792349</v>
      </c>
      <c r="W736" s="47">
        <f t="shared" si="84"/>
        <v>0</v>
      </c>
      <c r="X736" s="47">
        <f t="shared" si="85"/>
        <v>0</v>
      </c>
    </row>
    <row r="737" spans="5:24" x14ac:dyDescent="0.2">
      <c r="E737" s="63">
        <v>126756</v>
      </c>
      <c r="F737" s="63" t="s">
        <v>60</v>
      </c>
      <c r="G737" s="63" t="s">
        <v>74</v>
      </c>
      <c r="I737" s="48" t="s">
        <v>77</v>
      </c>
      <c r="J737" s="49">
        <v>1900</v>
      </c>
      <c r="K737" s="49" t="s">
        <v>77</v>
      </c>
      <c r="L737" s="49" t="s">
        <v>77</v>
      </c>
      <c r="M737" s="50" t="s">
        <v>77</v>
      </c>
      <c r="N737" s="46">
        <f t="shared" si="86"/>
        <v>1900</v>
      </c>
      <c r="P737">
        <f t="shared" si="80"/>
        <v>124</v>
      </c>
      <c r="Q737" s="38">
        <f t="shared" si="81"/>
        <v>1</v>
      </c>
      <c r="R737" s="38">
        <f t="shared" si="82"/>
        <v>0.9</v>
      </c>
      <c r="T737" s="47">
        <v>70539.410116030456</v>
      </c>
      <c r="U737" s="47">
        <f t="shared" si="83"/>
        <v>7053.941011603044</v>
      </c>
      <c r="W737" s="47">
        <f t="shared" si="84"/>
        <v>0</v>
      </c>
      <c r="X737" s="47">
        <f t="shared" si="85"/>
        <v>0</v>
      </c>
    </row>
    <row r="738" spans="5:24" x14ac:dyDescent="0.2">
      <c r="E738" s="63">
        <v>126755</v>
      </c>
      <c r="F738" s="63" t="s">
        <v>60</v>
      </c>
      <c r="G738" s="63" t="s">
        <v>74</v>
      </c>
      <c r="I738" s="48" t="s">
        <v>77</v>
      </c>
      <c r="J738" s="49">
        <v>1900</v>
      </c>
      <c r="K738" s="49" t="s">
        <v>77</v>
      </c>
      <c r="L738" s="49" t="s">
        <v>77</v>
      </c>
      <c r="M738" s="50" t="s">
        <v>77</v>
      </c>
      <c r="N738" s="46">
        <f t="shared" si="86"/>
        <v>1900</v>
      </c>
      <c r="P738">
        <f t="shared" si="80"/>
        <v>124</v>
      </c>
      <c r="Q738" s="38">
        <f t="shared" si="81"/>
        <v>1</v>
      </c>
      <c r="R738" s="38">
        <f t="shared" si="82"/>
        <v>0.9</v>
      </c>
      <c r="T738" s="47">
        <v>91701.233150839602</v>
      </c>
      <c r="U738" s="47">
        <f t="shared" si="83"/>
        <v>9170.123315083958</v>
      </c>
      <c r="W738" s="47">
        <f t="shared" si="84"/>
        <v>0</v>
      </c>
      <c r="X738" s="47">
        <f t="shared" si="85"/>
        <v>0</v>
      </c>
    </row>
    <row r="739" spans="5:24" x14ac:dyDescent="0.2">
      <c r="E739" s="63">
        <v>126754</v>
      </c>
      <c r="F739" s="63" t="s">
        <v>60</v>
      </c>
      <c r="G739" s="63" t="s">
        <v>74</v>
      </c>
      <c r="I739" s="48" t="s">
        <v>77</v>
      </c>
      <c r="J739" s="49">
        <v>1900</v>
      </c>
      <c r="K739" s="49" t="s">
        <v>77</v>
      </c>
      <c r="L739" s="49" t="s">
        <v>77</v>
      </c>
      <c r="M739" s="50" t="s">
        <v>77</v>
      </c>
      <c r="N739" s="46">
        <f t="shared" si="86"/>
        <v>1900</v>
      </c>
      <c r="P739">
        <f t="shared" si="80"/>
        <v>124</v>
      </c>
      <c r="Q739" s="38">
        <f t="shared" si="81"/>
        <v>1</v>
      </c>
      <c r="R739" s="38">
        <f t="shared" si="82"/>
        <v>0.9</v>
      </c>
      <c r="T739" s="47">
        <v>25746.884692351119</v>
      </c>
      <c r="U739" s="47">
        <f t="shared" si="83"/>
        <v>2574.6884692351114</v>
      </c>
      <c r="W739" s="47">
        <f t="shared" si="84"/>
        <v>0</v>
      </c>
      <c r="X739" s="47">
        <f t="shared" si="85"/>
        <v>0</v>
      </c>
    </row>
    <row r="740" spans="5:24" x14ac:dyDescent="0.2">
      <c r="E740" s="63">
        <v>126753</v>
      </c>
      <c r="F740" s="63" t="s">
        <v>60</v>
      </c>
      <c r="G740" s="63" t="s">
        <v>74</v>
      </c>
      <c r="I740" s="48" t="s">
        <v>77</v>
      </c>
      <c r="J740" s="49">
        <v>1900</v>
      </c>
      <c r="K740" s="49" t="s">
        <v>77</v>
      </c>
      <c r="L740" s="49" t="s">
        <v>77</v>
      </c>
      <c r="M740" s="50" t="s">
        <v>77</v>
      </c>
      <c r="N740" s="46">
        <f t="shared" si="86"/>
        <v>1900</v>
      </c>
      <c r="P740">
        <f t="shared" si="80"/>
        <v>124</v>
      </c>
      <c r="Q740" s="38">
        <f t="shared" si="81"/>
        <v>1</v>
      </c>
      <c r="R740" s="38">
        <f t="shared" si="82"/>
        <v>0.9</v>
      </c>
      <c r="T740" s="47">
        <v>22219.914186549599</v>
      </c>
      <c r="U740" s="47">
        <f t="shared" si="83"/>
        <v>2221.9914186549595</v>
      </c>
      <c r="W740" s="47">
        <f t="shared" si="84"/>
        <v>0</v>
      </c>
      <c r="X740" s="47">
        <f t="shared" si="85"/>
        <v>0</v>
      </c>
    </row>
    <row r="741" spans="5:24" x14ac:dyDescent="0.2">
      <c r="E741" s="63">
        <v>126752</v>
      </c>
      <c r="F741" s="63" t="s">
        <v>60</v>
      </c>
      <c r="G741" s="63" t="s">
        <v>74</v>
      </c>
      <c r="I741" s="48" t="s">
        <v>77</v>
      </c>
      <c r="J741" s="49">
        <v>1900</v>
      </c>
      <c r="K741" s="49" t="s">
        <v>77</v>
      </c>
      <c r="L741" s="49" t="s">
        <v>77</v>
      </c>
      <c r="M741" s="50" t="s">
        <v>77</v>
      </c>
      <c r="N741" s="46">
        <f t="shared" si="86"/>
        <v>1900</v>
      </c>
      <c r="P741">
        <f t="shared" si="80"/>
        <v>124</v>
      </c>
      <c r="Q741" s="38">
        <f t="shared" si="81"/>
        <v>1</v>
      </c>
      <c r="R741" s="38">
        <f t="shared" si="82"/>
        <v>0.9</v>
      </c>
      <c r="T741" s="47">
        <v>17634.852529007614</v>
      </c>
      <c r="U741" s="47">
        <f t="shared" si="83"/>
        <v>1763.485252900761</v>
      </c>
      <c r="W741" s="47">
        <f t="shared" si="84"/>
        <v>0</v>
      </c>
      <c r="X741" s="47">
        <f t="shared" si="85"/>
        <v>0</v>
      </c>
    </row>
    <row r="742" spans="5:24" x14ac:dyDescent="0.2">
      <c r="E742" s="63">
        <v>126751</v>
      </c>
      <c r="F742" s="63" t="s">
        <v>60</v>
      </c>
      <c r="G742" s="63" t="s">
        <v>74</v>
      </c>
      <c r="I742" s="48" t="s">
        <v>77</v>
      </c>
      <c r="J742" s="49">
        <v>1900</v>
      </c>
      <c r="K742" s="49" t="s">
        <v>77</v>
      </c>
      <c r="L742" s="49" t="s">
        <v>77</v>
      </c>
      <c r="M742" s="50" t="s">
        <v>77</v>
      </c>
      <c r="N742" s="46">
        <f t="shared" si="86"/>
        <v>1900</v>
      </c>
      <c r="P742">
        <f t="shared" si="80"/>
        <v>124</v>
      </c>
      <c r="Q742" s="38">
        <f t="shared" si="81"/>
        <v>1</v>
      </c>
      <c r="R742" s="38">
        <f t="shared" si="82"/>
        <v>0.9</v>
      </c>
      <c r="T742" s="47">
        <v>21161.823034809138</v>
      </c>
      <c r="U742" s="47">
        <f t="shared" si="83"/>
        <v>2116.1823034809136</v>
      </c>
      <c r="W742" s="47">
        <f t="shared" si="84"/>
        <v>0</v>
      </c>
      <c r="X742" s="47">
        <f t="shared" si="85"/>
        <v>0</v>
      </c>
    </row>
    <row r="743" spans="5:24" x14ac:dyDescent="0.2">
      <c r="E743" s="63">
        <v>126750</v>
      </c>
      <c r="F743" s="63" t="s">
        <v>60</v>
      </c>
      <c r="G743" s="63" t="s">
        <v>74</v>
      </c>
      <c r="I743" s="48" t="s">
        <v>77</v>
      </c>
      <c r="J743" s="49">
        <v>1900</v>
      </c>
      <c r="K743" s="49" t="s">
        <v>77</v>
      </c>
      <c r="L743" s="49" t="s">
        <v>77</v>
      </c>
      <c r="M743" s="50" t="s">
        <v>77</v>
      </c>
      <c r="N743" s="46">
        <f t="shared" si="86"/>
        <v>1900</v>
      </c>
      <c r="P743">
        <f t="shared" si="80"/>
        <v>124</v>
      </c>
      <c r="Q743" s="38">
        <f t="shared" si="81"/>
        <v>1</v>
      </c>
      <c r="R743" s="38">
        <f t="shared" si="82"/>
        <v>0.9</v>
      </c>
      <c r="T743" s="47">
        <v>42323.646069618277</v>
      </c>
      <c r="U743" s="47">
        <f t="shared" si="83"/>
        <v>4232.3646069618271</v>
      </c>
      <c r="W743" s="47">
        <f t="shared" si="84"/>
        <v>0</v>
      </c>
      <c r="X743" s="47">
        <f t="shared" si="85"/>
        <v>0</v>
      </c>
    </row>
    <row r="744" spans="5:24" x14ac:dyDescent="0.2">
      <c r="E744" s="63">
        <v>126749</v>
      </c>
      <c r="F744" s="63" t="s">
        <v>60</v>
      </c>
      <c r="G744" s="63" t="s">
        <v>74</v>
      </c>
      <c r="I744" s="48" t="s">
        <v>77</v>
      </c>
      <c r="J744" s="49">
        <v>1900</v>
      </c>
      <c r="K744" s="49" t="s">
        <v>77</v>
      </c>
      <c r="L744" s="49" t="s">
        <v>77</v>
      </c>
      <c r="M744" s="50" t="s">
        <v>77</v>
      </c>
      <c r="N744" s="46">
        <f t="shared" si="86"/>
        <v>1900</v>
      </c>
      <c r="P744">
        <f t="shared" si="80"/>
        <v>124</v>
      </c>
      <c r="Q744" s="38">
        <f t="shared" si="81"/>
        <v>1</v>
      </c>
      <c r="R744" s="38">
        <f t="shared" si="82"/>
        <v>0.9</v>
      </c>
      <c r="T744" s="47">
        <v>28215.764046412191</v>
      </c>
      <c r="U744" s="47">
        <f t="shared" si="83"/>
        <v>2821.5764046412182</v>
      </c>
      <c r="W744" s="47">
        <f t="shared" si="84"/>
        <v>0</v>
      </c>
      <c r="X744" s="47">
        <f t="shared" si="85"/>
        <v>0</v>
      </c>
    </row>
    <row r="745" spans="5:24" x14ac:dyDescent="0.2">
      <c r="E745" s="63">
        <v>126748</v>
      </c>
      <c r="F745" s="63" t="s">
        <v>60</v>
      </c>
      <c r="G745" s="63" t="s">
        <v>74</v>
      </c>
      <c r="I745" s="48" t="s">
        <v>77</v>
      </c>
      <c r="J745" s="49">
        <v>1900</v>
      </c>
      <c r="K745" s="49" t="s">
        <v>77</v>
      </c>
      <c r="L745" s="49" t="s">
        <v>77</v>
      </c>
      <c r="M745" s="50" t="s">
        <v>77</v>
      </c>
      <c r="N745" s="46">
        <f t="shared" si="86"/>
        <v>1900</v>
      </c>
      <c r="P745">
        <f t="shared" si="80"/>
        <v>124</v>
      </c>
      <c r="Q745" s="38">
        <f t="shared" si="81"/>
        <v>1</v>
      </c>
      <c r="R745" s="38">
        <f t="shared" si="82"/>
        <v>0.9</v>
      </c>
      <c r="T745" s="47">
        <v>5554625.8495868193</v>
      </c>
      <c r="U745" s="47">
        <f t="shared" si="83"/>
        <v>555462.58495868184</v>
      </c>
      <c r="W745" s="47">
        <f t="shared" si="84"/>
        <v>0</v>
      </c>
      <c r="X745" s="47">
        <f t="shared" si="85"/>
        <v>0</v>
      </c>
    </row>
    <row r="746" spans="5:24" x14ac:dyDescent="0.2">
      <c r="E746" s="63">
        <v>126747</v>
      </c>
      <c r="F746" s="63" t="s">
        <v>60</v>
      </c>
      <c r="G746" s="63" t="s">
        <v>74</v>
      </c>
      <c r="I746" s="48" t="s">
        <v>77</v>
      </c>
      <c r="J746" s="49">
        <v>1900</v>
      </c>
      <c r="K746" s="49" t="s">
        <v>77</v>
      </c>
      <c r="L746" s="49" t="s">
        <v>77</v>
      </c>
      <c r="M746" s="50" t="s">
        <v>77</v>
      </c>
      <c r="N746" s="46">
        <f t="shared" si="86"/>
        <v>1900</v>
      </c>
      <c r="P746">
        <f t="shared" si="80"/>
        <v>124</v>
      </c>
      <c r="Q746" s="38">
        <f t="shared" si="81"/>
        <v>1</v>
      </c>
      <c r="R746" s="38">
        <f t="shared" si="82"/>
        <v>0.9</v>
      </c>
      <c r="T746" s="47">
        <v>93817.415454320522</v>
      </c>
      <c r="U746" s="47">
        <f t="shared" si="83"/>
        <v>9381.7415454320508</v>
      </c>
      <c r="W746" s="47">
        <f t="shared" si="84"/>
        <v>0</v>
      </c>
      <c r="X746" s="47">
        <f t="shared" si="85"/>
        <v>0</v>
      </c>
    </row>
    <row r="747" spans="5:24" x14ac:dyDescent="0.2">
      <c r="E747" s="63">
        <v>126746</v>
      </c>
      <c r="F747" s="63" t="s">
        <v>60</v>
      </c>
      <c r="G747" s="63" t="s">
        <v>74</v>
      </c>
      <c r="I747" s="48" t="s">
        <v>77</v>
      </c>
      <c r="J747" s="49">
        <v>1900</v>
      </c>
      <c r="K747" s="49" t="s">
        <v>77</v>
      </c>
      <c r="L747" s="49" t="s">
        <v>77</v>
      </c>
      <c r="M747" s="50" t="s">
        <v>77</v>
      </c>
      <c r="N747" s="46">
        <f t="shared" si="86"/>
        <v>1900</v>
      </c>
      <c r="P747">
        <f t="shared" si="80"/>
        <v>124</v>
      </c>
      <c r="Q747" s="38">
        <f t="shared" si="81"/>
        <v>1</v>
      </c>
      <c r="R747" s="38">
        <f t="shared" si="82"/>
        <v>0.9</v>
      </c>
      <c r="T747" s="47">
        <v>7878899.4129100237</v>
      </c>
      <c r="U747" s="47">
        <f t="shared" si="83"/>
        <v>787889.94129100221</v>
      </c>
      <c r="W747" s="47">
        <f t="shared" si="84"/>
        <v>0</v>
      </c>
      <c r="X747" s="47">
        <f t="shared" si="85"/>
        <v>0</v>
      </c>
    </row>
    <row r="748" spans="5:24" x14ac:dyDescent="0.2">
      <c r="E748" s="63">
        <v>126745</v>
      </c>
      <c r="F748" s="63" t="s">
        <v>60</v>
      </c>
      <c r="G748" s="63" t="s">
        <v>74</v>
      </c>
      <c r="I748" s="48" t="s">
        <v>77</v>
      </c>
      <c r="J748" s="49">
        <v>1900</v>
      </c>
      <c r="K748" s="49" t="s">
        <v>77</v>
      </c>
      <c r="L748" s="49" t="s">
        <v>77</v>
      </c>
      <c r="M748" s="50" t="s">
        <v>77</v>
      </c>
      <c r="N748" s="46">
        <f t="shared" si="86"/>
        <v>1900</v>
      </c>
      <c r="P748">
        <f t="shared" si="80"/>
        <v>124</v>
      </c>
      <c r="Q748" s="38">
        <f t="shared" si="81"/>
        <v>1</v>
      </c>
      <c r="R748" s="38">
        <f t="shared" si="82"/>
        <v>0.9</v>
      </c>
      <c r="T748" s="47">
        <v>210560.13919635094</v>
      </c>
      <c r="U748" s="47">
        <f t="shared" si="83"/>
        <v>21056.01391963509</v>
      </c>
      <c r="W748" s="47">
        <f t="shared" si="84"/>
        <v>0</v>
      </c>
      <c r="X748" s="47">
        <f t="shared" si="85"/>
        <v>0</v>
      </c>
    </row>
    <row r="749" spans="5:24" x14ac:dyDescent="0.2">
      <c r="E749" s="63">
        <v>126744</v>
      </c>
      <c r="F749" s="63" t="s">
        <v>60</v>
      </c>
      <c r="G749" s="63" t="s">
        <v>74</v>
      </c>
      <c r="I749" s="48" t="s">
        <v>77</v>
      </c>
      <c r="J749" s="49">
        <v>1900</v>
      </c>
      <c r="K749" s="49" t="s">
        <v>77</v>
      </c>
      <c r="L749" s="49" t="s">
        <v>77</v>
      </c>
      <c r="M749" s="50" t="s">
        <v>77</v>
      </c>
      <c r="N749" s="46">
        <f t="shared" si="86"/>
        <v>1900</v>
      </c>
      <c r="P749">
        <f t="shared" si="80"/>
        <v>124</v>
      </c>
      <c r="Q749" s="38">
        <f t="shared" si="81"/>
        <v>1</v>
      </c>
      <c r="R749" s="38">
        <f t="shared" si="82"/>
        <v>0.9</v>
      </c>
      <c r="T749" s="47">
        <v>3995704.8860225463</v>
      </c>
      <c r="U749" s="47">
        <f t="shared" si="83"/>
        <v>399570.48860225454</v>
      </c>
      <c r="W749" s="47">
        <f t="shared" si="84"/>
        <v>0</v>
      </c>
      <c r="X749" s="47">
        <f t="shared" si="85"/>
        <v>0</v>
      </c>
    </row>
    <row r="750" spans="5:24" x14ac:dyDescent="0.2">
      <c r="E750" s="63">
        <v>126743</v>
      </c>
      <c r="F750" s="63" t="s">
        <v>60</v>
      </c>
      <c r="G750" s="63" t="s">
        <v>74</v>
      </c>
      <c r="I750" s="48" t="s">
        <v>77</v>
      </c>
      <c r="J750" s="49">
        <v>1900</v>
      </c>
      <c r="K750" s="49" t="s">
        <v>77</v>
      </c>
      <c r="L750" s="49" t="s">
        <v>77</v>
      </c>
      <c r="M750" s="50" t="s">
        <v>77</v>
      </c>
      <c r="N750" s="46">
        <f t="shared" si="86"/>
        <v>1900</v>
      </c>
      <c r="P750">
        <f t="shared" si="80"/>
        <v>124</v>
      </c>
      <c r="Q750" s="38">
        <f t="shared" si="81"/>
        <v>1</v>
      </c>
      <c r="R750" s="38">
        <f t="shared" si="82"/>
        <v>0.9</v>
      </c>
      <c r="T750" s="47">
        <v>50435.678232961785</v>
      </c>
      <c r="U750" s="47">
        <f t="shared" si="83"/>
        <v>5043.5678232961773</v>
      </c>
      <c r="W750" s="47">
        <f t="shared" si="84"/>
        <v>0</v>
      </c>
      <c r="X750" s="47">
        <f t="shared" si="85"/>
        <v>0</v>
      </c>
    </row>
    <row r="751" spans="5:24" x14ac:dyDescent="0.2">
      <c r="E751" s="63">
        <v>126742</v>
      </c>
      <c r="F751" s="63" t="s">
        <v>60</v>
      </c>
      <c r="G751" s="63" t="s">
        <v>74</v>
      </c>
      <c r="I751" s="48" t="s">
        <v>77</v>
      </c>
      <c r="J751" s="49">
        <v>1900</v>
      </c>
      <c r="K751" s="49" t="s">
        <v>77</v>
      </c>
      <c r="L751" s="49" t="s">
        <v>77</v>
      </c>
      <c r="M751" s="50" t="s">
        <v>77</v>
      </c>
      <c r="N751" s="46">
        <f t="shared" si="86"/>
        <v>1900</v>
      </c>
      <c r="P751">
        <f t="shared" si="80"/>
        <v>124</v>
      </c>
      <c r="Q751" s="38">
        <f t="shared" si="81"/>
        <v>1</v>
      </c>
      <c r="R751" s="38">
        <f t="shared" si="82"/>
        <v>0.9</v>
      </c>
      <c r="T751" s="47">
        <v>162946.03736803037</v>
      </c>
      <c r="U751" s="47">
        <f t="shared" si="83"/>
        <v>16294.603736803034</v>
      </c>
      <c r="W751" s="47">
        <f t="shared" si="84"/>
        <v>0</v>
      </c>
      <c r="X751" s="47">
        <f t="shared" si="85"/>
        <v>0</v>
      </c>
    </row>
    <row r="752" spans="5:24" x14ac:dyDescent="0.2">
      <c r="E752" s="63">
        <v>126739</v>
      </c>
      <c r="F752" s="63" t="s">
        <v>60</v>
      </c>
      <c r="G752" s="63" t="s">
        <v>74</v>
      </c>
      <c r="I752" s="48" t="s">
        <v>77</v>
      </c>
      <c r="J752" s="49">
        <v>1900</v>
      </c>
      <c r="K752" s="49" t="s">
        <v>77</v>
      </c>
      <c r="L752" s="49" t="s">
        <v>77</v>
      </c>
      <c r="M752" s="50" t="s">
        <v>77</v>
      </c>
      <c r="N752" s="46">
        <f t="shared" si="86"/>
        <v>1900</v>
      </c>
      <c r="P752">
        <f t="shared" si="80"/>
        <v>124</v>
      </c>
      <c r="Q752" s="38">
        <f t="shared" si="81"/>
        <v>1</v>
      </c>
      <c r="R752" s="38">
        <f t="shared" si="82"/>
        <v>0.9</v>
      </c>
      <c r="T752" s="47">
        <v>19045.640731328225</v>
      </c>
      <c r="U752" s="47">
        <f t="shared" si="83"/>
        <v>1904.5640731328222</v>
      </c>
      <c r="W752" s="47">
        <f t="shared" si="84"/>
        <v>0</v>
      </c>
      <c r="X752" s="47">
        <f t="shared" si="85"/>
        <v>0</v>
      </c>
    </row>
    <row r="753" spans="5:24" x14ac:dyDescent="0.2">
      <c r="E753" s="63">
        <v>126738</v>
      </c>
      <c r="F753" s="63" t="s">
        <v>60</v>
      </c>
      <c r="G753" s="63" t="s">
        <v>74</v>
      </c>
      <c r="I753" s="48" t="s">
        <v>77</v>
      </c>
      <c r="J753" s="49">
        <v>1900</v>
      </c>
      <c r="K753" s="49" t="s">
        <v>77</v>
      </c>
      <c r="L753" s="49" t="s">
        <v>77</v>
      </c>
      <c r="M753" s="50" t="s">
        <v>77</v>
      </c>
      <c r="N753" s="46">
        <f t="shared" si="86"/>
        <v>1900</v>
      </c>
      <c r="P753">
        <f t="shared" si="80"/>
        <v>124</v>
      </c>
      <c r="Q753" s="38">
        <f t="shared" si="81"/>
        <v>1</v>
      </c>
      <c r="R753" s="38">
        <f t="shared" si="82"/>
        <v>0.9</v>
      </c>
      <c r="T753" s="47">
        <v>93464.718403740379</v>
      </c>
      <c r="U753" s="47">
        <f t="shared" si="83"/>
        <v>9346.4718403740353</v>
      </c>
      <c r="W753" s="47">
        <f t="shared" si="84"/>
        <v>0</v>
      </c>
      <c r="X753" s="47">
        <f t="shared" si="85"/>
        <v>0</v>
      </c>
    </row>
    <row r="754" spans="5:24" x14ac:dyDescent="0.2">
      <c r="E754" s="63">
        <v>126737</v>
      </c>
      <c r="F754" s="63" t="s">
        <v>60</v>
      </c>
      <c r="G754" s="63" t="s">
        <v>74</v>
      </c>
      <c r="I754" s="48" t="s">
        <v>77</v>
      </c>
      <c r="J754" s="49">
        <v>1900</v>
      </c>
      <c r="K754" s="49" t="s">
        <v>77</v>
      </c>
      <c r="L754" s="49" t="s">
        <v>77</v>
      </c>
      <c r="M754" s="50" t="s">
        <v>77</v>
      </c>
      <c r="N754" s="46">
        <f t="shared" si="86"/>
        <v>1900</v>
      </c>
      <c r="P754">
        <f t="shared" si="80"/>
        <v>124</v>
      </c>
      <c r="Q754" s="38">
        <f t="shared" si="81"/>
        <v>1</v>
      </c>
      <c r="R754" s="38">
        <f t="shared" si="82"/>
        <v>0.9</v>
      </c>
      <c r="T754" s="47">
        <v>211970.92739867157</v>
      </c>
      <c r="U754" s="47">
        <f t="shared" si="83"/>
        <v>21197.092739867152</v>
      </c>
      <c r="W754" s="47">
        <f t="shared" si="84"/>
        <v>0</v>
      </c>
      <c r="X754" s="47">
        <f t="shared" si="85"/>
        <v>0</v>
      </c>
    </row>
    <row r="755" spans="5:24" x14ac:dyDescent="0.2">
      <c r="E755" s="63">
        <v>126736</v>
      </c>
      <c r="F755" s="63" t="s">
        <v>60</v>
      </c>
      <c r="G755" s="63" t="s">
        <v>74</v>
      </c>
      <c r="I755" s="48" t="s">
        <v>77</v>
      </c>
      <c r="J755" s="49">
        <v>1900</v>
      </c>
      <c r="K755" s="49" t="s">
        <v>77</v>
      </c>
      <c r="L755" s="49" t="s">
        <v>77</v>
      </c>
      <c r="M755" s="50" t="s">
        <v>77</v>
      </c>
      <c r="N755" s="46">
        <f t="shared" si="86"/>
        <v>1900</v>
      </c>
      <c r="P755">
        <f t="shared" si="80"/>
        <v>124</v>
      </c>
      <c r="Q755" s="38">
        <f t="shared" si="81"/>
        <v>1</v>
      </c>
      <c r="R755" s="38">
        <f t="shared" si="82"/>
        <v>0.9</v>
      </c>
      <c r="T755" s="47">
        <v>7108609.054442971</v>
      </c>
      <c r="U755" s="47">
        <f t="shared" si="83"/>
        <v>710860.90544429689</v>
      </c>
      <c r="W755" s="47">
        <f t="shared" si="84"/>
        <v>0</v>
      </c>
      <c r="X755" s="47">
        <f t="shared" si="85"/>
        <v>0</v>
      </c>
    </row>
    <row r="756" spans="5:24" x14ac:dyDescent="0.2">
      <c r="E756" s="63">
        <v>126735</v>
      </c>
      <c r="F756" s="63" t="s">
        <v>60</v>
      </c>
      <c r="G756" s="63" t="s">
        <v>74</v>
      </c>
      <c r="I756" s="48" t="s">
        <v>77</v>
      </c>
      <c r="J756" s="49">
        <v>1900</v>
      </c>
      <c r="K756" s="49" t="s">
        <v>77</v>
      </c>
      <c r="L756" s="49" t="s">
        <v>77</v>
      </c>
      <c r="M756" s="50" t="s">
        <v>77</v>
      </c>
      <c r="N756" s="46">
        <f t="shared" si="86"/>
        <v>1900</v>
      </c>
      <c r="P756">
        <f t="shared" si="80"/>
        <v>124</v>
      </c>
      <c r="Q756" s="38">
        <f t="shared" si="81"/>
        <v>1</v>
      </c>
      <c r="R756" s="38">
        <f t="shared" si="82"/>
        <v>0.9</v>
      </c>
      <c r="T756" s="47">
        <v>223962.62711839675</v>
      </c>
      <c r="U756" s="47">
        <f t="shared" si="83"/>
        <v>22396.26271183967</v>
      </c>
      <c r="W756" s="47">
        <f t="shared" si="84"/>
        <v>0</v>
      </c>
      <c r="X756" s="47">
        <f t="shared" si="85"/>
        <v>0</v>
      </c>
    </row>
    <row r="757" spans="5:24" x14ac:dyDescent="0.2">
      <c r="E757" s="63">
        <v>126734</v>
      </c>
      <c r="F757" s="63" t="s">
        <v>60</v>
      </c>
      <c r="G757" s="63" t="s">
        <v>74</v>
      </c>
      <c r="I757" s="48" t="s">
        <v>77</v>
      </c>
      <c r="J757" s="49">
        <v>1900</v>
      </c>
      <c r="K757" s="49" t="s">
        <v>77</v>
      </c>
      <c r="L757" s="49" t="s">
        <v>77</v>
      </c>
      <c r="M757" s="50" t="s">
        <v>77</v>
      </c>
      <c r="N757" s="46">
        <f t="shared" si="86"/>
        <v>1900</v>
      </c>
      <c r="P757">
        <f t="shared" si="80"/>
        <v>124</v>
      </c>
      <c r="Q757" s="38">
        <f t="shared" si="81"/>
        <v>1</v>
      </c>
      <c r="R757" s="38">
        <f t="shared" si="82"/>
        <v>0.9</v>
      </c>
      <c r="T757" s="47">
        <v>4861223.4481462408</v>
      </c>
      <c r="U757" s="47">
        <f t="shared" si="83"/>
        <v>486122.344814624</v>
      </c>
      <c r="W757" s="47">
        <f t="shared" si="84"/>
        <v>0</v>
      </c>
      <c r="X757" s="47">
        <f t="shared" si="85"/>
        <v>0</v>
      </c>
    </row>
    <row r="758" spans="5:24" x14ac:dyDescent="0.2">
      <c r="E758" s="63">
        <v>126733</v>
      </c>
      <c r="F758" s="63" t="s">
        <v>60</v>
      </c>
      <c r="G758" s="63" t="s">
        <v>74</v>
      </c>
      <c r="I758" s="48" t="s">
        <v>77</v>
      </c>
      <c r="J758" s="49">
        <v>1900</v>
      </c>
      <c r="K758" s="49" t="s">
        <v>77</v>
      </c>
      <c r="L758" s="49" t="s">
        <v>77</v>
      </c>
      <c r="M758" s="50" t="s">
        <v>77</v>
      </c>
      <c r="N758" s="46">
        <f t="shared" si="86"/>
        <v>1900</v>
      </c>
      <c r="P758">
        <f t="shared" si="80"/>
        <v>124</v>
      </c>
      <c r="Q758" s="38">
        <f t="shared" si="81"/>
        <v>1</v>
      </c>
      <c r="R758" s="38">
        <f t="shared" si="82"/>
        <v>0.9</v>
      </c>
      <c r="T758" s="47">
        <v>20809.125984228987</v>
      </c>
      <c r="U758" s="47">
        <f t="shared" si="83"/>
        <v>2080.9125984228981</v>
      </c>
      <c r="W758" s="47">
        <f t="shared" si="84"/>
        <v>0</v>
      </c>
      <c r="X758" s="47">
        <f t="shared" si="85"/>
        <v>0</v>
      </c>
    </row>
    <row r="759" spans="5:24" x14ac:dyDescent="0.2">
      <c r="E759" s="63">
        <v>126732</v>
      </c>
      <c r="F759" s="63" t="s">
        <v>60</v>
      </c>
      <c r="G759" s="63" t="s">
        <v>74</v>
      </c>
      <c r="I759" s="48" t="s">
        <v>77</v>
      </c>
      <c r="J759" s="49">
        <v>1900</v>
      </c>
      <c r="K759" s="49" t="s">
        <v>77</v>
      </c>
      <c r="L759" s="49" t="s">
        <v>77</v>
      </c>
      <c r="M759" s="50" t="s">
        <v>77</v>
      </c>
      <c r="N759" s="46">
        <f t="shared" si="86"/>
        <v>1900</v>
      </c>
      <c r="P759">
        <f t="shared" si="80"/>
        <v>124</v>
      </c>
      <c r="Q759" s="38">
        <f t="shared" si="81"/>
        <v>1</v>
      </c>
      <c r="R759" s="38">
        <f t="shared" si="82"/>
        <v>0.9</v>
      </c>
      <c r="T759" s="47">
        <v>193277.98371792352</v>
      </c>
      <c r="U759" s="47">
        <f t="shared" si="83"/>
        <v>19327.798371792349</v>
      </c>
      <c r="W759" s="47">
        <f t="shared" si="84"/>
        <v>0</v>
      </c>
      <c r="X759" s="47">
        <f t="shared" si="85"/>
        <v>0</v>
      </c>
    </row>
    <row r="760" spans="5:24" x14ac:dyDescent="0.2">
      <c r="E760" s="63">
        <v>126731</v>
      </c>
      <c r="F760" s="63" t="s">
        <v>60</v>
      </c>
      <c r="G760" s="63" t="s">
        <v>74</v>
      </c>
      <c r="I760" s="48" t="s">
        <v>77</v>
      </c>
      <c r="J760" s="49">
        <v>1900</v>
      </c>
      <c r="K760" s="49" t="s">
        <v>77</v>
      </c>
      <c r="L760" s="49" t="s">
        <v>77</v>
      </c>
      <c r="M760" s="50" t="s">
        <v>77</v>
      </c>
      <c r="N760" s="46">
        <f t="shared" si="86"/>
        <v>1900</v>
      </c>
      <c r="P760">
        <f t="shared" si="80"/>
        <v>124</v>
      </c>
      <c r="Q760" s="38">
        <f t="shared" si="81"/>
        <v>1</v>
      </c>
      <c r="R760" s="38">
        <f t="shared" si="82"/>
        <v>0.9</v>
      </c>
      <c r="T760" s="47">
        <v>22925.3082877099</v>
      </c>
      <c r="U760" s="47">
        <f t="shared" si="83"/>
        <v>2292.5308287709895</v>
      </c>
      <c r="W760" s="47">
        <f t="shared" si="84"/>
        <v>0</v>
      </c>
      <c r="X760" s="47">
        <f t="shared" si="85"/>
        <v>0</v>
      </c>
    </row>
    <row r="761" spans="5:24" x14ac:dyDescent="0.2">
      <c r="E761" s="63">
        <v>126730</v>
      </c>
      <c r="F761" s="63" t="s">
        <v>60</v>
      </c>
      <c r="G761" s="63" t="s">
        <v>74</v>
      </c>
      <c r="I761" s="48" t="s">
        <v>77</v>
      </c>
      <c r="J761" s="49">
        <v>1900</v>
      </c>
      <c r="K761" s="49" t="s">
        <v>77</v>
      </c>
      <c r="L761" s="49" t="s">
        <v>77</v>
      </c>
      <c r="M761" s="50" t="s">
        <v>77</v>
      </c>
      <c r="N761" s="46">
        <f t="shared" si="86"/>
        <v>1900</v>
      </c>
      <c r="P761">
        <f t="shared" si="80"/>
        <v>124</v>
      </c>
      <c r="Q761" s="38">
        <f t="shared" si="81"/>
        <v>1</v>
      </c>
      <c r="R761" s="38">
        <f t="shared" si="82"/>
        <v>0.9</v>
      </c>
      <c r="T761" s="47">
        <v>6657156.829700375</v>
      </c>
      <c r="U761" s="47">
        <f t="shared" si="83"/>
        <v>665715.68297003733</v>
      </c>
      <c r="W761" s="47">
        <f t="shared" si="84"/>
        <v>0</v>
      </c>
      <c r="X761" s="47">
        <f t="shared" si="85"/>
        <v>0</v>
      </c>
    </row>
    <row r="762" spans="5:24" x14ac:dyDescent="0.2">
      <c r="E762" s="63">
        <v>126729</v>
      </c>
      <c r="F762" s="63" t="s">
        <v>60</v>
      </c>
      <c r="G762" s="63" t="s">
        <v>74</v>
      </c>
      <c r="I762" s="48" t="s">
        <v>77</v>
      </c>
      <c r="J762" s="49">
        <v>1900</v>
      </c>
      <c r="K762" s="49" t="s">
        <v>77</v>
      </c>
      <c r="L762" s="49" t="s">
        <v>77</v>
      </c>
      <c r="M762" s="50" t="s">
        <v>77</v>
      </c>
      <c r="N762" s="46">
        <f t="shared" si="86"/>
        <v>1900</v>
      </c>
      <c r="P762">
        <f t="shared" si="80"/>
        <v>124</v>
      </c>
      <c r="Q762" s="38">
        <f t="shared" si="81"/>
        <v>1</v>
      </c>
      <c r="R762" s="38">
        <f t="shared" si="82"/>
        <v>0.9</v>
      </c>
      <c r="T762" s="47">
        <v>77593.351127633505</v>
      </c>
      <c r="U762" s="47">
        <f t="shared" si="83"/>
        <v>7759.3351127633487</v>
      </c>
      <c r="W762" s="47">
        <f t="shared" si="84"/>
        <v>0</v>
      </c>
      <c r="X762" s="47">
        <f t="shared" si="85"/>
        <v>0</v>
      </c>
    </row>
    <row r="763" spans="5:24" x14ac:dyDescent="0.2">
      <c r="E763" s="63">
        <v>126728</v>
      </c>
      <c r="F763" s="63" t="s">
        <v>60</v>
      </c>
      <c r="G763" s="63" t="s">
        <v>74</v>
      </c>
      <c r="I763" s="48" t="s">
        <v>77</v>
      </c>
      <c r="J763" s="49">
        <v>1900</v>
      </c>
      <c r="K763" s="49" t="s">
        <v>77</v>
      </c>
      <c r="L763" s="49" t="s">
        <v>77</v>
      </c>
      <c r="M763" s="50" t="s">
        <v>77</v>
      </c>
      <c r="N763" s="46">
        <f t="shared" si="86"/>
        <v>1900</v>
      </c>
      <c r="P763">
        <f t="shared" si="80"/>
        <v>124</v>
      </c>
      <c r="Q763" s="38">
        <f t="shared" si="81"/>
        <v>1</v>
      </c>
      <c r="R763" s="38">
        <f t="shared" si="82"/>
        <v>0.9</v>
      </c>
      <c r="T763" s="47">
        <v>8829065.267172955</v>
      </c>
      <c r="U763" s="47">
        <f t="shared" si="83"/>
        <v>882906.52671729529</v>
      </c>
      <c r="W763" s="47">
        <f t="shared" si="84"/>
        <v>0</v>
      </c>
      <c r="X763" s="47">
        <f t="shared" si="85"/>
        <v>0</v>
      </c>
    </row>
    <row r="764" spans="5:24" x14ac:dyDescent="0.2">
      <c r="E764" s="63">
        <v>126727</v>
      </c>
      <c r="F764" s="63" t="s">
        <v>60</v>
      </c>
      <c r="G764" s="63" t="s">
        <v>74</v>
      </c>
      <c r="I764" s="48" t="s">
        <v>77</v>
      </c>
      <c r="J764" s="49">
        <v>1900</v>
      </c>
      <c r="K764" s="49" t="s">
        <v>77</v>
      </c>
      <c r="L764" s="49" t="s">
        <v>77</v>
      </c>
      <c r="M764" s="50" t="s">
        <v>77</v>
      </c>
      <c r="N764" s="46">
        <f t="shared" si="86"/>
        <v>1900</v>
      </c>
      <c r="P764">
        <f t="shared" si="80"/>
        <v>124</v>
      </c>
      <c r="Q764" s="38">
        <f t="shared" si="81"/>
        <v>1</v>
      </c>
      <c r="R764" s="38">
        <f t="shared" si="82"/>
        <v>0.9</v>
      </c>
      <c r="T764" s="47">
        <v>0</v>
      </c>
      <c r="U764" s="47">
        <f t="shared" si="83"/>
        <v>0</v>
      </c>
      <c r="W764" s="47">
        <f t="shared" si="84"/>
        <v>0</v>
      </c>
      <c r="X764" s="47">
        <f t="shared" si="85"/>
        <v>0</v>
      </c>
    </row>
    <row r="765" spans="5:24" x14ac:dyDescent="0.2">
      <c r="E765" s="63">
        <v>126726</v>
      </c>
      <c r="F765" s="63" t="s">
        <v>60</v>
      </c>
      <c r="G765" s="63" t="s">
        <v>74</v>
      </c>
      <c r="I765" s="48" t="s">
        <v>77</v>
      </c>
      <c r="J765" s="49">
        <v>1900</v>
      </c>
      <c r="K765" s="49" t="s">
        <v>77</v>
      </c>
      <c r="L765" s="49" t="s">
        <v>77</v>
      </c>
      <c r="M765" s="50" t="s">
        <v>77</v>
      </c>
      <c r="N765" s="46">
        <f t="shared" si="86"/>
        <v>1900</v>
      </c>
      <c r="P765">
        <f t="shared" si="80"/>
        <v>124</v>
      </c>
      <c r="Q765" s="38">
        <f t="shared" si="81"/>
        <v>1</v>
      </c>
      <c r="R765" s="38">
        <f t="shared" si="82"/>
        <v>0.9</v>
      </c>
      <c r="T765" s="47">
        <v>4899314.7296088962</v>
      </c>
      <c r="U765" s="47">
        <f t="shared" si="83"/>
        <v>489931.47296088951</v>
      </c>
      <c r="W765" s="47">
        <f t="shared" si="84"/>
        <v>0</v>
      </c>
      <c r="X765" s="47">
        <f t="shared" si="85"/>
        <v>0</v>
      </c>
    </row>
    <row r="766" spans="5:24" x14ac:dyDescent="0.2">
      <c r="E766" s="63">
        <v>126725</v>
      </c>
      <c r="F766" s="63" t="s">
        <v>60</v>
      </c>
      <c r="G766" s="63" t="s">
        <v>74</v>
      </c>
      <c r="I766" s="48" t="s">
        <v>77</v>
      </c>
      <c r="J766" s="49">
        <v>1900</v>
      </c>
      <c r="K766" s="49" t="s">
        <v>77</v>
      </c>
      <c r="L766" s="49" t="s">
        <v>77</v>
      </c>
      <c r="M766" s="50" t="s">
        <v>77</v>
      </c>
      <c r="N766" s="46">
        <f t="shared" si="86"/>
        <v>1900</v>
      </c>
      <c r="P766">
        <f t="shared" si="80"/>
        <v>124</v>
      </c>
      <c r="Q766" s="38">
        <f t="shared" si="81"/>
        <v>1</v>
      </c>
      <c r="R766" s="38">
        <f t="shared" si="82"/>
        <v>0.9</v>
      </c>
      <c r="T766" s="47">
        <v>197721.96655523343</v>
      </c>
      <c r="U766" s="47">
        <f t="shared" si="83"/>
        <v>19772.196655523338</v>
      </c>
      <c r="W766" s="47">
        <f t="shared" si="84"/>
        <v>0</v>
      </c>
      <c r="X766" s="47">
        <f t="shared" si="85"/>
        <v>0</v>
      </c>
    </row>
    <row r="767" spans="5:24" x14ac:dyDescent="0.2">
      <c r="E767" s="63">
        <v>126724</v>
      </c>
      <c r="F767" s="63" t="s">
        <v>60</v>
      </c>
      <c r="G767" s="63" t="s">
        <v>74</v>
      </c>
      <c r="I767" s="48" t="s">
        <v>77</v>
      </c>
      <c r="J767" s="49">
        <v>1900</v>
      </c>
      <c r="K767" s="49" t="s">
        <v>77</v>
      </c>
      <c r="L767" s="49" t="s">
        <v>77</v>
      </c>
      <c r="M767" s="50" t="s">
        <v>77</v>
      </c>
      <c r="N767" s="46">
        <f t="shared" si="86"/>
        <v>1900</v>
      </c>
      <c r="P767">
        <f t="shared" si="80"/>
        <v>124</v>
      </c>
      <c r="Q767" s="38">
        <f t="shared" si="81"/>
        <v>1</v>
      </c>
      <c r="R767" s="38">
        <f t="shared" si="82"/>
        <v>0.9</v>
      </c>
      <c r="T767" s="47">
        <v>119564.30014667168</v>
      </c>
      <c r="U767" s="47">
        <f t="shared" si="83"/>
        <v>11956.430014667165</v>
      </c>
      <c r="W767" s="47">
        <f t="shared" si="84"/>
        <v>0</v>
      </c>
      <c r="X767" s="47">
        <f t="shared" si="85"/>
        <v>0</v>
      </c>
    </row>
    <row r="768" spans="5:24" x14ac:dyDescent="0.2">
      <c r="E768" s="63">
        <v>126723</v>
      </c>
      <c r="F768" s="63" t="s">
        <v>60</v>
      </c>
      <c r="G768" s="63" t="s">
        <v>74</v>
      </c>
      <c r="I768" s="48" t="s">
        <v>77</v>
      </c>
      <c r="J768" s="49">
        <v>1900</v>
      </c>
      <c r="K768" s="49" t="s">
        <v>77</v>
      </c>
      <c r="L768" s="49" t="s">
        <v>77</v>
      </c>
      <c r="M768" s="50" t="s">
        <v>77</v>
      </c>
      <c r="N768" s="46">
        <f t="shared" si="86"/>
        <v>1900</v>
      </c>
      <c r="P768">
        <f t="shared" si="80"/>
        <v>124</v>
      </c>
      <c r="Q768" s="38">
        <f t="shared" si="81"/>
        <v>1</v>
      </c>
      <c r="R768" s="38">
        <f t="shared" si="82"/>
        <v>0.9</v>
      </c>
      <c r="T768" s="47">
        <v>210560.13919635094</v>
      </c>
      <c r="U768" s="47">
        <f t="shared" si="83"/>
        <v>21056.01391963509</v>
      </c>
      <c r="W768" s="47">
        <f t="shared" si="84"/>
        <v>0</v>
      </c>
      <c r="X768" s="47">
        <f t="shared" si="85"/>
        <v>0</v>
      </c>
    </row>
    <row r="769" spans="5:24" x14ac:dyDescent="0.2">
      <c r="E769" s="63">
        <v>126722</v>
      </c>
      <c r="F769" s="63" t="s">
        <v>60</v>
      </c>
      <c r="G769" s="63" t="s">
        <v>74</v>
      </c>
      <c r="I769" s="48" t="s">
        <v>77</v>
      </c>
      <c r="J769" s="49">
        <v>1900</v>
      </c>
      <c r="K769" s="49" t="s">
        <v>77</v>
      </c>
      <c r="L769" s="49" t="s">
        <v>77</v>
      </c>
      <c r="M769" s="50" t="s">
        <v>77</v>
      </c>
      <c r="N769" s="46">
        <f t="shared" si="86"/>
        <v>1900</v>
      </c>
      <c r="P769">
        <f t="shared" si="80"/>
        <v>124</v>
      </c>
      <c r="Q769" s="38">
        <f t="shared" si="81"/>
        <v>1</v>
      </c>
      <c r="R769" s="38">
        <f t="shared" si="82"/>
        <v>0.9</v>
      </c>
      <c r="T769" s="47">
        <v>145311.18483902275</v>
      </c>
      <c r="U769" s="47">
        <f t="shared" si="83"/>
        <v>14531.118483902272</v>
      </c>
      <c r="W769" s="47">
        <f t="shared" si="84"/>
        <v>0</v>
      </c>
      <c r="X769" s="47">
        <f t="shared" si="85"/>
        <v>0</v>
      </c>
    </row>
    <row r="770" spans="5:24" x14ac:dyDescent="0.2">
      <c r="E770" s="63">
        <v>126721</v>
      </c>
      <c r="F770" s="63" t="s">
        <v>60</v>
      </c>
      <c r="G770" s="63" t="s">
        <v>74</v>
      </c>
      <c r="I770" s="48" t="s">
        <v>77</v>
      </c>
      <c r="J770" s="49">
        <v>1900</v>
      </c>
      <c r="K770" s="49" t="s">
        <v>77</v>
      </c>
      <c r="L770" s="49" t="s">
        <v>77</v>
      </c>
      <c r="M770" s="50" t="s">
        <v>77</v>
      </c>
      <c r="N770" s="46">
        <f t="shared" si="86"/>
        <v>1900</v>
      </c>
      <c r="P770">
        <f t="shared" si="80"/>
        <v>124</v>
      </c>
      <c r="Q770" s="38">
        <f t="shared" si="81"/>
        <v>1</v>
      </c>
      <c r="R770" s="38">
        <f t="shared" si="82"/>
        <v>0.9</v>
      </c>
      <c r="T770" s="47">
        <v>305435.64580241195</v>
      </c>
      <c r="U770" s="47">
        <f t="shared" si="83"/>
        <v>30543.564580241189</v>
      </c>
      <c r="W770" s="47">
        <f t="shared" si="84"/>
        <v>0</v>
      </c>
      <c r="X770" s="47">
        <f t="shared" si="85"/>
        <v>0</v>
      </c>
    </row>
    <row r="771" spans="5:24" x14ac:dyDescent="0.2">
      <c r="E771" s="63">
        <v>126720</v>
      </c>
      <c r="F771" s="63" t="s">
        <v>60</v>
      </c>
      <c r="G771" s="63" t="s">
        <v>74</v>
      </c>
      <c r="I771" s="48" t="s">
        <v>77</v>
      </c>
      <c r="J771" s="49">
        <v>1900</v>
      </c>
      <c r="K771" s="49" t="s">
        <v>77</v>
      </c>
      <c r="L771" s="49" t="s">
        <v>77</v>
      </c>
      <c r="M771" s="50" t="s">
        <v>77</v>
      </c>
      <c r="N771" s="46">
        <f t="shared" si="86"/>
        <v>1900</v>
      </c>
      <c r="P771">
        <f t="shared" si="80"/>
        <v>124</v>
      </c>
      <c r="Q771" s="38">
        <f t="shared" si="81"/>
        <v>1</v>
      </c>
      <c r="R771" s="38">
        <f t="shared" si="82"/>
        <v>0.9</v>
      </c>
      <c r="T771" s="47">
        <v>176348.52529007616</v>
      </c>
      <c r="U771" s="47">
        <f t="shared" si="83"/>
        <v>17634.85252900761</v>
      </c>
      <c r="W771" s="47">
        <f t="shared" si="84"/>
        <v>0</v>
      </c>
      <c r="X771" s="47">
        <f t="shared" si="85"/>
        <v>0</v>
      </c>
    </row>
    <row r="772" spans="5:24" x14ac:dyDescent="0.2">
      <c r="E772" s="63">
        <v>126719</v>
      </c>
      <c r="F772" s="63" t="s">
        <v>60</v>
      </c>
      <c r="G772" s="63" t="s">
        <v>74</v>
      </c>
      <c r="I772" s="48" t="s">
        <v>77</v>
      </c>
      <c r="J772" s="49">
        <v>1900</v>
      </c>
      <c r="K772" s="49" t="s">
        <v>77</v>
      </c>
      <c r="L772" s="49" t="s">
        <v>77</v>
      </c>
      <c r="M772" s="50" t="s">
        <v>77</v>
      </c>
      <c r="N772" s="46">
        <f t="shared" si="86"/>
        <v>1900</v>
      </c>
      <c r="P772">
        <f t="shared" si="80"/>
        <v>124</v>
      </c>
      <c r="Q772" s="38">
        <f t="shared" si="81"/>
        <v>1</v>
      </c>
      <c r="R772" s="38">
        <f t="shared" si="82"/>
        <v>0.9</v>
      </c>
      <c r="T772" s="47">
        <v>88174.262645038078</v>
      </c>
      <c r="U772" s="47">
        <f t="shared" si="83"/>
        <v>8817.4262645038052</v>
      </c>
      <c r="W772" s="47">
        <f t="shared" si="84"/>
        <v>0</v>
      </c>
      <c r="X772" s="47">
        <f t="shared" si="85"/>
        <v>0</v>
      </c>
    </row>
    <row r="773" spans="5:24" x14ac:dyDescent="0.2">
      <c r="E773" s="63">
        <v>126718</v>
      </c>
      <c r="F773" s="63" t="s">
        <v>60</v>
      </c>
      <c r="G773" s="63" t="s">
        <v>74</v>
      </c>
      <c r="I773" s="48" t="s">
        <v>77</v>
      </c>
      <c r="J773" s="49">
        <v>1900</v>
      </c>
      <c r="K773" s="49" t="s">
        <v>77</v>
      </c>
      <c r="L773" s="49" t="s">
        <v>77</v>
      </c>
      <c r="M773" s="50" t="s">
        <v>77</v>
      </c>
      <c r="N773" s="46">
        <f t="shared" si="86"/>
        <v>1900</v>
      </c>
      <c r="P773">
        <f t="shared" si="80"/>
        <v>124</v>
      </c>
      <c r="Q773" s="38">
        <f t="shared" si="81"/>
        <v>1</v>
      </c>
      <c r="R773" s="38">
        <f t="shared" si="82"/>
        <v>0.9</v>
      </c>
      <c r="T773" s="47">
        <v>64543.560256167882</v>
      </c>
      <c r="U773" s="47">
        <f t="shared" si="83"/>
        <v>6454.3560256167866</v>
      </c>
      <c r="W773" s="47">
        <f t="shared" si="84"/>
        <v>0</v>
      </c>
      <c r="X773" s="47">
        <f t="shared" si="85"/>
        <v>0</v>
      </c>
    </row>
    <row r="774" spans="5:24" x14ac:dyDescent="0.2">
      <c r="E774" s="63">
        <v>126717</v>
      </c>
      <c r="F774" s="63" t="s">
        <v>60</v>
      </c>
      <c r="G774" s="63" t="s">
        <v>74</v>
      </c>
      <c r="I774" s="48" t="s">
        <v>77</v>
      </c>
      <c r="J774" s="49">
        <v>1900</v>
      </c>
      <c r="K774" s="49" t="s">
        <v>77</v>
      </c>
      <c r="L774" s="49" t="s">
        <v>77</v>
      </c>
      <c r="M774" s="50" t="s">
        <v>77</v>
      </c>
      <c r="N774" s="46">
        <f t="shared" si="86"/>
        <v>1900</v>
      </c>
      <c r="P774">
        <f t="shared" si="80"/>
        <v>124</v>
      </c>
      <c r="Q774" s="38">
        <f t="shared" si="81"/>
        <v>1</v>
      </c>
      <c r="R774" s="38">
        <f t="shared" si="82"/>
        <v>0.9</v>
      </c>
      <c r="T774" s="47">
        <v>23630.70238887021</v>
      </c>
      <c r="U774" s="47">
        <f t="shared" si="83"/>
        <v>2363.0702388870204</v>
      </c>
      <c r="W774" s="47">
        <f t="shared" si="84"/>
        <v>0</v>
      </c>
      <c r="X774" s="47">
        <f t="shared" si="85"/>
        <v>0</v>
      </c>
    </row>
    <row r="775" spans="5:24" x14ac:dyDescent="0.2">
      <c r="E775" s="63">
        <v>126716</v>
      </c>
      <c r="F775" s="63" t="s">
        <v>60</v>
      </c>
      <c r="G775" s="63" t="s">
        <v>74</v>
      </c>
      <c r="I775" s="48" t="s">
        <v>77</v>
      </c>
      <c r="J775" s="49">
        <v>1900</v>
      </c>
      <c r="K775" s="49" t="s">
        <v>77</v>
      </c>
      <c r="L775" s="49" t="s">
        <v>77</v>
      </c>
      <c r="M775" s="50" t="s">
        <v>77</v>
      </c>
      <c r="N775" s="46">
        <f t="shared" si="86"/>
        <v>1900</v>
      </c>
      <c r="P775">
        <f t="shared" si="80"/>
        <v>124</v>
      </c>
      <c r="Q775" s="38">
        <f t="shared" si="81"/>
        <v>1</v>
      </c>
      <c r="R775" s="38">
        <f t="shared" si="82"/>
        <v>0.9</v>
      </c>
      <c r="T775" s="47">
        <v>14107.882023206095</v>
      </c>
      <c r="U775" s="47">
        <f t="shared" si="83"/>
        <v>1410.7882023206091</v>
      </c>
      <c r="W775" s="47">
        <f t="shared" si="84"/>
        <v>0</v>
      </c>
      <c r="X775" s="47">
        <f t="shared" si="85"/>
        <v>0</v>
      </c>
    </row>
    <row r="776" spans="5:24" x14ac:dyDescent="0.2">
      <c r="E776" s="63">
        <v>126715</v>
      </c>
      <c r="F776" s="63" t="s">
        <v>60</v>
      </c>
      <c r="G776" s="63" t="s">
        <v>73</v>
      </c>
      <c r="I776" s="48" t="s">
        <v>77</v>
      </c>
      <c r="J776" s="49">
        <v>1900</v>
      </c>
      <c r="K776" s="49" t="s">
        <v>77</v>
      </c>
      <c r="L776" s="49" t="s">
        <v>77</v>
      </c>
      <c r="M776" s="50" t="s">
        <v>77</v>
      </c>
      <c r="N776" s="46">
        <f t="shared" si="86"/>
        <v>1900</v>
      </c>
      <c r="P776">
        <f t="shared" si="80"/>
        <v>124</v>
      </c>
      <c r="Q776" s="38">
        <f t="shared" si="81"/>
        <v>1</v>
      </c>
      <c r="R776" s="38">
        <f t="shared" si="82"/>
        <v>0.9</v>
      </c>
      <c r="T776" s="47">
        <v>0</v>
      </c>
      <c r="U776" s="47">
        <f t="shared" si="83"/>
        <v>0</v>
      </c>
      <c r="W776" s="47">
        <f t="shared" si="84"/>
        <v>0</v>
      </c>
      <c r="X776" s="47">
        <f t="shared" si="85"/>
        <v>0</v>
      </c>
    </row>
    <row r="777" spans="5:24" x14ac:dyDescent="0.2">
      <c r="E777" s="63">
        <v>126714</v>
      </c>
      <c r="F777" s="63" t="s">
        <v>60</v>
      </c>
      <c r="G777" s="63" t="s">
        <v>73</v>
      </c>
      <c r="I777" s="48" t="s">
        <v>77</v>
      </c>
      <c r="J777" s="49">
        <v>1900</v>
      </c>
      <c r="K777" s="49" t="s">
        <v>77</v>
      </c>
      <c r="L777" s="49" t="s">
        <v>77</v>
      </c>
      <c r="M777" s="50" t="s">
        <v>77</v>
      </c>
      <c r="N777" s="46">
        <f t="shared" si="86"/>
        <v>1900</v>
      </c>
      <c r="P777">
        <f t="shared" si="80"/>
        <v>124</v>
      </c>
      <c r="Q777" s="38">
        <f t="shared" si="81"/>
        <v>1</v>
      </c>
      <c r="R777" s="38">
        <f t="shared" si="82"/>
        <v>0.9</v>
      </c>
      <c r="T777" s="47">
        <v>143547.69958612201</v>
      </c>
      <c r="U777" s="47">
        <f t="shared" si="83"/>
        <v>14354.769958612198</v>
      </c>
      <c r="W777" s="47">
        <f t="shared" si="84"/>
        <v>143547.69958612201</v>
      </c>
      <c r="X777" s="47">
        <f t="shared" si="85"/>
        <v>14354.769958612198</v>
      </c>
    </row>
    <row r="778" spans="5:24" x14ac:dyDescent="0.2">
      <c r="E778" s="63">
        <v>126713</v>
      </c>
      <c r="F778" s="63" t="s">
        <v>60</v>
      </c>
      <c r="G778" s="63" t="s">
        <v>74</v>
      </c>
      <c r="I778" s="48" t="s">
        <v>77</v>
      </c>
      <c r="J778" s="49">
        <v>1900</v>
      </c>
      <c r="K778" s="49" t="s">
        <v>77</v>
      </c>
      <c r="L778" s="49" t="s">
        <v>77</v>
      </c>
      <c r="M778" s="50" t="s">
        <v>77</v>
      </c>
      <c r="N778" s="46">
        <f t="shared" si="86"/>
        <v>1900</v>
      </c>
      <c r="P778">
        <f t="shared" si="80"/>
        <v>124</v>
      </c>
      <c r="Q778" s="38">
        <f t="shared" si="81"/>
        <v>1</v>
      </c>
      <c r="R778" s="38">
        <f t="shared" si="82"/>
        <v>0.9</v>
      </c>
      <c r="T778" s="47">
        <v>234896.23568638146</v>
      </c>
      <c r="U778" s="47">
        <f t="shared" si="83"/>
        <v>23489.623568638141</v>
      </c>
      <c r="W778" s="47">
        <f t="shared" si="84"/>
        <v>0</v>
      </c>
      <c r="X778" s="47">
        <f t="shared" si="85"/>
        <v>0</v>
      </c>
    </row>
    <row r="779" spans="5:24" x14ac:dyDescent="0.2">
      <c r="E779" s="63">
        <v>126712</v>
      </c>
      <c r="F779" s="63" t="s">
        <v>60</v>
      </c>
      <c r="G779" s="63" t="s">
        <v>74</v>
      </c>
      <c r="I779" s="48" t="s">
        <v>77</v>
      </c>
      <c r="J779" s="49">
        <v>1900</v>
      </c>
      <c r="K779" s="49" t="s">
        <v>77</v>
      </c>
      <c r="L779" s="49" t="s">
        <v>77</v>
      </c>
      <c r="M779" s="50" t="s">
        <v>77</v>
      </c>
      <c r="N779" s="46">
        <f t="shared" si="86"/>
        <v>1900</v>
      </c>
      <c r="P779">
        <f t="shared" si="80"/>
        <v>124</v>
      </c>
      <c r="Q779" s="38">
        <f t="shared" si="81"/>
        <v>1</v>
      </c>
      <c r="R779" s="38">
        <f t="shared" si="82"/>
        <v>0.9</v>
      </c>
      <c r="T779" s="47">
        <v>95580.900707221284</v>
      </c>
      <c r="U779" s="47">
        <f t="shared" si="83"/>
        <v>9558.0900707221263</v>
      </c>
      <c r="W779" s="47">
        <f t="shared" si="84"/>
        <v>0</v>
      </c>
      <c r="X779" s="47">
        <f t="shared" si="85"/>
        <v>0</v>
      </c>
    </row>
    <row r="780" spans="5:24" x14ac:dyDescent="0.2">
      <c r="E780" s="63">
        <v>126711</v>
      </c>
      <c r="F780" s="63" t="s">
        <v>60</v>
      </c>
      <c r="G780" s="63" t="s">
        <v>74</v>
      </c>
      <c r="I780" s="48" t="s">
        <v>77</v>
      </c>
      <c r="J780" s="49">
        <v>1900</v>
      </c>
      <c r="K780" s="49" t="s">
        <v>77</v>
      </c>
      <c r="L780" s="49" t="s">
        <v>77</v>
      </c>
      <c r="M780" s="50" t="s">
        <v>77</v>
      </c>
      <c r="N780" s="46">
        <f t="shared" si="86"/>
        <v>1900</v>
      </c>
      <c r="P780">
        <f t="shared" si="80"/>
        <v>124</v>
      </c>
      <c r="Q780" s="38">
        <f t="shared" si="81"/>
        <v>1</v>
      </c>
      <c r="R780" s="38">
        <f t="shared" si="82"/>
        <v>0.9</v>
      </c>
      <c r="T780" s="47">
        <v>8817.426264503807</v>
      </c>
      <c r="U780" s="47">
        <f t="shared" si="83"/>
        <v>881.7426264503805</v>
      </c>
      <c r="W780" s="47">
        <f t="shared" si="84"/>
        <v>0</v>
      </c>
      <c r="X780" s="47">
        <f t="shared" si="85"/>
        <v>0</v>
      </c>
    </row>
    <row r="781" spans="5:24" x14ac:dyDescent="0.2">
      <c r="E781" s="63">
        <v>126710</v>
      </c>
      <c r="F781" s="63" t="s">
        <v>60</v>
      </c>
      <c r="G781" s="63" t="s">
        <v>74</v>
      </c>
      <c r="I781" s="48" t="s">
        <v>77</v>
      </c>
      <c r="J781" s="49">
        <v>1900</v>
      </c>
      <c r="K781" s="49" t="s">
        <v>77</v>
      </c>
      <c r="L781" s="49" t="s">
        <v>77</v>
      </c>
      <c r="M781" s="50" t="s">
        <v>77</v>
      </c>
      <c r="N781" s="46">
        <f t="shared" si="86"/>
        <v>1900</v>
      </c>
      <c r="P781">
        <f t="shared" si="80"/>
        <v>124</v>
      </c>
      <c r="Q781" s="38">
        <f t="shared" si="81"/>
        <v>1</v>
      </c>
      <c r="R781" s="38">
        <f t="shared" si="82"/>
        <v>0.9</v>
      </c>
      <c r="T781" s="47">
        <v>27157.672894671734</v>
      </c>
      <c r="U781" s="47">
        <f t="shared" si="83"/>
        <v>2715.7672894671728</v>
      </c>
      <c r="W781" s="47">
        <f t="shared" si="84"/>
        <v>0</v>
      </c>
      <c r="X781" s="47">
        <f t="shared" si="85"/>
        <v>0</v>
      </c>
    </row>
    <row r="782" spans="5:24" x14ac:dyDescent="0.2">
      <c r="E782" s="63">
        <v>126709</v>
      </c>
      <c r="F782" s="63" t="s">
        <v>60</v>
      </c>
      <c r="G782" s="63" t="s">
        <v>74</v>
      </c>
      <c r="I782" s="48" t="s">
        <v>77</v>
      </c>
      <c r="J782" s="49">
        <v>1900</v>
      </c>
      <c r="K782" s="49" t="s">
        <v>77</v>
      </c>
      <c r="L782" s="49" t="s">
        <v>77</v>
      </c>
      <c r="M782" s="50" t="s">
        <v>77</v>
      </c>
      <c r="N782" s="46">
        <f t="shared" si="86"/>
        <v>1900</v>
      </c>
      <c r="P782">
        <f t="shared" si="80"/>
        <v>124</v>
      </c>
      <c r="Q782" s="38">
        <f t="shared" si="81"/>
        <v>1</v>
      </c>
      <c r="R782" s="38">
        <f t="shared" si="82"/>
        <v>0.9</v>
      </c>
      <c r="T782" s="47">
        <v>62074.680902106811</v>
      </c>
      <c r="U782" s="47">
        <f t="shared" si="83"/>
        <v>6207.4680902106793</v>
      </c>
      <c r="W782" s="47">
        <f t="shared" si="84"/>
        <v>0</v>
      </c>
      <c r="X782" s="47">
        <f t="shared" si="85"/>
        <v>0</v>
      </c>
    </row>
    <row r="783" spans="5:24" x14ac:dyDescent="0.2">
      <c r="E783" s="63">
        <v>126708</v>
      </c>
      <c r="F783" s="63" t="s">
        <v>60</v>
      </c>
      <c r="G783" s="63" t="s">
        <v>74</v>
      </c>
      <c r="I783" s="48" t="s">
        <v>77</v>
      </c>
      <c r="J783" s="49">
        <v>1900</v>
      </c>
      <c r="K783" s="49" t="s">
        <v>77</v>
      </c>
      <c r="L783" s="49" t="s">
        <v>77</v>
      </c>
      <c r="M783" s="50" t="s">
        <v>77</v>
      </c>
      <c r="N783" s="46">
        <f t="shared" si="86"/>
        <v>1900</v>
      </c>
      <c r="P783">
        <f t="shared" si="80"/>
        <v>124</v>
      </c>
      <c r="Q783" s="38">
        <f t="shared" si="81"/>
        <v>1</v>
      </c>
      <c r="R783" s="38">
        <f t="shared" si="82"/>
        <v>0.9</v>
      </c>
      <c r="T783" s="47">
        <v>6348.546910442742</v>
      </c>
      <c r="U783" s="47">
        <f t="shared" si="83"/>
        <v>634.85469104427409</v>
      </c>
      <c r="W783" s="47">
        <f t="shared" si="84"/>
        <v>0</v>
      </c>
      <c r="X783" s="47">
        <f t="shared" si="85"/>
        <v>0</v>
      </c>
    </row>
    <row r="784" spans="5:24" x14ac:dyDescent="0.2">
      <c r="E784" s="63">
        <v>126707</v>
      </c>
      <c r="F784" s="63" t="s">
        <v>60</v>
      </c>
      <c r="G784" s="63" t="s">
        <v>74</v>
      </c>
      <c r="I784" s="48" t="s">
        <v>77</v>
      </c>
      <c r="J784" s="49">
        <v>1900</v>
      </c>
      <c r="K784" s="49" t="s">
        <v>77</v>
      </c>
      <c r="L784" s="49" t="s">
        <v>77</v>
      </c>
      <c r="M784" s="50" t="s">
        <v>77</v>
      </c>
      <c r="N784" s="46">
        <f t="shared" si="86"/>
        <v>1900</v>
      </c>
      <c r="P784">
        <f t="shared" si="80"/>
        <v>124</v>
      </c>
      <c r="Q784" s="38">
        <f t="shared" si="81"/>
        <v>1</v>
      </c>
      <c r="R784" s="38">
        <f t="shared" si="82"/>
        <v>0.9</v>
      </c>
      <c r="T784" s="47">
        <v>52904.557587022849</v>
      </c>
      <c r="U784" s="47">
        <f t="shared" si="83"/>
        <v>5290.4557587022837</v>
      </c>
      <c r="W784" s="47">
        <f t="shared" si="84"/>
        <v>0</v>
      </c>
      <c r="X784" s="47">
        <f t="shared" si="85"/>
        <v>0</v>
      </c>
    </row>
    <row r="785" spans="5:24" x14ac:dyDescent="0.2">
      <c r="E785" s="63">
        <v>126706</v>
      </c>
      <c r="F785" s="63" t="s">
        <v>60</v>
      </c>
      <c r="G785" s="63" t="s">
        <v>74</v>
      </c>
      <c r="I785" s="48" t="s">
        <v>77</v>
      </c>
      <c r="J785" s="49">
        <v>1900</v>
      </c>
      <c r="K785" s="49" t="s">
        <v>77</v>
      </c>
      <c r="L785" s="49" t="s">
        <v>77</v>
      </c>
      <c r="M785" s="50" t="s">
        <v>77</v>
      </c>
      <c r="N785" s="46">
        <f t="shared" si="86"/>
        <v>1900</v>
      </c>
      <c r="P785">
        <f t="shared" si="80"/>
        <v>124</v>
      </c>
      <c r="Q785" s="38">
        <f t="shared" si="81"/>
        <v>1</v>
      </c>
      <c r="R785" s="38">
        <f t="shared" si="82"/>
        <v>0.9</v>
      </c>
      <c r="T785" s="47">
        <v>0</v>
      </c>
      <c r="U785" s="47">
        <f t="shared" si="83"/>
        <v>0</v>
      </c>
      <c r="W785" s="47">
        <f t="shared" si="84"/>
        <v>0</v>
      </c>
      <c r="X785" s="47">
        <f t="shared" si="85"/>
        <v>0</v>
      </c>
    </row>
    <row r="786" spans="5:24" x14ac:dyDescent="0.2">
      <c r="E786" s="63">
        <v>126705</v>
      </c>
      <c r="F786" s="63" t="s">
        <v>60</v>
      </c>
      <c r="G786" s="63" t="s">
        <v>74</v>
      </c>
      <c r="I786" s="48" t="s">
        <v>77</v>
      </c>
      <c r="J786" s="49">
        <v>1900</v>
      </c>
      <c r="K786" s="49" t="s">
        <v>77</v>
      </c>
      <c r="L786" s="49" t="s">
        <v>77</v>
      </c>
      <c r="M786" s="50" t="s">
        <v>77</v>
      </c>
      <c r="N786" s="46">
        <f t="shared" si="86"/>
        <v>1900</v>
      </c>
      <c r="P786">
        <f t="shared" si="80"/>
        <v>124</v>
      </c>
      <c r="Q786" s="38">
        <f t="shared" si="81"/>
        <v>1</v>
      </c>
      <c r="R786" s="38">
        <f t="shared" si="82"/>
        <v>0.9</v>
      </c>
      <c r="T786" s="47">
        <v>71950.198318351089</v>
      </c>
      <c r="U786" s="47">
        <f t="shared" si="83"/>
        <v>7195.0198318351077</v>
      </c>
      <c r="W786" s="47">
        <f t="shared" si="84"/>
        <v>0</v>
      </c>
      <c r="X786" s="47">
        <f t="shared" si="85"/>
        <v>0</v>
      </c>
    </row>
    <row r="787" spans="5:24" x14ac:dyDescent="0.2">
      <c r="E787" s="63">
        <v>126704</v>
      </c>
      <c r="F787" s="63" t="s">
        <v>60</v>
      </c>
      <c r="G787" s="63" t="s">
        <v>74</v>
      </c>
      <c r="I787" s="48" t="s">
        <v>77</v>
      </c>
      <c r="J787" s="49">
        <v>1900</v>
      </c>
      <c r="K787" s="49" t="s">
        <v>77</v>
      </c>
      <c r="L787" s="49" t="s">
        <v>77</v>
      </c>
      <c r="M787" s="50" t="s">
        <v>77</v>
      </c>
      <c r="N787" s="46">
        <f t="shared" si="86"/>
        <v>1900</v>
      </c>
      <c r="P787">
        <f t="shared" si="80"/>
        <v>124</v>
      </c>
      <c r="Q787" s="38">
        <f t="shared" si="81"/>
        <v>1</v>
      </c>
      <c r="R787" s="38">
        <f t="shared" si="82"/>
        <v>0.9</v>
      </c>
      <c r="T787" s="47">
        <v>70539.410116030456</v>
      </c>
      <c r="U787" s="47">
        <f t="shared" si="83"/>
        <v>7053.941011603044</v>
      </c>
      <c r="W787" s="47">
        <f t="shared" si="84"/>
        <v>0</v>
      </c>
      <c r="X787" s="47">
        <f t="shared" si="85"/>
        <v>0</v>
      </c>
    </row>
    <row r="788" spans="5:24" x14ac:dyDescent="0.2">
      <c r="E788" s="63">
        <v>126703</v>
      </c>
      <c r="F788" s="63" t="s">
        <v>60</v>
      </c>
      <c r="G788" s="63" t="s">
        <v>74</v>
      </c>
      <c r="I788" s="48" t="s">
        <v>77</v>
      </c>
      <c r="J788" s="49">
        <v>1900</v>
      </c>
      <c r="K788" s="49" t="s">
        <v>77</v>
      </c>
      <c r="L788" s="49" t="s">
        <v>77</v>
      </c>
      <c r="M788" s="50" t="s">
        <v>77</v>
      </c>
      <c r="N788" s="46">
        <f t="shared" si="86"/>
        <v>1900</v>
      </c>
      <c r="P788">
        <f t="shared" si="80"/>
        <v>124</v>
      </c>
      <c r="Q788" s="38">
        <f t="shared" si="81"/>
        <v>1</v>
      </c>
      <c r="R788" s="38">
        <f t="shared" si="82"/>
        <v>0.9</v>
      </c>
      <c r="T788" s="47">
        <v>61721.983851526653</v>
      </c>
      <c r="U788" s="47">
        <f t="shared" si="83"/>
        <v>6172.1983851526638</v>
      </c>
      <c r="W788" s="47">
        <f t="shared" si="84"/>
        <v>0</v>
      </c>
      <c r="X788" s="47">
        <f t="shared" si="85"/>
        <v>0</v>
      </c>
    </row>
    <row r="789" spans="5:24" x14ac:dyDescent="0.2">
      <c r="E789" s="63">
        <v>126702</v>
      </c>
      <c r="F789" s="63" t="s">
        <v>60</v>
      </c>
      <c r="G789" s="63" t="s">
        <v>74</v>
      </c>
      <c r="I789" s="48" t="s">
        <v>77</v>
      </c>
      <c r="J789" s="49">
        <v>1900</v>
      </c>
      <c r="K789" s="49" t="s">
        <v>77</v>
      </c>
      <c r="L789" s="49" t="s">
        <v>77</v>
      </c>
      <c r="M789" s="50" t="s">
        <v>77</v>
      </c>
      <c r="N789" s="46">
        <f t="shared" si="86"/>
        <v>1900</v>
      </c>
      <c r="P789">
        <f t="shared" si="80"/>
        <v>124</v>
      </c>
      <c r="Q789" s="38">
        <f t="shared" si="81"/>
        <v>1</v>
      </c>
      <c r="R789" s="38">
        <f t="shared" si="82"/>
        <v>0.9</v>
      </c>
      <c r="T789" s="47">
        <v>61721.983851526653</v>
      </c>
      <c r="U789" s="47">
        <f t="shared" si="83"/>
        <v>6172.1983851526638</v>
      </c>
      <c r="W789" s="47">
        <f t="shared" si="84"/>
        <v>0</v>
      </c>
      <c r="X789" s="47">
        <f t="shared" si="85"/>
        <v>0</v>
      </c>
    </row>
    <row r="790" spans="5:24" x14ac:dyDescent="0.2">
      <c r="E790" s="63">
        <v>126701</v>
      </c>
      <c r="F790" s="63" t="s">
        <v>60</v>
      </c>
      <c r="G790" s="63" t="s">
        <v>74</v>
      </c>
      <c r="I790" s="48" t="s">
        <v>77</v>
      </c>
      <c r="J790" s="49">
        <v>1900</v>
      </c>
      <c r="K790" s="49" t="s">
        <v>77</v>
      </c>
      <c r="L790" s="49" t="s">
        <v>77</v>
      </c>
      <c r="M790" s="50" t="s">
        <v>77</v>
      </c>
      <c r="N790" s="46">
        <f t="shared" si="86"/>
        <v>1900</v>
      </c>
      <c r="P790">
        <f t="shared" si="80"/>
        <v>124</v>
      </c>
      <c r="Q790" s="38">
        <f t="shared" si="81"/>
        <v>1</v>
      </c>
      <c r="R790" s="38">
        <f t="shared" si="82"/>
        <v>0.9</v>
      </c>
      <c r="T790" s="47">
        <v>62074.680902106811</v>
      </c>
      <c r="U790" s="47">
        <f t="shared" si="83"/>
        <v>6207.4680902106793</v>
      </c>
      <c r="W790" s="47">
        <f t="shared" si="84"/>
        <v>0</v>
      </c>
      <c r="X790" s="47">
        <f t="shared" si="85"/>
        <v>0</v>
      </c>
    </row>
    <row r="791" spans="5:24" x14ac:dyDescent="0.2">
      <c r="E791" s="63">
        <v>126700</v>
      </c>
      <c r="F791" s="63" t="s">
        <v>60</v>
      </c>
      <c r="G791" s="63" t="s">
        <v>74</v>
      </c>
      <c r="I791" s="48" t="s">
        <v>77</v>
      </c>
      <c r="J791" s="49">
        <v>1900</v>
      </c>
      <c r="K791" s="49" t="s">
        <v>77</v>
      </c>
      <c r="L791" s="49" t="s">
        <v>77</v>
      </c>
      <c r="M791" s="50" t="s">
        <v>77</v>
      </c>
      <c r="N791" s="46">
        <f t="shared" si="86"/>
        <v>1900</v>
      </c>
      <c r="P791">
        <f t="shared" ref="P791:P854" si="87">$I$4-N791</f>
        <v>124</v>
      </c>
      <c r="Q791" s="38">
        <f t="shared" ref="Q791:Q854" si="88">MIN(1,P791/$K$4)</f>
        <v>1</v>
      </c>
      <c r="R791" s="38">
        <f t="shared" ref="R791:R854" si="89">IF(Q791=1,1-$N$4,Q791)</f>
        <v>0.9</v>
      </c>
      <c r="T791" s="47">
        <v>59958.498598625905</v>
      </c>
      <c r="U791" s="47">
        <f t="shared" ref="U791:U854" si="90">(1-R791)*$T791</f>
        <v>5995.8498598625893</v>
      </c>
      <c r="W791" s="47">
        <f t="shared" ref="W791:W854" si="91">IF(G791="Operational",T791,0)</f>
        <v>0</v>
      </c>
      <c r="X791" s="47">
        <f t="shared" ref="X791:X854" si="92">IF(W791=0,0,U791)</f>
        <v>0</v>
      </c>
    </row>
    <row r="792" spans="5:24" x14ac:dyDescent="0.2">
      <c r="E792" s="63">
        <v>126699</v>
      </c>
      <c r="F792" s="63" t="s">
        <v>60</v>
      </c>
      <c r="G792" s="63" t="s">
        <v>74</v>
      </c>
      <c r="I792" s="48" t="s">
        <v>77</v>
      </c>
      <c r="J792" s="49">
        <v>1900</v>
      </c>
      <c r="K792" s="49" t="s">
        <v>77</v>
      </c>
      <c r="L792" s="49" t="s">
        <v>77</v>
      </c>
      <c r="M792" s="50" t="s">
        <v>77</v>
      </c>
      <c r="N792" s="46">
        <f t="shared" ref="N792:N855" si="93">MIN(I792:M792)</f>
        <v>1900</v>
      </c>
      <c r="P792">
        <f t="shared" si="87"/>
        <v>124</v>
      </c>
      <c r="Q792" s="38">
        <f t="shared" si="88"/>
        <v>1</v>
      </c>
      <c r="R792" s="38">
        <f t="shared" si="89"/>
        <v>0.9</v>
      </c>
      <c r="T792" s="47">
        <v>105809.1151740457</v>
      </c>
      <c r="U792" s="47">
        <f t="shared" si="90"/>
        <v>10580.911517404567</v>
      </c>
      <c r="W792" s="47">
        <f t="shared" si="91"/>
        <v>0</v>
      </c>
      <c r="X792" s="47">
        <f t="shared" si="92"/>
        <v>0</v>
      </c>
    </row>
    <row r="793" spans="5:24" x14ac:dyDescent="0.2">
      <c r="E793" s="63">
        <v>126698</v>
      </c>
      <c r="F793" s="63" t="s">
        <v>60</v>
      </c>
      <c r="G793" s="63" t="s">
        <v>74</v>
      </c>
      <c r="I793" s="48" t="s">
        <v>77</v>
      </c>
      <c r="J793" s="49">
        <v>1900</v>
      </c>
      <c r="K793" s="49" t="s">
        <v>77</v>
      </c>
      <c r="L793" s="49" t="s">
        <v>77</v>
      </c>
      <c r="M793" s="50" t="s">
        <v>77</v>
      </c>
      <c r="N793" s="46">
        <f t="shared" si="93"/>
        <v>1900</v>
      </c>
      <c r="P793">
        <f t="shared" si="87"/>
        <v>124</v>
      </c>
      <c r="Q793" s="38">
        <f t="shared" si="88"/>
        <v>1</v>
      </c>
      <c r="R793" s="38">
        <f t="shared" si="89"/>
        <v>0.9</v>
      </c>
      <c r="T793" s="47">
        <v>12344.396770305333</v>
      </c>
      <c r="U793" s="47">
        <f t="shared" si="90"/>
        <v>1234.4396770305329</v>
      </c>
      <c r="W793" s="47">
        <f t="shared" si="91"/>
        <v>0</v>
      </c>
      <c r="X793" s="47">
        <f t="shared" si="92"/>
        <v>0</v>
      </c>
    </row>
    <row r="794" spans="5:24" x14ac:dyDescent="0.2">
      <c r="E794" s="63">
        <v>126697</v>
      </c>
      <c r="F794" s="63" t="s">
        <v>60</v>
      </c>
      <c r="G794" s="63" t="s">
        <v>74</v>
      </c>
      <c r="I794" s="48" t="s">
        <v>77</v>
      </c>
      <c r="J794" s="49">
        <v>1900</v>
      </c>
      <c r="K794" s="49" t="s">
        <v>77</v>
      </c>
      <c r="L794" s="49" t="s">
        <v>77</v>
      </c>
      <c r="M794" s="50" t="s">
        <v>77</v>
      </c>
      <c r="N794" s="46">
        <f t="shared" si="93"/>
        <v>1900</v>
      </c>
      <c r="P794">
        <f t="shared" si="87"/>
        <v>124</v>
      </c>
      <c r="Q794" s="38">
        <f t="shared" si="88"/>
        <v>1</v>
      </c>
      <c r="R794" s="38">
        <f t="shared" si="89"/>
        <v>0.9</v>
      </c>
      <c r="T794" s="47">
        <v>71950.198318351089</v>
      </c>
      <c r="U794" s="47">
        <f t="shared" si="90"/>
        <v>7195.0198318351077</v>
      </c>
      <c r="W794" s="47">
        <f t="shared" si="91"/>
        <v>0</v>
      </c>
      <c r="X794" s="47">
        <f t="shared" si="92"/>
        <v>0</v>
      </c>
    </row>
    <row r="795" spans="5:24" x14ac:dyDescent="0.2">
      <c r="E795" s="63">
        <v>126696</v>
      </c>
      <c r="F795" s="63" t="s">
        <v>60</v>
      </c>
      <c r="G795" s="63" t="s">
        <v>74</v>
      </c>
      <c r="I795" s="48" t="s">
        <v>77</v>
      </c>
      <c r="J795" s="49">
        <v>1900</v>
      </c>
      <c r="K795" s="49" t="s">
        <v>77</v>
      </c>
      <c r="L795" s="49" t="s">
        <v>77</v>
      </c>
      <c r="M795" s="50" t="s">
        <v>77</v>
      </c>
      <c r="N795" s="46">
        <f t="shared" si="93"/>
        <v>1900</v>
      </c>
      <c r="P795">
        <f t="shared" si="87"/>
        <v>124</v>
      </c>
      <c r="Q795" s="38">
        <f t="shared" si="88"/>
        <v>1</v>
      </c>
      <c r="R795" s="38">
        <f t="shared" si="89"/>
        <v>0.9</v>
      </c>
      <c r="T795" s="47">
        <v>21161.823034809138</v>
      </c>
      <c r="U795" s="47">
        <f t="shared" si="90"/>
        <v>2116.1823034809136</v>
      </c>
      <c r="W795" s="47">
        <f t="shared" si="91"/>
        <v>0</v>
      </c>
      <c r="X795" s="47">
        <f t="shared" si="92"/>
        <v>0</v>
      </c>
    </row>
    <row r="796" spans="5:24" x14ac:dyDescent="0.2">
      <c r="E796" s="63">
        <v>126695</v>
      </c>
      <c r="F796" s="63" t="s">
        <v>60</v>
      </c>
      <c r="G796" s="63" t="s">
        <v>74</v>
      </c>
      <c r="I796" s="48" t="s">
        <v>77</v>
      </c>
      <c r="J796" s="49">
        <v>1900</v>
      </c>
      <c r="K796" s="49" t="s">
        <v>77</v>
      </c>
      <c r="L796" s="49" t="s">
        <v>77</v>
      </c>
      <c r="M796" s="50" t="s">
        <v>77</v>
      </c>
      <c r="N796" s="46">
        <f t="shared" si="93"/>
        <v>1900</v>
      </c>
      <c r="P796">
        <f t="shared" si="87"/>
        <v>124</v>
      </c>
      <c r="Q796" s="38">
        <f t="shared" si="88"/>
        <v>1</v>
      </c>
      <c r="R796" s="38">
        <f t="shared" si="89"/>
        <v>0.9</v>
      </c>
      <c r="T796" s="47">
        <v>21161.823034809138</v>
      </c>
      <c r="U796" s="47">
        <f t="shared" si="90"/>
        <v>2116.1823034809136</v>
      </c>
      <c r="W796" s="47">
        <f t="shared" si="91"/>
        <v>0</v>
      </c>
      <c r="X796" s="47">
        <f t="shared" si="92"/>
        <v>0</v>
      </c>
    </row>
    <row r="797" spans="5:24" x14ac:dyDescent="0.2">
      <c r="E797" s="63">
        <v>126694</v>
      </c>
      <c r="F797" s="63" t="s">
        <v>60</v>
      </c>
      <c r="G797" s="63" t="s">
        <v>74</v>
      </c>
      <c r="I797" s="48" t="s">
        <v>77</v>
      </c>
      <c r="J797" s="49">
        <v>1900</v>
      </c>
      <c r="K797" s="49" t="s">
        <v>77</v>
      </c>
      <c r="L797" s="49" t="s">
        <v>77</v>
      </c>
      <c r="M797" s="50" t="s">
        <v>77</v>
      </c>
      <c r="N797" s="46">
        <f t="shared" si="93"/>
        <v>1900</v>
      </c>
      <c r="P797">
        <f t="shared" si="87"/>
        <v>124</v>
      </c>
      <c r="Q797" s="38">
        <f t="shared" si="88"/>
        <v>1</v>
      </c>
      <c r="R797" s="38">
        <f t="shared" si="89"/>
        <v>0.9</v>
      </c>
      <c r="T797" s="47">
        <v>20809.125984228987</v>
      </c>
      <c r="U797" s="47">
        <f t="shared" si="90"/>
        <v>2080.9125984228981</v>
      </c>
      <c r="W797" s="47">
        <f t="shared" si="91"/>
        <v>0</v>
      </c>
      <c r="X797" s="47">
        <f t="shared" si="92"/>
        <v>0</v>
      </c>
    </row>
    <row r="798" spans="5:24" x14ac:dyDescent="0.2">
      <c r="E798" s="63">
        <v>126693</v>
      </c>
      <c r="F798" s="63" t="s">
        <v>60</v>
      </c>
      <c r="G798" s="63" t="s">
        <v>74</v>
      </c>
      <c r="I798" s="48" t="s">
        <v>77</v>
      </c>
      <c r="J798" s="49">
        <v>1900</v>
      </c>
      <c r="K798" s="49" t="s">
        <v>77</v>
      </c>
      <c r="L798" s="49" t="s">
        <v>77</v>
      </c>
      <c r="M798" s="50" t="s">
        <v>77</v>
      </c>
      <c r="N798" s="46">
        <f t="shared" si="93"/>
        <v>1900</v>
      </c>
      <c r="P798">
        <f t="shared" si="87"/>
        <v>124</v>
      </c>
      <c r="Q798" s="38">
        <f t="shared" si="88"/>
        <v>1</v>
      </c>
      <c r="R798" s="38">
        <f t="shared" si="89"/>
        <v>0.9</v>
      </c>
      <c r="T798" s="47">
        <v>24688.793540610666</v>
      </c>
      <c r="U798" s="47">
        <f t="shared" si="90"/>
        <v>2468.8793540610659</v>
      </c>
      <c r="W798" s="47">
        <f t="shared" si="91"/>
        <v>0</v>
      </c>
      <c r="X798" s="47">
        <f t="shared" si="92"/>
        <v>0</v>
      </c>
    </row>
    <row r="799" spans="5:24" x14ac:dyDescent="0.2">
      <c r="E799" s="63">
        <v>126692</v>
      </c>
      <c r="F799" s="63" t="s">
        <v>60</v>
      </c>
      <c r="G799" s="63" t="s">
        <v>74</v>
      </c>
      <c r="I799" s="48" t="s">
        <v>77</v>
      </c>
      <c r="J799" s="49">
        <v>1900</v>
      </c>
      <c r="K799" s="49" t="s">
        <v>77</v>
      </c>
      <c r="L799" s="49" t="s">
        <v>77</v>
      </c>
      <c r="M799" s="50" t="s">
        <v>77</v>
      </c>
      <c r="N799" s="46">
        <f t="shared" si="93"/>
        <v>1900</v>
      </c>
      <c r="P799">
        <f t="shared" si="87"/>
        <v>124</v>
      </c>
      <c r="Q799" s="38">
        <f t="shared" si="88"/>
        <v>1</v>
      </c>
      <c r="R799" s="38">
        <f t="shared" si="89"/>
        <v>0.9</v>
      </c>
      <c r="T799" s="47">
        <v>6459646.4813754912</v>
      </c>
      <c r="U799" s="47">
        <f t="shared" si="90"/>
        <v>645964.64813754894</v>
      </c>
      <c r="W799" s="47">
        <f t="shared" si="91"/>
        <v>0</v>
      </c>
      <c r="X799" s="47">
        <f t="shared" si="92"/>
        <v>0</v>
      </c>
    </row>
    <row r="800" spans="5:24" x14ac:dyDescent="0.2">
      <c r="E800" s="63">
        <v>126691</v>
      </c>
      <c r="F800" s="63" t="s">
        <v>60</v>
      </c>
      <c r="G800" s="63" t="s">
        <v>74</v>
      </c>
      <c r="I800" s="48" t="s">
        <v>77</v>
      </c>
      <c r="J800" s="49">
        <v>1900</v>
      </c>
      <c r="K800" s="49" t="s">
        <v>77</v>
      </c>
      <c r="L800" s="49" t="s">
        <v>77</v>
      </c>
      <c r="M800" s="50" t="s">
        <v>77</v>
      </c>
      <c r="N800" s="46">
        <f t="shared" si="93"/>
        <v>1900</v>
      </c>
      <c r="P800">
        <f t="shared" si="87"/>
        <v>124</v>
      </c>
      <c r="Q800" s="38">
        <f t="shared" si="88"/>
        <v>1</v>
      </c>
      <c r="R800" s="38">
        <f t="shared" si="89"/>
        <v>0.9</v>
      </c>
      <c r="T800" s="47">
        <v>89937.747897938854</v>
      </c>
      <c r="U800" s="47">
        <f t="shared" si="90"/>
        <v>8993.7747897938843</v>
      </c>
      <c r="W800" s="47">
        <f t="shared" si="91"/>
        <v>0</v>
      </c>
      <c r="X800" s="47">
        <f t="shared" si="92"/>
        <v>0</v>
      </c>
    </row>
    <row r="801" spans="5:24" x14ac:dyDescent="0.2">
      <c r="E801" s="63">
        <v>126690</v>
      </c>
      <c r="F801" s="63" t="s">
        <v>60</v>
      </c>
      <c r="G801" s="63" t="s">
        <v>74</v>
      </c>
      <c r="I801" s="48" t="s">
        <v>77</v>
      </c>
      <c r="J801" s="49">
        <v>1900</v>
      </c>
      <c r="K801" s="49" t="s">
        <v>77</v>
      </c>
      <c r="L801" s="49" t="s">
        <v>77</v>
      </c>
      <c r="M801" s="50" t="s">
        <v>77</v>
      </c>
      <c r="N801" s="46">
        <f t="shared" si="93"/>
        <v>1900</v>
      </c>
      <c r="P801">
        <f t="shared" si="87"/>
        <v>124</v>
      </c>
      <c r="Q801" s="38">
        <f t="shared" si="88"/>
        <v>1</v>
      </c>
      <c r="R801" s="38">
        <f t="shared" si="89"/>
        <v>0.9</v>
      </c>
      <c r="T801" s="47">
        <v>6762965.9448744208</v>
      </c>
      <c r="U801" s="47">
        <f t="shared" si="90"/>
        <v>676296.59448744194</v>
      </c>
      <c r="W801" s="47">
        <f t="shared" si="91"/>
        <v>0</v>
      </c>
      <c r="X801" s="47">
        <f t="shared" si="92"/>
        <v>0</v>
      </c>
    </row>
    <row r="802" spans="5:24" x14ac:dyDescent="0.2">
      <c r="E802" s="63">
        <v>126689</v>
      </c>
      <c r="F802" s="63" t="s">
        <v>60</v>
      </c>
      <c r="G802" s="63" t="s">
        <v>74</v>
      </c>
      <c r="I802" s="48" t="s">
        <v>77</v>
      </c>
      <c r="J802" s="49">
        <v>1900</v>
      </c>
      <c r="K802" s="49" t="s">
        <v>77</v>
      </c>
      <c r="L802" s="49" t="s">
        <v>77</v>
      </c>
      <c r="M802" s="50" t="s">
        <v>77</v>
      </c>
      <c r="N802" s="46">
        <f t="shared" si="93"/>
        <v>1900</v>
      </c>
      <c r="P802">
        <f t="shared" si="87"/>
        <v>124</v>
      </c>
      <c r="Q802" s="38">
        <f t="shared" si="88"/>
        <v>1</v>
      </c>
      <c r="R802" s="38">
        <f t="shared" si="89"/>
        <v>0.9</v>
      </c>
      <c r="T802" s="47">
        <v>72302.895368931233</v>
      </c>
      <c r="U802" s="47">
        <f t="shared" si="90"/>
        <v>7230.2895368931213</v>
      </c>
      <c r="W802" s="47">
        <f t="shared" si="91"/>
        <v>0</v>
      </c>
      <c r="X802" s="47">
        <f t="shared" si="92"/>
        <v>0</v>
      </c>
    </row>
    <row r="803" spans="5:24" x14ac:dyDescent="0.2">
      <c r="E803" s="63">
        <v>126688</v>
      </c>
      <c r="F803" s="63" t="s">
        <v>60</v>
      </c>
      <c r="G803" s="63" t="s">
        <v>74</v>
      </c>
      <c r="I803" s="48" t="s">
        <v>77</v>
      </c>
      <c r="J803" s="49">
        <v>1900</v>
      </c>
      <c r="K803" s="49" t="s">
        <v>77</v>
      </c>
      <c r="L803" s="49" t="s">
        <v>77</v>
      </c>
      <c r="M803" s="50" t="s">
        <v>77</v>
      </c>
      <c r="N803" s="46">
        <f t="shared" si="93"/>
        <v>1900</v>
      </c>
      <c r="P803">
        <f t="shared" si="87"/>
        <v>124</v>
      </c>
      <c r="Q803" s="38">
        <f t="shared" si="88"/>
        <v>1</v>
      </c>
      <c r="R803" s="38">
        <f t="shared" si="89"/>
        <v>0.9</v>
      </c>
      <c r="T803" s="47">
        <v>7593567.498990681</v>
      </c>
      <c r="U803" s="47">
        <f t="shared" si="90"/>
        <v>759356.74989906792</v>
      </c>
      <c r="W803" s="47">
        <f t="shared" si="91"/>
        <v>0</v>
      </c>
      <c r="X803" s="47">
        <f t="shared" si="92"/>
        <v>0</v>
      </c>
    </row>
    <row r="804" spans="5:24" x14ac:dyDescent="0.2">
      <c r="E804" s="63">
        <v>126687</v>
      </c>
      <c r="F804" s="63" t="s">
        <v>60</v>
      </c>
      <c r="G804" s="63" t="s">
        <v>74</v>
      </c>
      <c r="I804" s="48" t="s">
        <v>77</v>
      </c>
      <c r="J804" s="49">
        <v>1900</v>
      </c>
      <c r="K804" s="49" t="s">
        <v>77</v>
      </c>
      <c r="L804" s="49" t="s">
        <v>77</v>
      </c>
      <c r="M804" s="50" t="s">
        <v>77</v>
      </c>
      <c r="N804" s="46">
        <f t="shared" si="93"/>
        <v>1900</v>
      </c>
      <c r="P804">
        <f t="shared" si="87"/>
        <v>124</v>
      </c>
      <c r="Q804" s="38">
        <f t="shared" si="88"/>
        <v>1</v>
      </c>
      <c r="R804" s="38">
        <f t="shared" si="89"/>
        <v>0.9</v>
      </c>
      <c r="T804" s="47">
        <v>139315.33497916016</v>
      </c>
      <c r="U804" s="47">
        <f t="shared" si="90"/>
        <v>13931.533497916012</v>
      </c>
      <c r="W804" s="47">
        <f t="shared" si="91"/>
        <v>0</v>
      </c>
      <c r="X804" s="47">
        <f t="shared" si="92"/>
        <v>0</v>
      </c>
    </row>
    <row r="805" spans="5:24" x14ac:dyDescent="0.2">
      <c r="E805" s="63">
        <v>126686</v>
      </c>
      <c r="F805" s="63" t="s">
        <v>60</v>
      </c>
      <c r="G805" s="63" t="s">
        <v>74</v>
      </c>
      <c r="I805" s="48" t="s">
        <v>77</v>
      </c>
      <c r="J805" s="49">
        <v>1900</v>
      </c>
      <c r="K805" s="49" t="s">
        <v>77</v>
      </c>
      <c r="L805" s="49" t="s">
        <v>77</v>
      </c>
      <c r="M805" s="50" t="s">
        <v>77</v>
      </c>
      <c r="N805" s="46">
        <f t="shared" si="93"/>
        <v>1900</v>
      </c>
      <c r="P805">
        <f t="shared" si="87"/>
        <v>124</v>
      </c>
      <c r="Q805" s="38">
        <f t="shared" si="88"/>
        <v>1</v>
      </c>
      <c r="R805" s="38">
        <f t="shared" si="89"/>
        <v>0.9</v>
      </c>
      <c r="T805" s="47">
        <v>88174.262645038078</v>
      </c>
      <c r="U805" s="47">
        <f t="shared" si="90"/>
        <v>8817.4262645038052</v>
      </c>
      <c r="W805" s="47">
        <f t="shared" si="91"/>
        <v>0</v>
      </c>
      <c r="X805" s="47">
        <f t="shared" si="92"/>
        <v>0</v>
      </c>
    </row>
    <row r="806" spans="5:24" x14ac:dyDescent="0.2">
      <c r="E806" s="63">
        <v>126685</v>
      </c>
      <c r="F806" s="63" t="s">
        <v>60</v>
      </c>
      <c r="G806" s="63" t="s">
        <v>74</v>
      </c>
      <c r="I806" s="48" t="s">
        <v>77</v>
      </c>
      <c r="J806" s="49">
        <v>1900</v>
      </c>
      <c r="K806" s="49" t="s">
        <v>77</v>
      </c>
      <c r="L806" s="49" t="s">
        <v>77</v>
      </c>
      <c r="M806" s="50" t="s">
        <v>77</v>
      </c>
      <c r="N806" s="46">
        <f t="shared" si="93"/>
        <v>1900</v>
      </c>
      <c r="P806">
        <f t="shared" si="87"/>
        <v>124</v>
      </c>
      <c r="Q806" s="38">
        <f t="shared" si="88"/>
        <v>1</v>
      </c>
      <c r="R806" s="38">
        <f t="shared" si="89"/>
        <v>0.9</v>
      </c>
      <c r="T806" s="47">
        <v>8069708.5172738852</v>
      </c>
      <c r="U806" s="47">
        <f t="shared" si="90"/>
        <v>806970.85172738833</v>
      </c>
      <c r="W806" s="47">
        <f t="shared" si="91"/>
        <v>0</v>
      </c>
      <c r="X806" s="47">
        <f t="shared" si="92"/>
        <v>0</v>
      </c>
    </row>
    <row r="807" spans="5:24" x14ac:dyDescent="0.2">
      <c r="E807" s="63">
        <v>126684</v>
      </c>
      <c r="F807" s="63" t="s">
        <v>60</v>
      </c>
      <c r="G807" s="63" t="s">
        <v>74</v>
      </c>
      <c r="I807" s="48" t="s">
        <v>77</v>
      </c>
      <c r="J807" s="49">
        <v>1900</v>
      </c>
      <c r="K807" s="49" t="s">
        <v>77</v>
      </c>
      <c r="L807" s="49" t="s">
        <v>77</v>
      </c>
      <c r="M807" s="50" t="s">
        <v>77</v>
      </c>
      <c r="N807" s="46">
        <f t="shared" si="93"/>
        <v>1900</v>
      </c>
      <c r="P807">
        <f t="shared" si="87"/>
        <v>124</v>
      </c>
      <c r="Q807" s="38">
        <f t="shared" si="88"/>
        <v>1</v>
      </c>
      <c r="R807" s="38">
        <f t="shared" si="89"/>
        <v>0.9</v>
      </c>
      <c r="T807" s="47">
        <v>206327.7745893891</v>
      </c>
      <c r="U807" s="47">
        <f t="shared" si="90"/>
        <v>20632.777458938905</v>
      </c>
      <c r="W807" s="47">
        <f t="shared" si="91"/>
        <v>0</v>
      </c>
      <c r="X807" s="47">
        <f t="shared" si="92"/>
        <v>0</v>
      </c>
    </row>
    <row r="808" spans="5:24" x14ac:dyDescent="0.2">
      <c r="E808" s="63">
        <v>126683</v>
      </c>
      <c r="F808" s="63" t="s">
        <v>60</v>
      </c>
      <c r="G808" s="63" t="s">
        <v>74</v>
      </c>
      <c r="I808" s="48" t="s">
        <v>77</v>
      </c>
      <c r="J808" s="49">
        <v>1900</v>
      </c>
      <c r="K808" s="49" t="s">
        <v>77</v>
      </c>
      <c r="L808" s="49" t="s">
        <v>77</v>
      </c>
      <c r="M808" s="50" t="s">
        <v>77</v>
      </c>
      <c r="N808" s="46">
        <f t="shared" si="93"/>
        <v>1900</v>
      </c>
      <c r="P808">
        <f t="shared" si="87"/>
        <v>124</v>
      </c>
      <c r="Q808" s="38">
        <f t="shared" si="88"/>
        <v>1</v>
      </c>
      <c r="R808" s="38">
        <f t="shared" si="89"/>
        <v>0.9</v>
      </c>
      <c r="T808" s="47">
        <v>5390974.4181176275</v>
      </c>
      <c r="U808" s="47">
        <f t="shared" si="90"/>
        <v>539097.44181176263</v>
      </c>
      <c r="W808" s="47">
        <f t="shared" si="91"/>
        <v>0</v>
      </c>
      <c r="X808" s="47">
        <f t="shared" si="92"/>
        <v>0</v>
      </c>
    </row>
    <row r="809" spans="5:24" x14ac:dyDescent="0.2">
      <c r="E809" s="63">
        <v>126682</v>
      </c>
      <c r="F809" s="63" t="s">
        <v>60</v>
      </c>
      <c r="G809" s="63" t="s">
        <v>74</v>
      </c>
      <c r="I809" s="48" t="s">
        <v>77</v>
      </c>
      <c r="J809" s="49">
        <v>1900</v>
      </c>
      <c r="K809" s="49" t="s">
        <v>77</v>
      </c>
      <c r="L809" s="49" t="s">
        <v>77</v>
      </c>
      <c r="M809" s="50" t="s">
        <v>77</v>
      </c>
      <c r="N809" s="46">
        <f t="shared" si="93"/>
        <v>1900</v>
      </c>
      <c r="P809">
        <f t="shared" si="87"/>
        <v>124</v>
      </c>
      <c r="Q809" s="38">
        <f t="shared" si="88"/>
        <v>1</v>
      </c>
      <c r="R809" s="38">
        <f t="shared" si="89"/>
        <v>0.9</v>
      </c>
      <c r="T809" s="47">
        <v>192219.89256618303</v>
      </c>
      <c r="U809" s="47">
        <f t="shared" si="90"/>
        <v>19221.989256618297</v>
      </c>
      <c r="W809" s="47">
        <f t="shared" si="91"/>
        <v>0</v>
      </c>
      <c r="X809" s="47">
        <f t="shared" si="92"/>
        <v>0</v>
      </c>
    </row>
    <row r="810" spans="5:24" x14ac:dyDescent="0.2">
      <c r="E810" s="63">
        <v>126681</v>
      </c>
      <c r="F810" s="63" t="s">
        <v>60</v>
      </c>
      <c r="G810" s="63" t="s">
        <v>74</v>
      </c>
      <c r="I810" s="48" t="s">
        <v>77</v>
      </c>
      <c r="J810" s="49">
        <v>1900</v>
      </c>
      <c r="K810" s="49" t="s">
        <v>77</v>
      </c>
      <c r="L810" s="49" t="s">
        <v>77</v>
      </c>
      <c r="M810" s="50" t="s">
        <v>77</v>
      </c>
      <c r="N810" s="46">
        <f t="shared" si="93"/>
        <v>1900</v>
      </c>
      <c r="P810">
        <f t="shared" si="87"/>
        <v>124</v>
      </c>
      <c r="Q810" s="38">
        <f t="shared" si="88"/>
        <v>1</v>
      </c>
      <c r="R810" s="38">
        <f t="shared" si="89"/>
        <v>0.9</v>
      </c>
      <c r="T810" s="47">
        <v>8807198.0500369854</v>
      </c>
      <c r="U810" s="47">
        <f t="shared" si="90"/>
        <v>880719.80500369833</v>
      </c>
      <c r="W810" s="47">
        <f t="shared" si="91"/>
        <v>0</v>
      </c>
      <c r="X810" s="47">
        <f t="shared" si="92"/>
        <v>0</v>
      </c>
    </row>
    <row r="811" spans="5:24" x14ac:dyDescent="0.2">
      <c r="E811" s="63">
        <v>126680</v>
      </c>
      <c r="F811" s="63" t="s">
        <v>60</v>
      </c>
      <c r="G811" s="63" t="s">
        <v>74</v>
      </c>
      <c r="I811" s="48" t="s">
        <v>77</v>
      </c>
      <c r="J811" s="49">
        <v>1900</v>
      </c>
      <c r="K811" s="49" t="s">
        <v>77</v>
      </c>
      <c r="L811" s="49" t="s">
        <v>77</v>
      </c>
      <c r="M811" s="50" t="s">
        <v>77</v>
      </c>
      <c r="N811" s="46">
        <f t="shared" si="93"/>
        <v>1900</v>
      </c>
      <c r="P811">
        <f t="shared" si="87"/>
        <v>124</v>
      </c>
      <c r="Q811" s="38">
        <f t="shared" si="88"/>
        <v>1</v>
      </c>
      <c r="R811" s="38">
        <f t="shared" si="89"/>
        <v>0.9</v>
      </c>
      <c r="T811" s="47">
        <v>192219.89256618303</v>
      </c>
      <c r="U811" s="47">
        <f t="shared" si="90"/>
        <v>19221.989256618297</v>
      </c>
      <c r="W811" s="47">
        <f t="shared" si="91"/>
        <v>0</v>
      </c>
      <c r="X811" s="47">
        <f t="shared" si="92"/>
        <v>0</v>
      </c>
    </row>
    <row r="812" spans="5:24" x14ac:dyDescent="0.2">
      <c r="E812" s="63">
        <v>126679</v>
      </c>
      <c r="F812" s="63" t="s">
        <v>60</v>
      </c>
      <c r="G812" s="63" t="s">
        <v>74</v>
      </c>
      <c r="I812" s="48" t="s">
        <v>77</v>
      </c>
      <c r="J812" s="49">
        <v>1900</v>
      </c>
      <c r="K812" s="49" t="s">
        <v>77</v>
      </c>
      <c r="L812" s="49" t="s">
        <v>77</v>
      </c>
      <c r="M812" s="50" t="s">
        <v>77</v>
      </c>
      <c r="N812" s="46">
        <f t="shared" si="93"/>
        <v>1900</v>
      </c>
      <c r="P812">
        <f t="shared" si="87"/>
        <v>124</v>
      </c>
      <c r="Q812" s="38">
        <f t="shared" si="88"/>
        <v>1</v>
      </c>
      <c r="R812" s="38">
        <f t="shared" si="89"/>
        <v>0.9</v>
      </c>
      <c r="T812" s="47">
        <v>6766492.9153802227</v>
      </c>
      <c r="U812" s="47">
        <f t="shared" si="90"/>
        <v>676649.29153802211</v>
      </c>
      <c r="W812" s="47">
        <f t="shared" si="91"/>
        <v>0</v>
      </c>
      <c r="X812" s="47">
        <f t="shared" si="92"/>
        <v>0</v>
      </c>
    </row>
    <row r="813" spans="5:24" x14ac:dyDescent="0.2">
      <c r="E813" s="63">
        <v>126678</v>
      </c>
      <c r="F813" s="63" t="s">
        <v>60</v>
      </c>
      <c r="G813" s="63" t="s">
        <v>74</v>
      </c>
      <c r="I813" s="48" t="s">
        <v>77</v>
      </c>
      <c r="J813" s="49">
        <v>1900</v>
      </c>
      <c r="K813" s="49" t="s">
        <v>77</v>
      </c>
      <c r="L813" s="49" t="s">
        <v>77</v>
      </c>
      <c r="M813" s="50" t="s">
        <v>77</v>
      </c>
      <c r="N813" s="46">
        <f t="shared" si="93"/>
        <v>1900</v>
      </c>
      <c r="P813">
        <f t="shared" si="87"/>
        <v>124</v>
      </c>
      <c r="Q813" s="38">
        <f t="shared" si="88"/>
        <v>1</v>
      </c>
      <c r="R813" s="38">
        <f t="shared" si="89"/>
        <v>0.9</v>
      </c>
      <c r="T813" s="47">
        <v>171763.4636325342</v>
      </c>
      <c r="U813" s="47">
        <f t="shared" si="90"/>
        <v>17176.346363253415</v>
      </c>
      <c r="W813" s="47">
        <f t="shared" si="91"/>
        <v>0</v>
      </c>
      <c r="X813" s="47">
        <f t="shared" si="92"/>
        <v>0</v>
      </c>
    </row>
    <row r="814" spans="5:24" x14ac:dyDescent="0.2">
      <c r="E814" s="63">
        <v>126677</v>
      </c>
      <c r="F814" s="63" t="s">
        <v>60</v>
      </c>
      <c r="G814" s="63" t="s">
        <v>74</v>
      </c>
      <c r="I814" s="48" t="s">
        <v>77</v>
      </c>
      <c r="J814" s="49">
        <v>1900</v>
      </c>
      <c r="K814" s="49" t="s">
        <v>77</v>
      </c>
      <c r="L814" s="49" t="s">
        <v>77</v>
      </c>
      <c r="M814" s="50" t="s">
        <v>77</v>
      </c>
      <c r="N814" s="46">
        <f t="shared" si="93"/>
        <v>1900</v>
      </c>
      <c r="P814">
        <f t="shared" si="87"/>
        <v>124</v>
      </c>
      <c r="Q814" s="38">
        <f t="shared" si="88"/>
        <v>1</v>
      </c>
      <c r="R814" s="38">
        <f t="shared" si="89"/>
        <v>0.9</v>
      </c>
      <c r="T814" s="47">
        <v>2792302.5494430661</v>
      </c>
      <c r="U814" s="47">
        <f t="shared" si="90"/>
        <v>279230.25494430657</v>
      </c>
      <c r="W814" s="47">
        <f t="shared" si="91"/>
        <v>0</v>
      </c>
      <c r="X814" s="47">
        <f t="shared" si="92"/>
        <v>0</v>
      </c>
    </row>
    <row r="815" spans="5:24" x14ac:dyDescent="0.2">
      <c r="E815" s="63">
        <v>126676</v>
      </c>
      <c r="F815" s="63" t="s">
        <v>60</v>
      </c>
      <c r="G815" s="63" t="s">
        <v>74</v>
      </c>
      <c r="I815" s="48" t="s">
        <v>77</v>
      </c>
      <c r="J815" s="49">
        <v>1900</v>
      </c>
      <c r="K815" s="49" t="s">
        <v>77</v>
      </c>
      <c r="L815" s="49" t="s">
        <v>77</v>
      </c>
      <c r="M815" s="50" t="s">
        <v>77</v>
      </c>
      <c r="N815" s="46">
        <f t="shared" si="93"/>
        <v>1900</v>
      </c>
      <c r="P815">
        <f t="shared" si="87"/>
        <v>124</v>
      </c>
      <c r="Q815" s="38">
        <f t="shared" si="88"/>
        <v>1</v>
      </c>
      <c r="R815" s="38">
        <f t="shared" si="89"/>
        <v>0.9</v>
      </c>
      <c r="T815" s="47">
        <v>5096472.380883201</v>
      </c>
      <c r="U815" s="47">
        <f t="shared" si="90"/>
        <v>509647.23808832001</v>
      </c>
      <c r="W815" s="47">
        <f t="shared" si="91"/>
        <v>0</v>
      </c>
      <c r="X815" s="47">
        <f t="shared" si="92"/>
        <v>0</v>
      </c>
    </row>
    <row r="816" spans="5:24" x14ac:dyDescent="0.2">
      <c r="E816" s="63">
        <v>126675</v>
      </c>
      <c r="F816" s="63" t="s">
        <v>60</v>
      </c>
      <c r="G816" s="63" t="s">
        <v>74</v>
      </c>
      <c r="I816" s="48" t="s">
        <v>77</v>
      </c>
      <c r="J816" s="49">
        <v>1900</v>
      </c>
      <c r="K816" s="49" t="s">
        <v>77</v>
      </c>
      <c r="L816" s="49" t="s">
        <v>77</v>
      </c>
      <c r="M816" s="50" t="s">
        <v>77</v>
      </c>
      <c r="N816" s="46">
        <f t="shared" si="93"/>
        <v>1900</v>
      </c>
      <c r="P816">
        <f t="shared" si="87"/>
        <v>124</v>
      </c>
      <c r="Q816" s="38">
        <f t="shared" si="88"/>
        <v>1</v>
      </c>
      <c r="R816" s="38">
        <f t="shared" si="89"/>
        <v>0.9</v>
      </c>
      <c r="T816" s="47">
        <v>355518.62698479358</v>
      </c>
      <c r="U816" s="47">
        <f t="shared" si="90"/>
        <v>35551.862698479352</v>
      </c>
      <c r="W816" s="47">
        <f t="shared" si="91"/>
        <v>0</v>
      </c>
      <c r="X816" s="47">
        <f t="shared" si="92"/>
        <v>0</v>
      </c>
    </row>
    <row r="817" spans="5:24" x14ac:dyDescent="0.2">
      <c r="E817" s="63">
        <v>126674</v>
      </c>
      <c r="F817" s="63" t="s">
        <v>60</v>
      </c>
      <c r="G817" s="63" t="s">
        <v>74</v>
      </c>
      <c r="I817" s="48" t="s">
        <v>77</v>
      </c>
      <c r="J817" s="49">
        <v>1900</v>
      </c>
      <c r="K817" s="49" t="s">
        <v>77</v>
      </c>
      <c r="L817" s="49" t="s">
        <v>77</v>
      </c>
      <c r="M817" s="50" t="s">
        <v>77</v>
      </c>
      <c r="N817" s="46">
        <f t="shared" si="93"/>
        <v>1900</v>
      </c>
      <c r="P817">
        <f t="shared" si="87"/>
        <v>124</v>
      </c>
      <c r="Q817" s="38">
        <f t="shared" si="88"/>
        <v>1</v>
      </c>
      <c r="R817" s="38">
        <f t="shared" si="89"/>
        <v>0.9</v>
      </c>
      <c r="T817" s="47">
        <v>111099.570932748</v>
      </c>
      <c r="U817" s="47">
        <f t="shared" si="90"/>
        <v>11109.957093274797</v>
      </c>
      <c r="W817" s="47">
        <f t="shared" si="91"/>
        <v>0</v>
      </c>
      <c r="X817" s="47">
        <f t="shared" si="92"/>
        <v>0</v>
      </c>
    </row>
    <row r="818" spans="5:24" x14ac:dyDescent="0.2">
      <c r="E818" s="63">
        <v>126673</v>
      </c>
      <c r="F818" s="63" t="s">
        <v>60</v>
      </c>
      <c r="G818" s="63" t="s">
        <v>74</v>
      </c>
      <c r="I818" s="48" t="s">
        <v>77</v>
      </c>
      <c r="J818" s="49">
        <v>1900</v>
      </c>
      <c r="K818" s="49" t="s">
        <v>77</v>
      </c>
      <c r="L818" s="49" t="s">
        <v>77</v>
      </c>
      <c r="M818" s="50" t="s">
        <v>77</v>
      </c>
      <c r="N818" s="46">
        <f t="shared" si="93"/>
        <v>1900</v>
      </c>
      <c r="P818">
        <f t="shared" si="87"/>
        <v>124</v>
      </c>
      <c r="Q818" s="38">
        <f t="shared" si="88"/>
        <v>1</v>
      </c>
      <c r="R818" s="38">
        <f t="shared" si="89"/>
        <v>0.9</v>
      </c>
      <c r="T818" s="47">
        <v>30331.9463498931</v>
      </c>
      <c r="U818" s="47">
        <f t="shared" si="90"/>
        <v>3033.1946349893092</v>
      </c>
      <c r="W818" s="47">
        <f t="shared" si="91"/>
        <v>0</v>
      </c>
      <c r="X818" s="47">
        <f t="shared" si="92"/>
        <v>0</v>
      </c>
    </row>
    <row r="819" spans="5:24" x14ac:dyDescent="0.2">
      <c r="E819" s="63">
        <v>126672</v>
      </c>
      <c r="F819" s="63" t="s">
        <v>60</v>
      </c>
      <c r="G819" s="63" t="s">
        <v>74</v>
      </c>
      <c r="I819" s="48" t="s">
        <v>77</v>
      </c>
      <c r="J819" s="49">
        <v>1900</v>
      </c>
      <c r="K819" s="49" t="s">
        <v>77</v>
      </c>
      <c r="L819" s="49" t="s">
        <v>77</v>
      </c>
      <c r="M819" s="50" t="s">
        <v>77</v>
      </c>
      <c r="N819" s="46">
        <f t="shared" si="93"/>
        <v>1900</v>
      </c>
      <c r="P819">
        <f t="shared" si="87"/>
        <v>124</v>
      </c>
      <c r="Q819" s="38">
        <f t="shared" si="88"/>
        <v>1</v>
      </c>
      <c r="R819" s="38">
        <f t="shared" si="89"/>
        <v>0.9</v>
      </c>
      <c r="T819" s="47">
        <v>0</v>
      </c>
      <c r="U819" s="47">
        <f t="shared" si="90"/>
        <v>0</v>
      </c>
      <c r="W819" s="47">
        <f t="shared" si="91"/>
        <v>0</v>
      </c>
      <c r="X819" s="47">
        <f t="shared" si="92"/>
        <v>0</v>
      </c>
    </row>
    <row r="820" spans="5:24" x14ac:dyDescent="0.2">
      <c r="E820" s="63">
        <v>126671</v>
      </c>
      <c r="F820" s="63" t="s">
        <v>60</v>
      </c>
      <c r="G820" s="63" t="s">
        <v>74</v>
      </c>
      <c r="I820" s="48" t="s">
        <v>77</v>
      </c>
      <c r="J820" s="49">
        <v>1900</v>
      </c>
      <c r="K820" s="49" t="s">
        <v>77</v>
      </c>
      <c r="L820" s="49" t="s">
        <v>77</v>
      </c>
      <c r="M820" s="50" t="s">
        <v>77</v>
      </c>
      <c r="N820" s="46">
        <f t="shared" si="93"/>
        <v>1900</v>
      </c>
      <c r="P820">
        <f t="shared" si="87"/>
        <v>124</v>
      </c>
      <c r="Q820" s="38">
        <f t="shared" si="88"/>
        <v>1</v>
      </c>
      <c r="R820" s="38">
        <f t="shared" si="89"/>
        <v>0.9</v>
      </c>
      <c r="T820" s="47">
        <v>0</v>
      </c>
      <c r="U820" s="47">
        <f t="shared" si="90"/>
        <v>0</v>
      </c>
      <c r="W820" s="47">
        <f t="shared" si="91"/>
        <v>0</v>
      </c>
      <c r="X820" s="47">
        <f t="shared" si="92"/>
        <v>0</v>
      </c>
    </row>
    <row r="821" spans="5:24" x14ac:dyDescent="0.2">
      <c r="E821" s="63">
        <v>126670</v>
      </c>
      <c r="F821" s="63" t="s">
        <v>60</v>
      </c>
      <c r="G821" s="63" t="s">
        <v>74</v>
      </c>
      <c r="I821" s="48" t="s">
        <v>77</v>
      </c>
      <c r="J821" s="49">
        <v>1900</v>
      </c>
      <c r="K821" s="49" t="s">
        <v>77</v>
      </c>
      <c r="L821" s="49" t="s">
        <v>77</v>
      </c>
      <c r="M821" s="50" t="s">
        <v>77</v>
      </c>
      <c r="N821" s="46">
        <f t="shared" si="93"/>
        <v>1900</v>
      </c>
      <c r="P821">
        <f t="shared" si="87"/>
        <v>124</v>
      </c>
      <c r="Q821" s="38">
        <f t="shared" si="88"/>
        <v>1</v>
      </c>
      <c r="R821" s="38">
        <f t="shared" si="89"/>
        <v>0.9</v>
      </c>
      <c r="T821" s="47">
        <v>192219.89256618303</v>
      </c>
      <c r="U821" s="47">
        <f t="shared" si="90"/>
        <v>19221.989256618297</v>
      </c>
      <c r="W821" s="47">
        <f t="shared" si="91"/>
        <v>0</v>
      </c>
      <c r="X821" s="47">
        <f t="shared" si="92"/>
        <v>0</v>
      </c>
    </row>
    <row r="822" spans="5:24" x14ac:dyDescent="0.2">
      <c r="E822" s="63">
        <v>126669</v>
      </c>
      <c r="F822" s="63" t="s">
        <v>60</v>
      </c>
      <c r="G822" s="63" t="s">
        <v>74</v>
      </c>
      <c r="I822" s="48" t="s">
        <v>77</v>
      </c>
      <c r="J822" s="49">
        <v>1900</v>
      </c>
      <c r="K822" s="49" t="s">
        <v>77</v>
      </c>
      <c r="L822" s="49" t="s">
        <v>77</v>
      </c>
      <c r="M822" s="50" t="s">
        <v>77</v>
      </c>
      <c r="N822" s="46">
        <f t="shared" si="93"/>
        <v>1900</v>
      </c>
      <c r="P822">
        <f t="shared" si="87"/>
        <v>124</v>
      </c>
      <c r="Q822" s="38">
        <f t="shared" si="88"/>
        <v>1</v>
      </c>
      <c r="R822" s="38">
        <f t="shared" si="89"/>
        <v>0.9</v>
      </c>
      <c r="T822" s="47">
        <v>0</v>
      </c>
      <c r="U822" s="47">
        <f t="shared" si="90"/>
        <v>0</v>
      </c>
      <c r="W822" s="47">
        <f t="shared" si="91"/>
        <v>0</v>
      </c>
      <c r="X822" s="47">
        <f t="shared" si="92"/>
        <v>0</v>
      </c>
    </row>
    <row r="823" spans="5:24" x14ac:dyDescent="0.2">
      <c r="E823" s="63">
        <v>126668</v>
      </c>
      <c r="F823" s="63" t="s">
        <v>60</v>
      </c>
      <c r="G823" s="63" t="s">
        <v>73</v>
      </c>
      <c r="I823" s="48" t="s">
        <v>77</v>
      </c>
      <c r="J823" s="49">
        <v>1900</v>
      </c>
      <c r="K823" s="49" t="s">
        <v>77</v>
      </c>
      <c r="L823" s="49" t="s">
        <v>77</v>
      </c>
      <c r="M823" s="50" t="s">
        <v>77</v>
      </c>
      <c r="N823" s="46">
        <f t="shared" si="93"/>
        <v>1900</v>
      </c>
      <c r="P823">
        <f t="shared" si="87"/>
        <v>124</v>
      </c>
      <c r="Q823" s="38">
        <f t="shared" si="88"/>
        <v>1</v>
      </c>
      <c r="R823" s="38">
        <f t="shared" si="89"/>
        <v>0.9</v>
      </c>
      <c r="T823" s="47">
        <v>35269.705058015228</v>
      </c>
      <c r="U823" s="47">
        <f t="shared" si="90"/>
        <v>3526.970505801522</v>
      </c>
      <c r="W823" s="47">
        <f t="shared" si="91"/>
        <v>35269.705058015228</v>
      </c>
      <c r="X823" s="47">
        <f t="shared" si="92"/>
        <v>3526.970505801522</v>
      </c>
    </row>
    <row r="824" spans="5:24" x14ac:dyDescent="0.2">
      <c r="E824" s="63">
        <v>126667</v>
      </c>
      <c r="F824" s="63" t="s">
        <v>60</v>
      </c>
      <c r="G824" s="63" t="s">
        <v>73</v>
      </c>
      <c r="I824" s="48" t="s">
        <v>77</v>
      </c>
      <c r="J824" s="49">
        <v>1900</v>
      </c>
      <c r="K824" s="49" t="s">
        <v>77</v>
      </c>
      <c r="L824" s="49" t="s">
        <v>77</v>
      </c>
      <c r="M824" s="50" t="s">
        <v>77</v>
      </c>
      <c r="N824" s="46">
        <f t="shared" si="93"/>
        <v>1900</v>
      </c>
      <c r="P824">
        <f t="shared" si="87"/>
        <v>124</v>
      </c>
      <c r="Q824" s="38">
        <f t="shared" si="88"/>
        <v>1</v>
      </c>
      <c r="R824" s="38">
        <f t="shared" si="89"/>
        <v>0.9</v>
      </c>
      <c r="T824" s="47">
        <v>81120.321633435044</v>
      </c>
      <c r="U824" s="47">
        <f t="shared" si="90"/>
        <v>8112.0321633435024</v>
      </c>
      <c r="W824" s="47">
        <f t="shared" si="91"/>
        <v>81120.321633435044</v>
      </c>
      <c r="X824" s="47">
        <f t="shared" si="92"/>
        <v>8112.0321633435024</v>
      </c>
    </row>
    <row r="825" spans="5:24" x14ac:dyDescent="0.2">
      <c r="E825" s="63">
        <v>126666</v>
      </c>
      <c r="F825" s="63" t="s">
        <v>60</v>
      </c>
      <c r="G825" s="63" t="s">
        <v>73</v>
      </c>
      <c r="I825" s="48" t="s">
        <v>77</v>
      </c>
      <c r="J825" s="49">
        <v>1900</v>
      </c>
      <c r="K825" s="49" t="s">
        <v>77</v>
      </c>
      <c r="L825" s="49" t="s">
        <v>77</v>
      </c>
      <c r="M825" s="50" t="s">
        <v>77</v>
      </c>
      <c r="N825" s="46">
        <f t="shared" si="93"/>
        <v>1900</v>
      </c>
      <c r="P825">
        <f t="shared" si="87"/>
        <v>124</v>
      </c>
      <c r="Q825" s="38">
        <f t="shared" si="88"/>
        <v>1</v>
      </c>
      <c r="R825" s="38">
        <f t="shared" si="89"/>
        <v>0.9</v>
      </c>
      <c r="T825" s="47">
        <v>35269.705058015228</v>
      </c>
      <c r="U825" s="47">
        <f t="shared" si="90"/>
        <v>3526.970505801522</v>
      </c>
      <c r="W825" s="47">
        <f t="shared" si="91"/>
        <v>35269.705058015228</v>
      </c>
      <c r="X825" s="47">
        <f t="shared" si="92"/>
        <v>3526.970505801522</v>
      </c>
    </row>
    <row r="826" spans="5:24" x14ac:dyDescent="0.2">
      <c r="E826" s="63">
        <v>126665</v>
      </c>
      <c r="F826" s="63" t="s">
        <v>60</v>
      </c>
      <c r="G826" s="63" t="s">
        <v>73</v>
      </c>
      <c r="I826" s="48" t="s">
        <v>77</v>
      </c>
      <c r="J826" s="49">
        <v>1900</v>
      </c>
      <c r="K826" s="49" t="s">
        <v>77</v>
      </c>
      <c r="L826" s="49" t="s">
        <v>77</v>
      </c>
      <c r="M826" s="50" t="s">
        <v>77</v>
      </c>
      <c r="N826" s="46">
        <f t="shared" si="93"/>
        <v>1900</v>
      </c>
      <c r="P826">
        <f t="shared" si="87"/>
        <v>124</v>
      </c>
      <c r="Q826" s="38">
        <f t="shared" si="88"/>
        <v>1</v>
      </c>
      <c r="R826" s="38">
        <f t="shared" si="89"/>
        <v>0.9</v>
      </c>
      <c r="T826" s="47">
        <v>52904.557587022849</v>
      </c>
      <c r="U826" s="47">
        <f t="shared" si="90"/>
        <v>5290.4557587022837</v>
      </c>
      <c r="W826" s="47">
        <f t="shared" si="91"/>
        <v>52904.557587022849</v>
      </c>
      <c r="X826" s="47">
        <f t="shared" si="92"/>
        <v>5290.4557587022837</v>
      </c>
    </row>
    <row r="827" spans="5:24" x14ac:dyDescent="0.2">
      <c r="E827" s="63">
        <v>126662</v>
      </c>
      <c r="F827" s="63" t="s">
        <v>60</v>
      </c>
      <c r="G827" s="63" t="s">
        <v>73</v>
      </c>
      <c r="I827" s="48" t="s">
        <v>77</v>
      </c>
      <c r="J827" s="49">
        <v>1900</v>
      </c>
      <c r="K827" s="49" t="s">
        <v>77</v>
      </c>
      <c r="L827" s="49" t="s">
        <v>77</v>
      </c>
      <c r="M827" s="50" t="s">
        <v>77</v>
      </c>
      <c r="N827" s="46">
        <f t="shared" si="93"/>
        <v>1900</v>
      </c>
      <c r="P827">
        <f t="shared" si="87"/>
        <v>124</v>
      </c>
      <c r="Q827" s="38">
        <f t="shared" si="88"/>
        <v>1</v>
      </c>
      <c r="R827" s="38">
        <f t="shared" si="89"/>
        <v>0.9</v>
      </c>
      <c r="T827" s="47">
        <v>78651.44227937398</v>
      </c>
      <c r="U827" s="47">
        <f t="shared" si="90"/>
        <v>7865.144227937396</v>
      </c>
      <c r="W827" s="47">
        <f t="shared" si="91"/>
        <v>78651.44227937398</v>
      </c>
      <c r="X827" s="47">
        <f t="shared" si="92"/>
        <v>7865.144227937396</v>
      </c>
    </row>
    <row r="828" spans="5:24" x14ac:dyDescent="0.2">
      <c r="E828" s="63">
        <v>126661</v>
      </c>
      <c r="F828" s="63" t="s">
        <v>60</v>
      </c>
      <c r="G828" s="63" t="s">
        <v>73</v>
      </c>
      <c r="I828" s="48" t="s">
        <v>77</v>
      </c>
      <c r="J828" s="49">
        <v>1900</v>
      </c>
      <c r="K828" s="49" t="s">
        <v>77</v>
      </c>
      <c r="L828" s="49" t="s">
        <v>77</v>
      </c>
      <c r="M828" s="50" t="s">
        <v>77</v>
      </c>
      <c r="N828" s="46">
        <f t="shared" si="93"/>
        <v>1900</v>
      </c>
      <c r="P828">
        <f t="shared" si="87"/>
        <v>124</v>
      </c>
      <c r="Q828" s="38">
        <f t="shared" si="88"/>
        <v>1</v>
      </c>
      <c r="R828" s="38">
        <f t="shared" si="89"/>
        <v>0.9</v>
      </c>
      <c r="T828" s="47">
        <v>35269.705058015228</v>
      </c>
      <c r="U828" s="47">
        <f t="shared" si="90"/>
        <v>3526.970505801522</v>
      </c>
      <c r="W828" s="47">
        <f t="shared" si="91"/>
        <v>35269.705058015228</v>
      </c>
      <c r="X828" s="47">
        <f t="shared" si="92"/>
        <v>3526.970505801522</v>
      </c>
    </row>
    <row r="829" spans="5:24" x14ac:dyDescent="0.2">
      <c r="E829" s="63">
        <v>126660</v>
      </c>
      <c r="F829" s="63" t="s">
        <v>60</v>
      </c>
      <c r="G829" s="63" t="s">
        <v>73</v>
      </c>
      <c r="I829" s="48" t="s">
        <v>77</v>
      </c>
      <c r="J829" s="49">
        <v>1900</v>
      </c>
      <c r="K829" s="49" t="s">
        <v>77</v>
      </c>
      <c r="L829" s="49" t="s">
        <v>77</v>
      </c>
      <c r="M829" s="50" t="s">
        <v>77</v>
      </c>
      <c r="N829" s="46">
        <f t="shared" si="93"/>
        <v>1900</v>
      </c>
      <c r="P829">
        <f t="shared" si="87"/>
        <v>124</v>
      </c>
      <c r="Q829" s="38">
        <f t="shared" si="88"/>
        <v>1</v>
      </c>
      <c r="R829" s="38">
        <f t="shared" si="89"/>
        <v>0.9</v>
      </c>
      <c r="T829" s="47">
        <v>46908.707727160261</v>
      </c>
      <c r="U829" s="47">
        <f t="shared" si="90"/>
        <v>4690.8707727160254</v>
      </c>
      <c r="W829" s="47">
        <f t="shared" si="91"/>
        <v>46908.707727160261</v>
      </c>
      <c r="X829" s="47">
        <f t="shared" si="92"/>
        <v>4690.8707727160254</v>
      </c>
    </row>
    <row r="830" spans="5:24" x14ac:dyDescent="0.2">
      <c r="E830" s="63">
        <v>126659</v>
      </c>
      <c r="F830" s="63" t="s">
        <v>60</v>
      </c>
      <c r="G830" s="63" t="s">
        <v>73</v>
      </c>
      <c r="I830" s="48" t="s">
        <v>77</v>
      </c>
      <c r="J830" s="49">
        <v>1900</v>
      </c>
      <c r="K830" s="49" t="s">
        <v>77</v>
      </c>
      <c r="L830" s="49" t="s">
        <v>77</v>
      </c>
      <c r="M830" s="50" t="s">
        <v>77</v>
      </c>
      <c r="N830" s="46">
        <f t="shared" si="93"/>
        <v>1900</v>
      </c>
      <c r="P830">
        <f t="shared" si="87"/>
        <v>124</v>
      </c>
      <c r="Q830" s="38">
        <f t="shared" si="88"/>
        <v>1</v>
      </c>
      <c r="R830" s="38">
        <f t="shared" si="89"/>
        <v>0.9</v>
      </c>
      <c r="T830" s="47">
        <v>14107.882023206095</v>
      </c>
      <c r="U830" s="47">
        <f t="shared" si="90"/>
        <v>1410.7882023206091</v>
      </c>
      <c r="W830" s="47">
        <f t="shared" si="91"/>
        <v>14107.882023206095</v>
      </c>
      <c r="X830" s="47">
        <f t="shared" si="92"/>
        <v>1410.7882023206091</v>
      </c>
    </row>
    <row r="831" spans="5:24" x14ac:dyDescent="0.2">
      <c r="E831" s="63">
        <v>126658</v>
      </c>
      <c r="F831" s="63" t="s">
        <v>60</v>
      </c>
      <c r="G831" s="63" t="s">
        <v>73</v>
      </c>
      <c r="I831" s="48" t="s">
        <v>77</v>
      </c>
      <c r="J831" s="49">
        <v>1900</v>
      </c>
      <c r="K831" s="49" t="s">
        <v>77</v>
      </c>
      <c r="L831" s="49" t="s">
        <v>77</v>
      </c>
      <c r="M831" s="50" t="s">
        <v>77</v>
      </c>
      <c r="N831" s="46">
        <f t="shared" si="93"/>
        <v>1900</v>
      </c>
      <c r="P831">
        <f t="shared" si="87"/>
        <v>124</v>
      </c>
      <c r="Q831" s="38">
        <f t="shared" si="88"/>
        <v>1</v>
      </c>
      <c r="R831" s="38">
        <f t="shared" si="89"/>
        <v>0.9</v>
      </c>
      <c r="T831" s="47">
        <v>81120.321633435044</v>
      </c>
      <c r="U831" s="47">
        <f t="shared" si="90"/>
        <v>8112.0321633435024</v>
      </c>
      <c r="W831" s="47">
        <f t="shared" si="91"/>
        <v>81120.321633435044</v>
      </c>
      <c r="X831" s="47">
        <f t="shared" si="92"/>
        <v>8112.0321633435024</v>
      </c>
    </row>
    <row r="832" spans="5:24" x14ac:dyDescent="0.2">
      <c r="E832" s="63">
        <v>126657</v>
      </c>
      <c r="F832" s="63" t="s">
        <v>60</v>
      </c>
      <c r="G832" s="63" t="s">
        <v>73</v>
      </c>
      <c r="I832" s="48" t="s">
        <v>77</v>
      </c>
      <c r="J832" s="49">
        <v>1900</v>
      </c>
      <c r="K832" s="49" t="s">
        <v>77</v>
      </c>
      <c r="L832" s="49" t="s">
        <v>77</v>
      </c>
      <c r="M832" s="50" t="s">
        <v>77</v>
      </c>
      <c r="N832" s="46">
        <f t="shared" si="93"/>
        <v>1900</v>
      </c>
      <c r="P832">
        <f t="shared" si="87"/>
        <v>124</v>
      </c>
      <c r="Q832" s="38">
        <f t="shared" si="88"/>
        <v>1</v>
      </c>
      <c r="R832" s="38">
        <f t="shared" si="89"/>
        <v>0.9</v>
      </c>
      <c r="T832" s="47">
        <v>5643.1528092824374</v>
      </c>
      <c r="U832" s="47">
        <f t="shared" si="90"/>
        <v>564.31528092824362</v>
      </c>
      <c r="W832" s="47">
        <f t="shared" si="91"/>
        <v>5643.1528092824374</v>
      </c>
      <c r="X832" s="47">
        <f t="shared" si="92"/>
        <v>564.31528092824362</v>
      </c>
    </row>
    <row r="833" spans="5:24" x14ac:dyDescent="0.2">
      <c r="E833" s="63">
        <v>126656</v>
      </c>
      <c r="F833" s="63" t="s">
        <v>60</v>
      </c>
      <c r="G833" s="63" t="s">
        <v>73</v>
      </c>
      <c r="I833" s="48" t="s">
        <v>77</v>
      </c>
      <c r="J833" s="49">
        <v>1900</v>
      </c>
      <c r="K833" s="49" t="s">
        <v>77</v>
      </c>
      <c r="L833" s="49" t="s">
        <v>77</v>
      </c>
      <c r="M833" s="50" t="s">
        <v>77</v>
      </c>
      <c r="N833" s="46">
        <f t="shared" si="93"/>
        <v>1900</v>
      </c>
      <c r="P833">
        <f t="shared" si="87"/>
        <v>124</v>
      </c>
      <c r="Q833" s="38">
        <f t="shared" si="88"/>
        <v>1</v>
      </c>
      <c r="R833" s="38">
        <f t="shared" si="89"/>
        <v>0.9</v>
      </c>
      <c r="T833" s="47">
        <v>35269.705058015228</v>
      </c>
      <c r="U833" s="47">
        <f t="shared" si="90"/>
        <v>3526.970505801522</v>
      </c>
      <c r="W833" s="47">
        <f t="shared" si="91"/>
        <v>35269.705058015228</v>
      </c>
      <c r="X833" s="47">
        <f t="shared" si="92"/>
        <v>3526.970505801522</v>
      </c>
    </row>
    <row r="834" spans="5:24" x14ac:dyDescent="0.2">
      <c r="E834" s="63">
        <v>126655</v>
      </c>
      <c r="F834" s="63" t="s">
        <v>60</v>
      </c>
      <c r="G834" s="63" t="s">
        <v>73</v>
      </c>
      <c r="I834" s="48" t="s">
        <v>77</v>
      </c>
      <c r="J834" s="49">
        <v>1900</v>
      </c>
      <c r="K834" s="49" t="s">
        <v>77</v>
      </c>
      <c r="L834" s="49" t="s">
        <v>77</v>
      </c>
      <c r="M834" s="50" t="s">
        <v>77</v>
      </c>
      <c r="N834" s="46">
        <f t="shared" si="93"/>
        <v>1900</v>
      </c>
      <c r="P834">
        <f t="shared" si="87"/>
        <v>124</v>
      </c>
      <c r="Q834" s="38">
        <f t="shared" si="88"/>
        <v>1</v>
      </c>
      <c r="R834" s="38">
        <f t="shared" si="89"/>
        <v>0.9</v>
      </c>
      <c r="T834" s="47">
        <v>59958.498598625905</v>
      </c>
      <c r="U834" s="47">
        <f t="shared" si="90"/>
        <v>5995.8498598625893</v>
      </c>
      <c r="W834" s="47">
        <f t="shared" si="91"/>
        <v>59958.498598625905</v>
      </c>
      <c r="X834" s="47">
        <f t="shared" si="92"/>
        <v>5995.8498598625893</v>
      </c>
    </row>
    <row r="835" spans="5:24" x14ac:dyDescent="0.2">
      <c r="E835" s="63">
        <v>126654</v>
      </c>
      <c r="F835" s="63" t="s">
        <v>60</v>
      </c>
      <c r="G835" s="63" t="s">
        <v>73</v>
      </c>
      <c r="I835" s="48" t="s">
        <v>77</v>
      </c>
      <c r="J835" s="49">
        <v>1900</v>
      </c>
      <c r="K835" s="49" t="s">
        <v>77</v>
      </c>
      <c r="L835" s="49" t="s">
        <v>77</v>
      </c>
      <c r="M835" s="50" t="s">
        <v>77</v>
      </c>
      <c r="N835" s="46">
        <f t="shared" si="93"/>
        <v>1900</v>
      </c>
      <c r="P835">
        <f t="shared" si="87"/>
        <v>124</v>
      </c>
      <c r="Q835" s="38">
        <f t="shared" si="88"/>
        <v>1</v>
      </c>
      <c r="R835" s="38">
        <f t="shared" si="89"/>
        <v>0.9</v>
      </c>
      <c r="T835" s="47">
        <v>55373.436941083921</v>
      </c>
      <c r="U835" s="47">
        <f t="shared" si="90"/>
        <v>5537.343694108391</v>
      </c>
      <c r="W835" s="47">
        <f t="shared" si="91"/>
        <v>55373.436941083921</v>
      </c>
      <c r="X835" s="47">
        <f t="shared" si="92"/>
        <v>5537.343694108391</v>
      </c>
    </row>
    <row r="836" spans="5:24" x14ac:dyDescent="0.2">
      <c r="E836" s="63">
        <v>126653</v>
      </c>
      <c r="F836" s="63" t="s">
        <v>60</v>
      </c>
      <c r="G836" s="63" t="s">
        <v>73</v>
      </c>
      <c r="I836" s="48" t="s">
        <v>77</v>
      </c>
      <c r="J836" s="49">
        <v>1900</v>
      </c>
      <c r="K836" s="49" t="s">
        <v>77</v>
      </c>
      <c r="L836" s="49" t="s">
        <v>77</v>
      </c>
      <c r="M836" s="50" t="s">
        <v>77</v>
      </c>
      <c r="N836" s="46">
        <f t="shared" si="93"/>
        <v>1900</v>
      </c>
      <c r="P836">
        <f t="shared" si="87"/>
        <v>124</v>
      </c>
      <c r="Q836" s="38">
        <f t="shared" si="88"/>
        <v>1</v>
      </c>
      <c r="R836" s="38">
        <f t="shared" si="89"/>
        <v>0.9</v>
      </c>
      <c r="T836" s="47">
        <v>109336.08567984722</v>
      </c>
      <c r="U836" s="47">
        <f t="shared" si="90"/>
        <v>10933.60856798472</v>
      </c>
      <c r="W836" s="47">
        <f t="shared" si="91"/>
        <v>109336.08567984722</v>
      </c>
      <c r="X836" s="47">
        <f t="shared" si="92"/>
        <v>10933.60856798472</v>
      </c>
    </row>
    <row r="837" spans="5:24" x14ac:dyDescent="0.2">
      <c r="E837" s="63">
        <v>126652</v>
      </c>
      <c r="F837" s="63" t="s">
        <v>60</v>
      </c>
      <c r="G837" s="63" t="s">
        <v>73</v>
      </c>
      <c r="I837" s="48" t="s">
        <v>77</v>
      </c>
      <c r="J837" s="49">
        <v>1900</v>
      </c>
      <c r="K837" s="49" t="s">
        <v>77</v>
      </c>
      <c r="L837" s="49" t="s">
        <v>77</v>
      </c>
      <c r="M837" s="50" t="s">
        <v>77</v>
      </c>
      <c r="N837" s="46">
        <f t="shared" si="93"/>
        <v>1900</v>
      </c>
      <c r="P837">
        <f t="shared" si="87"/>
        <v>124</v>
      </c>
      <c r="Q837" s="38">
        <f t="shared" si="88"/>
        <v>1</v>
      </c>
      <c r="R837" s="38">
        <f t="shared" si="89"/>
        <v>0.9</v>
      </c>
      <c r="T837" s="47">
        <v>100165.96236476325</v>
      </c>
      <c r="U837" s="47">
        <f t="shared" si="90"/>
        <v>10016.596236476324</v>
      </c>
      <c r="W837" s="47">
        <f t="shared" si="91"/>
        <v>100165.96236476325</v>
      </c>
      <c r="X837" s="47">
        <f t="shared" si="92"/>
        <v>10016.596236476324</v>
      </c>
    </row>
    <row r="838" spans="5:24" x14ac:dyDescent="0.2">
      <c r="E838" s="63">
        <v>126651</v>
      </c>
      <c r="F838" s="63" t="s">
        <v>60</v>
      </c>
      <c r="G838" s="63" t="s">
        <v>73</v>
      </c>
      <c r="I838" s="48" t="s">
        <v>77</v>
      </c>
      <c r="J838" s="49">
        <v>1900</v>
      </c>
      <c r="K838" s="49" t="s">
        <v>77</v>
      </c>
      <c r="L838" s="49" t="s">
        <v>77</v>
      </c>
      <c r="M838" s="50" t="s">
        <v>77</v>
      </c>
      <c r="N838" s="46">
        <f t="shared" si="93"/>
        <v>1900</v>
      </c>
      <c r="P838">
        <f t="shared" si="87"/>
        <v>124</v>
      </c>
      <c r="Q838" s="38">
        <f t="shared" si="88"/>
        <v>1</v>
      </c>
      <c r="R838" s="38">
        <f t="shared" si="89"/>
        <v>0.9</v>
      </c>
      <c r="T838" s="47">
        <v>92759.324302580062</v>
      </c>
      <c r="U838" s="47">
        <f t="shared" si="90"/>
        <v>9275.9324302580044</v>
      </c>
      <c r="W838" s="47">
        <f t="shared" si="91"/>
        <v>92759.324302580062</v>
      </c>
      <c r="X838" s="47">
        <f t="shared" si="92"/>
        <v>9275.9324302580044</v>
      </c>
    </row>
    <row r="839" spans="5:24" x14ac:dyDescent="0.2">
      <c r="E839" s="63">
        <v>126650</v>
      </c>
      <c r="F839" s="63" t="s">
        <v>60</v>
      </c>
      <c r="G839" s="63" t="s">
        <v>73</v>
      </c>
      <c r="I839" s="48" t="s">
        <v>77</v>
      </c>
      <c r="J839" s="49">
        <v>1900</v>
      </c>
      <c r="K839" s="49" t="s">
        <v>77</v>
      </c>
      <c r="L839" s="49" t="s">
        <v>77</v>
      </c>
      <c r="M839" s="50" t="s">
        <v>77</v>
      </c>
      <c r="N839" s="46">
        <f t="shared" si="93"/>
        <v>1900</v>
      </c>
      <c r="P839">
        <f t="shared" si="87"/>
        <v>124</v>
      </c>
      <c r="Q839" s="38">
        <f t="shared" si="88"/>
        <v>1</v>
      </c>
      <c r="R839" s="38">
        <f t="shared" si="89"/>
        <v>0.9</v>
      </c>
      <c r="T839" s="47">
        <v>103692.93287056481</v>
      </c>
      <c r="U839" s="47">
        <f t="shared" si="90"/>
        <v>10369.293287056478</v>
      </c>
      <c r="W839" s="47">
        <f t="shared" si="91"/>
        <v>103692.93287056481</v>
      </c>
      <c r="X839" s="47">
        <f t="shared" si="92"/>
        <v>10369.293287056478</v>
      </c>
    </row>
    <row r="840" spans="5:24" x14ac:dyDescent="0.2">
      <c r="E840" s="63">
        <v>126649</v>
      </c>
      <c r="F840" s="63" t="s">
        <v>60</v>
      </c>
      <c r="G840" s="63" t="s">
        <v>73</v>
      </c>
      <c r="I840" s="48" t="s">
        <v>77</v>
      </c>
      <c r="J840" s="49">
        <v>1900</v>
      </c>
      <c r="K840" s="49" t="s">
        <v>77</v>
      </c>
      <c r="L840" s="49" t="s">
        <v>77</v>
      </c>
      <c r="M840" s="50" t="s">
        <v>77</v>
      </c>
      <c r="N840" s="46">
        <f t="shared" si="93"/>
        <v>1900</v>
      </c>
      <c r="P840">
        <f t="shared" si="87"/>
        <v>124</v>
      </c>
      <c r="Q840" s="38">
        <f t="shared" si="88"/>
        <v>1</v>
      </c>
      <c r="R840" s="38">
        <f t="shared" si="89"/>
        <v>0.9</v>
      </c>
      <c r="T840" s="47">
        <v>218393.54068973614</v>
      </c>
      <c r="U840" s="47">
        <f t="shared" si="90"/>
        <v>21839.354068973607</v>
      </c>
      <c r="W840" s="47">
        <f t="shared" si="91"/>
        <v>218393.54068973614</v>
      </c>
      <c r="X840" s="47">
        <f t="shared" si="92"/>
        <v>21839.354068973607</v>
      </c>
    </row>
    <row r="841" spans="5:24" x14ac:dyDescent="0.2">
      <c r="E841" s="63">
        <v>126648</v>
      </c>
      <c r="F841" s="63" t="s">
        <v>60</v>
      </c>
      <c r="G841" s="63" t="s">
        <v>73</v>
      </c>
      <c r="I841" s="48" t="s">
        <v>77</v>
      </c>
      <c r="J841" s="49">
        <v>1900</v>
      </c>
      <c r="K841" s="49" t="s">
        <v>77</v>
      </c>
      <c r="L841" s="49" t="s">
        <v>77</v>
      </c>
      <c r="M841" s="50" t="s">
        <v>77</v>
      </c>
      <c r="N841" s="46">
        <f t="shared" si="93"/>
        <v>1900</v>
      </c>
      <c r="P841">
        <f t="shared" si="87"/>
        <v>124</v>
      </c>
      <c r="Q841" s="38">
        <f t="shared" si="88"/>
        <v>1</v>
      </c>
      <c r="R841" s="38">
        <f t="shared" si="89"/>
        <v>0.9</v>
      </c>
      <c r="T841" s="47">
        <v>162321.7635885035</v>
      </c>
      <c r="U841" s="47">
        <f t="shared" si="90"/>
        <v>16232.176358850345</v>
      </c>
      <c r="W841" s="47">
        <f t="shared" si="91"/>
        <v>162321.7635885035</v>
      </c>
      <c r="X841" s="47">
        <f t="shared" si="92"/>
        <v>16232.176358850345</v>
      </c>
    </row>
    <row r="842" spans="5:24" x14ac:dyDescent="0.2">
      <c r="E842" s="63">
        <v>126647</v>
      </c>
      <c r="F842" s="63" t="s">
        <v>60</v>
      </c>
      <c r="G842" s="63" t="s">
        <v>73</v>
      </c>
      <c r="I842" s="48" t="s">
        <v>77</v>
      </c>
      <c r="J842" s="49">
        <v>1900</v>
      </c>
      <c r="K842" s="49" t="s">
        <v>77</v>
      </c>
      <c r="L842" s="49" t="s">
        <v>77</v>
      </c>
      <c r="M842" s="50" t="s">
        <v>77</v>
      </c>
      <c r="N842" s="46">
        <f t="shared" si="93"/>
        <v>1900</v>
      </c>
      <c r="P842">
        <f t="shared" si="87"/>
        <v>124</v>
      </c>
      <c r="Q842" s="38">
        <f t="shared" si="88"/>
        <v>1</v>
      </c>
      <c r="R842" s="38">
        <f t="shared" si="89"/>
        <v>0.9</v>
      </c>
      <c r="T842" s="47">
        <v>72302.895368931233</v>
      </c>
      <c r="U842" s="47">
        <f t="shared" si="90"/>
        <v>7230.2895368931213</v>
      </c>
      <c r="W842" s="47">
        <f t="shared" si="91"/>
        <v>72302.895368931233</v>
      </c>
      <c r="X842" s="47">
        <f t="shared" si="92"/>
        <v>7230.2895368931213</v>
      </c>
    </row>
    <row r="843" spans="5:24" x14ac:dyDescent="0.2">
      <c r="E843" s="63">
        <v>126646</v>
      </c>
      <c r="F843" s="63" t="s">
        <v>60</v>
      </c>
      <c r="G843" s="63" t="s">
        <v>73</v>
      </c>
      <c r="I843" s="48" t="s">
        <v>77</v>
      </c>
      <c r="J843" s="49">
        <v>1900</v>
      </c>
      <c r="K843" s="49" t="s">
        <v>77</v>
      </c>
      <c r="L843" s="49" t="s">
        <v>77</v>
      </c>
      <c r="M843" s="50" t="s">
        <v>77</v>
      </c>
      <c r="N843" s="46">
        <f t="shared" si="93"/>
        <v>1900</v>
      </c>
      <c r="P843">
        <f t="shared" si="87"/>
        <v>124</v>
      </c>
      <c r="Q843" s="38">
        <f t="shared" si="88"/>
        <v>1</v>
      </c>
      <c r="R843" s="38">
        <f t="shared" si="89"/>
        <v>0.9</v>
      </c>
      <c r="T843" s="47">
        <v>115684.63259028997</v>
      </c>
      <c r="U843" s="47">
        <f t="shared" si="90"/>
        <v>11568.463259028995</v>
      </c>
      <c r="W843" s="47">
        <f t="shared" si="91"/>
        <v>115684.63259028997</v>
      </c>
      <c r="X843" s="47">
        <f t="shared" si="92"/>
        <v>11568.463259028995</v>
      </c>
    </row>
    <row r="844" spans="5:24" x14ac:dyDescent="0.2">
      <c r="E844" s="63">
        <v>126645</v>
      </c>
      <c r="F844" s="63" t="s">
        <v>60</v>
      </c>
      <c r="G844" s="63" t="s">
        <v>73</v>
      </c>
      <c r="I844" s="48" t="s">
        <v>77</v>
      </c>
      <c r="J844" s="49">
        <v>1900</v>
      </c>
      <c r="K844" s="49" t="s">
        <v>77</v>
      </c>
      <c r="L844" s="49" t="s">
        <v>77</v>
      </c>
      <c r="M844" s="50" t="s">
        <v>77</v>
      </c>
      <c r="N844" s="46">
        <f t="shared" si="93"/>
        <v>1900</v>
      </c>
      <c r="P844">
        <f t="shared" si="87"/>
        <v>124</v>
      </c>
      <c r="Q844" s="38">
        <f t="shared" si="88"/>
        <v>1</v>
      </c>
      <c r="R844" s="38">
        <f t="shared" si="89"/>
        <v>0.9</v>
      </c>
      <c r="T844" s="47">
        <v>35269.705058015228</v>
      </c>
      <c r="U844" s="47">
        <f t="shared" si="90"/>
        <v>3526.970505801522</v>
      </c>
      <c r="W844" s="47">
        <f t="shared" si="91"/>
        <v>35269.705058015228</v>
      </c>
      <c r="X844" s="47">
        <f t="shared" si="92"/>
        <v>3526.970505801522</v>
      </c>
    </row>
    <row r="845" spans="5:24" x14ac:dyDescent="0.2">
      <c r="E845" s="63">
        <v>126644</v>
      </c>
      <c r="F845" s="63" t="s">
        <v>60</v>
      </c>
      <c r="G845" s="63" t="s">
        <v>73</v>
      </c>
      <c r="I845" s="48" t="s">
        <v>77</v>
      </c>
      <c r="J845" s="49">
        <v>1900</v>
      </c>
      <c r="K845" s="49" t="s">
        <v>77</v>
      </c>
      <c r="L845" s="49" t="s">
        <v>77</v>
      </c>
      <c r="M845" s="50" t="s">
        <v>77</v>
      </c>
      <c r="N845" s="46">
        <f t="shared" si="93"/>
        <v>1900</v>
      </c>
      <c r="P845">
        <f t="shared" si="87"/>
        <v>124</v>
      </c>
      <c r="Q845" s="38">
        <f t="shared" si="88"/>
        <v>1</v>
      </c>
      <c r="R845" s="38">
        <f t="shared" si="89"/>
        <v>0.9</v>
      </c>
      <c r="T845" s="47">
        <v>43029.040170778593</v>
      </c>
      <c r="U845" s="47">
        <f t="shared" si="90"/>
        <v>4302.904017077858</v>
      </c>
      <c r="W845" s="47">
        <f t="shared" si="91"/>
        <v>43029.040170778593</v>
      </c>
      <c r="X845" s="47">
        <f t="shared" si="92"/>
        <v>4302.904017077858</v>
      </c>
    </row>
    <row r="846" spans="5:24" x14ac:dyDescent="0.2">
      <c r="E846" s="63">
        <v>126643</v>
      </c>
      <c r="F846" s="63" t="s">
        <v>60</v>
      </c>
      <c r="G846" s="63" t="s">
        <v>73</v>
      </c>
      <c r="I846" s="48" t="s">
        <v>77</v>
      </c>
      <c r="J846" s="49">
        <v>1900</v>
      </c>
      <c r="K846" s="49" t="s">
        <v>77</v>
      </c>
      <c r="L846" s="49" t="s">
        <v>77</v>
      </c>
      <c r="M846" s="50" t="s">
        <v>77</v>
      </c>
      <c r="N846" s="46">
        <f t="shared" si="93"/>
        <v>1900</v>
      </c>
      <c r="P846">
        <f t="shared" si="87"/>
        <v>124</v>
      </c>
      <c r="Q846" s="38">
        <f t="shared" si="88"/>
        <v>1</v>
      </c>
      <c r="R846" s="38">
        <f t="shared" si="89"/>
        <v>0.9</v>
      </c>
      <c r="T846" s="47">
        <v>28215.764046412191</v>
      </c>
      <c r="U846" s="47">
        <f t="shared" si="90"/>
        <v>2821.5764046412182</v>
      </c>
      <c r="W846" s="47">
        <f t="shared" si="91"/>
        <v>28215.764046412191</v>
      </c>
      <c r="X846" s="47">
        <f t="shared" si="92"/>
        <v>2821.5764046412182</v>
      </c>
    </row>
    <row r="847" spans="5:24" x14ac:dyDescent="0.2">
      <c r="E847" s="63">
        <v>126642</v>
      </c>
      <c r="F847" s="63" t="s">
        <v>60</v>
      </c>
      <c r="G847" s="63" t="s">
        <v>73</v>
      </c>
      <c r="I847" s="48" t="s">
        <v>77</v>
      </c>
      <c r="J847" s="49">
        <v>1900</v>
      </c>
      <c r="K847" s="49" t="s">
        <v>77</v>
      </c>
      <c r="L847" s="49" t="s">
        <v>77</v>
      </c>
      <c r="M847" s="50" t="s">
        <v>77</v>
      </c>
      <c r="N847" s="46">
        <f t="shared" si="93"/>
        <v>1900</v>
      </c>
      <c r="P847">
        <f t="shared" si="87"/>
        <v>124</v>
      </c>
      <c r="Q847" s="38">
        <f t="shared" si="88"/>
        <v>1</v>
      </c>
      <c r="R847" s="38">
        <f t="shared" si="89"/>
        <v>0.9</v>
      </c>
      <c r="T847" s="47">
        <v>40560.160816717522</v>
      </c>
      <c r="U847" s="47">
        <f t="shared" si="90"/>
        <v>4056.0160816717512</v>
      </c>
      <c r="W847" s="47">
        <f t="shared" si="91"/>
        <v>40560.160816717522</v>
      </c>
      <c r="X847" s="47">
        <f t="shared" si="92"/>
        <v>4056.0160816717512</v>
      </c>
    </row>
    <row r="848" spans="5:24" x14ac:dyDescent="0.2">
      <c r="E848" s="63">
        <v>126641</v>
      </c>
      <c r="F848" s="63" t="s">
        <v>60</v>
      </c>
      <c r="G848" s="63" t="s">
        <v>73</v>
      </c>
      <c r="I848" s="48" t="s">
        <v>77</v>
      </c>
      <c r="J848" s="49">
        <v>1900</v>
      </c>
      <c r="K848" s="49" t="s">
        <v>77</v>
      </c>
      <c r="L848" s="49" t="s">
        <v>77</v>
      </c>
      <c r="M848" s="50" t="s">
        <v>77</v>
      </c>
      <c r="N848" s="46">
        <f t="shared" si="93"/>
        <v>1900</v>
      </c>
      <c r="P848">
        <f t="shared" si="87"/>
        <v>124</v>
      </c>
      <c r="Q848" s="38">
        <f t="shared" si="88"/>
        <v>1</v>
      </c>
      <c r="R848" s="38">
        <f t="shared" si="89"/>
        <v>0.9</v>
      </c>
      <c r="T848" s="47">
        <v>78651.44227937398</v>
      </c>
      <c r="U848" s="47">
        <f t="shared" si="90"/>
        <v>7865.144227937396</v>
      </c>
      <c r="W848" s="47">
        <f t="shared" si="91"/>
        <v>78651.44227937398</v>
      </c>
      <c r="X848" s="47">
        <f t="shared" si="92"/>
        <v>7865.144227937396</v>
      </c>
    </row>
    <row r="849" spans="5:24" x14ac:dyDescent="0.2">
      <c r="E849" s="63">
        <v>126640</v>
      </c>
      <c r="F849" s="63" t="s">
        <v>60</v>
      </c>
      <c r="G849" s="63" t="s">
        <v>73</v>
      </c>
      <c r="I849" s="48" t="s">
        <v>77</v>
      </c>
      <c r="J849" s="49">
        <v>1900</v>
      </c>
      <c r="K849" s="49" t="s">
        <v>77</v>
      </c>
      <c r="L849" s="49" t="s">
        <v>77</v>
      </c>
      <c r="M849" s="50" t="s">
        <v>77</v>
      </c>
      <c r="N849" s="46">
        <f t="shared" si="93"/>
        <v>1900</v>
      </c>
      <c r="P849">
        <f t="shared" si="87"/>
        <v>124</v>
      </c>
      <c r="Q849" s="38">
        <f t="shared" si="88"/>
        <v>1</v>
      </c>
      <c r="R849" s="38">
        <f t="shared" si="89"/>
        <v>0.9</v>
      </c>
      <c r="T849" s="47">
        <v>35269.705058015228</v>
      </c>
      <c r="U849" s="47">
        <f t="shared" si="90"/>
        <v>3526.970505801522</v>
      </c>
      <c r="W849" s="47">
        <f t="shared" si="91"/>
        <v>35269.705058015228</v>
      </c>
      <c r="X849" s="47">
        <f t="shared" si="92"/>
        <v>3526.970505801522</v>
      </c>
    </row>
    <row r="850" spans="5:24" x14ac:dyDescent="0.2">
      <c r="E850" s="63">
        <v>126639</v>
      </c>
      <c r="F850" s="63" t="s">
        <v>60</v>
      </c>
      <c r="G850" s="63" t="s">
        <v>73</v>
      </c>
      <c r="I850" s="48" t="s">
        <v>77</v>
      </c>
      <c r="J850" s="49">
        <v>1900</v>
      </c>
      <c r="K850" s="49" t="s">
        <v>77</v>
      </c>
      <c r="L850" s="49" t="s">
        <v>77</v>
      </c>
      <c r="M850" s="50" t="s">
        <v>77</v>
      </c>
      <c r="N850" s="46">
        <f t="shared" si="93"/>
        <v>1900</v>
      </c>
      <c r="P850">
        <f t="shared" si="87"/>
        <v>124</v>
      </c>
      <c r="Q850" s="38">
        <f t="shared" si="88"/>
        <v>1</v>
      </c>
      <c r="R850" s="38">
        <f t="shared" si="89"/>
        <v>0.9</v>
      </c>
      <c r="T850" s="47">
        <v>100871.35646592357</v>
      </c>
      <c r="U850" s="47">
        <f t="shared" si="90"/>
        <v>10087.135646592355</v>
      </c>
      <c r="W850" s="47">
        <f t="shared" si="91"/>
        <v>100871.35646592357</v>
      </c>
      <c r="X850" s="47">
        <f t="shared" si="92"/>
        <v>10087.135646592355</v>
      </c>
    </row>
    <row r="851" spans="5:24" x14ac:dyDescent="0.2">
      <c r="E851" s="63">
        <v>126638</v>
      </c>
      <c r="F851" s="63" t="s">
        <v>60</v>
      </c>
      <c r="G851" s="63" t="s">
        <v>73</v>
      </c>
      <c r="I851" s="48" t="s">
        <v>77</v>
      </c>
      <c r="J851" s="49">
        <v>1900</v>
      </c>
      <c r="K851" s="49" t="s">
        <v>77</v>
      </c>
      <c r="L851" s="49" t="s">
        <v>77</v>
      </c>
      <c r="M851" s="50" t="s">
        <v>77</v>
      </c>
      <c r="N851" s="46">
        <f t="shared" si="93"/>
        <v>1900</v>
      </c>
      <c r="P851">
        <f t="shared" si="87"/>
        <v>124</v>
      </c>
      <c r="Q851" s="38">
        <f t="shared" si="88"/>
        <v>1</v>
      </c>
      <c r="R851" s="38">
        <f t="shared" si="89"/>
        <v>0.9</v>
      </c>
      <c r="T851" s="47">
        <v>64896.257306748033</v>
      </c>
      <c r="U851" s="47">
        <f t="shared" si="90"/>
        <v>6489.6257306748021</v>
      </c>
      <c r="W851" s="47">
        <f t="shared" si="91"/>
        <v>64896.257306748033</v>
      </c>
      <c r="X851" s="47">
        <f t="shared" si="92"/>
        <v>6489.6257306748021</v>
      </c>
    </row>
    <row r="852" spans="5:24" x14ac:dyDescent="0.2">
      <c r="E852" s="63">
        <v>126637</v>
      </c>
      <c r="F852" s="63" t="s">
        <v>60</v>
      </c>
      <c r="G852" s="63" t="s">
        <v>73</v>
      </c>
      <c r="I852" s="48" t="s">
        <v>77</v>
      </c>
      <c r="J852" s="49">
        <v>1900</v>
      </c>
      <c r="K852" s="49" t="s">
        <v>77</v>
      </c>
      <c r="L852" s="49" t="s">
        <v>77</v>
      </c>
      <c r="M852" s="50" t="s">
        <v>77</v>
      </c>
      <c r="N852" s="46">
        <f t="shared" si="93"/>
        <v>1900</v>
      </c>
      <c r="P852">
        <f t="shared" si="87"/>
        <v>124</v>
      </c>
      <c r="Q852" s="38">
        <f t="shared" si="88"/>
        <v>1</v>
      </c>
      <c r="R852" s="38">
        <f t="shared" si="89"/>
        <v>0.9</v>
      </c>
      <c r="T852" s="47">
        <v>56431.528092824381</v>
      </c>
      <c r="U852" s="47">
        <f t="shared" si="90"/>
        <v>5643.1528092824365</v>
      </c>
      <c r="W852" s="47">
        <f t="shared" si="91"/>
        <v>56431.528092824381</v>
      </c>
      <c r="X852" s="47">
        <f t="shared" si="92"/>
        <v>5643.1528092824365</v>
      </c>
    </row>
    <row r="853" spans="5:24" x14ac:dyDescent="0.2">
      <c r="E853" s="63">
        <v>126636</v>
      </c>
      <c r="F853" s="63" t="s">
        <v>60</v>
      </c>
      <c r="G853" s="63" t="s">
        <v>73</v>
      </c>
      <c r="I853" s="48" t="s">
        <v>77</v>
      </c>
      <c r="J853" s="49">
        <v>1900</v>
      </c>
      <c r="K853" s="49" t="s">
        <v>77</v>
      </c>
      <c r="L853" s="49" t="s">
        <v>77</v>
      </c>
      <c r="M853" s="50" t="s">
        <v>77</v>
      </c>
      <c r="N853" s="46">
        <f t="shared" si="93"/>
        <v>1900</v>
      </c>
      <c r="P853">
        <f t="shared" si="87"/>
        <v>124</v>
      </c>
      <c r="Q853" s="38">
        <f t="shared" si="88"/>
        <v>1</v>
      </c>
      <c r="R853" s="38">
        <f t="shared" si="89"/>
        <v>0.9</v>
      </c>
      <c r="T853" s="47">
        <v>17634.852529007614</v>
      </c>
      <c r="U853" s="47">
        <f t="shared" si="90"/>
        <v>1763.485252900761</v>
      </c>
      <c r="W853" s="47">
        <f t="shared" si="91"/>
        <v>17634.852529007614</v>
      </c>
      <c r="X853" s="47">
        <f t="shared" si="92"/>
        <v>1763.485252900761</v>
      </c>
    </row>
    <row r="854" spans="5:24" x14ac:dyDescent="0.2">
      <c r="E854" s="63">
        <v>126635</v>
      </c>
      <c r="F854" s="63" t="s">
        <v>60</v>
      </c>
      <c r="G854" s="63" t="s">
        <v>73</v>
      </c>
      <c r="I854" s="48" t="s">
        <v>77</v>
      </c>
      <c r="J854" s="49">
        <v>1900</v>
      </c>
      <c r="K854" s="49" t="s">
        <v>77</v>
      </c>
      <c r="L854" s="49" t="s">
        <v>77</v>
      </c>
      <c r="M854" s="50" t="s">
        <v>77</v>
      </c>
      <c r="N854" s="46">
        <f t="shared" si="93"/>
        <v>1900</v>
      </c>
      <c r="P854">
        <f t="shared" si="87"/>
        <v>124</v>
      </c>
      <c r="Q854" s="38">
        <f t="shared" si="88"/>
        <v>1</v>
      </c>
      <c r="R854" s="38">
        <f t="shared" si="89"/>
        <v>0.9</v>
      </c>
      <c r="T854" s="47">
        <v>76535.259975893059</v>
      </c>
      <c r="U854" s="47">
        <f t="shared" si="90"/>
        <v>7653.5259975893041</v>
      </c>
      <c r="W854" s="47">
        <f t="shared" si="91"/>
        <v>76535.259975893059</v>
      </c>
      <c r="X854" s="47">
        <f t="shared" si="92"/>
        <v>7653.5259975893041</v>
      </c>
    </row>
    <row r="855" spans="5:24" x14ac:dyDescent="0.2">
      <c r="E855" s="63">
        <v>126634</v>
      </c>
      <c r="F855" s="63" t="s">
        <v>60</v>
      </c>
      <c r="G855" s="63" t="s">
        <v>73</v>
      </c>
      <c r="I855" s="48" t="s">
        <v>77</v>
      </c>
      <c r="J855" s="49">
        <v>1900</v>
      </c>
      <c r="K855" s="49" t="s">
        <v>77</v>
      </c>
      <c r="L855" s="49" t="s">
        <v>77</v>
      </c>
      <c r="M855" s="50" t="s">
        <v>77</v>
      </c>
      <c r="N855" s="46">
        <f t="shared" si="93"/>
        <v>1900</v>
      </c>
      <c r="P855">
        <f t="shared" ref="P855:P918" si="94">$I$4-N855</f>
        <v>124</v>
      </c>
      <c r="Q855" s="38">
        <f t="shared" ref="Q855:Q918" si="95">MIN(1,P855/$K$4)</f>
        <v>1</v>
      </c>
      <c r="R855" s="38">
        <f t="shared" ref="R855:R918" si="96">IF(Q855=1,1-$N$4,Q855)</f>
        <v>0.9</v>
      </c>
      <c r="T855" s="47">
        <v>49730.284131801483</v>
      </c>
      <c r="U855" s="47">
        <f t="shared" ref="U855:U918" si="97">(1-R855)*$T855</f>
        <v>4973.0284131801473</v>
      </c>
      <c r="W855" s="47">
        <f t="shared" ref="W855:W918" si="98">IF(G855="Operational",T855,0)</f>
        <v>49730.284131801483</v>
      </c>
      <c r="X855" s="47">
        <f t="shared" ref="X855:X918" si="99">IF(W855=0,0,U855)</f>
        <v>4973.0284131801473</v>
      </c>
    </row>
    <row r="856" spans="5:24" x14ac:dyDescent="0.2">
      <c r="E856" s="63">
        <v>126633</v>
      </c>
      <c r="F856" s="63" t="s">
        <v>60</v>
      </c>
      <c r="G856" s="63" t="s">
        <v>73</v>
      </c>
      <c r="I856" s="48" t="s">
        <v>77</v>
      </c>
      <c r="J856" s="49">
        <v>1900</v>
      </c>
      <c r="K856" s="49" t="s">
        <v>77</v>
      </c>
      <c r="L856" s="49" t="s">
        <v>77</v>
      </c>
      <c r="M856" s="50" t="s">
        <v>77</v>
      </c>
      <c r="N856" s="46">
        <f t="shared" ref="N856:N919" si="100">MIN(I856:M856)</f>
        <v>1900</v>
      </c>
      <c r="P856">
        <f t="shared" si="94"/>
        <v>124</v>
      </c>
      <c r="Q856" s="38">
        <f t="shared" si="95"/>
        <v>1</v>
      </c>
      <c r="R856" s="38">
        <f t="shared" si="96"/>
        <v>0.9</v>
      </c>
      <c r="T856" s="47">
        <v>38796.675563816752</v>
      </c>
      <c r="U856" s="47">
        <f t="shared" si="97"/>
        <v>3879.6675563816743</v>
      </c>
      <c r="W856" s="47">
        <f t="shared" si="98"/>
        <v>38796.675563816752</v>
      </c>
      <c r="X856" s="47">
        <f t="shared" si="99"/>
        <v>3879.6675563816743</v>
      </c>
    </row>
    <row r="857" spans="5:24" x14ac:dyDescent="0.2">
      <c r="E857" s="63">
        <v>126632</v>
      </c>
      <c r="F857" s="63" t="s">
        <v>60</v>
      </c>
      <c r="G857" s="63" t="s">
        <v>73</v>
      </c>
      <c r="I857" s="48" t="s">
        <v>77</v>
      </c>
      <c r="J857" s="49">
        <v>1900</v>
      </c>
      <c r="K857" s="49" t="s">
        <v>77</v>
      </c>
      <c r="L857" s="49" t="s">
        <v>77</v>
      </c>
      <c r="M857" s="50" t="s">
        <v>77</v>
      </c>
      <c r="N857" s="46">
        <f t="shared" si="100"/>
        <v>1900</v>
      </c>
      <c r="P857">
        <f t="shared" si="94"/>
        <v>124</v>
      </c>
      <c r="Q857" s="38">
        <f t="shared" si="95"/>
        <v>1</v>
      </c>
      <c r="R857" s="38">
        <f t="shared" si="96"/>
        <v>0.9</v>
      </c>
      <c r="T857" s="47">
        <v>130497.90871465637</v>
      </c>
      <c r="U857" s="47">
        <f t="shared" si="97"/>
        <v>13049.790871465633</v>
      </c>
      <c r="W857" s="47">
        <f t="shared" si="98"/>
        <v>130497.90871465637</v>
      </c>
      <c r="X857" s="47">
        <f t="shared" si="99"/>
        <v>13049.790871465633</v>
      </c>
    </row>
    <row r="858" spans="5:24" x14ac:dyDescent="0.2">
      <c r="E858" s="63">
        <v>126631</v>
      </c>
      <c r="F858" s="63" t="s">
        <v>60</v>
      </c>
      <c r="G858" s="63" t="s">
        <v>73</v>
      </c>
      <c r="I858" s="48" t="s">
        <v>77</v>
      </c>
      <c r="J858" s="49">
        <v>1900</v>
      </c>
      <c r="K858" s="49" t="s">
        <v>77</v>
      </c>
      <c r="L858" s="49" t="s">
        <v>77</v>
      </c>
      <c r="M858" s="50" t="s">
        <v>77</v>
      </c>
      <c r="N858" s="46">
        <f t="shared" si="100"/>
        <v>1900</v>
      </c>
      <c r="P858">
        <f t="shared" si="94"/>
        <v>124</v>
      </c>
      <c r="Q858" s="38">
        <f t="shared" si="95"/>
        <v>1</v>
      </c>
      <c r="R858" s="38">
        <f t="shared" si="96"/>
        <v>0.9</v>
      </c>
      <c r="T858" s="47">
        <v>35269.705058015228</v>
      </c>
      <c r="U858" s="47">
        <f t="shared" si="97"/>
        <v>3526.970505801522</v>
      </c>
      <c r="W858" s="47">
        <f t="shared" si="98"/>
        <v>35269.705058015228</v>
      </c>
      <c r="X858" s="47">
        <f t="shared" si="99"/>
        <v>3526.970505801522</v>
      </c>
    </row>
    <row r="859" spans="5:24" x14ac:dyDescent="0.2">
      <c r="E859" s="63">
        <v>126630</v>
      </c>
      <c r="F859" s="63" t="s">
        <v>60</v>
      </c>
      <c r="G859" s="63" t="s">
        <v>73</v>
      </c>
      <c r="I859" s="48" t="s">
        <v>77</v>
      </c>
      <c r="J859" s="49">
        <v>1900</v>
      </c>
      <c r="K859" s="49" t="s">
        <v>77</v>
      </c>
      <c r="L859" s="49" t="s">
        <v>77</v>
      </c>
      <c r="M859" s="50" t="s">
        <v>77</v>
      </c>
      <c r="N859" s="46">
        <f t="shared" si="100"/>
        <v>1900</v>
      </c>
      <c r="P859">
        <f t="shared" si="94"/>
        <v>124</v>
      </c>
      <c r="Q859" s="38">
        <f t="shared" si="95"/>
        <v>1</v>
      </c>
      <c r="R859" s="38">
        <f t="shared" si="96"/>
        <v>0.9</v>
      </c>
      <c r="T859" s="47">
        <v>17634.852529007614</v>
      </c>
      <c r="U859" s="47">
        <f t="shared" si="97"/>
        <v>1763.485252900761</v>
      </c>
      <c r="W859" s="47">
        <f t="shared" si="98"/>
        <v>17634.852529007614</v>
      </c>
      <c r="X859" s="47">
        <f t="shared" si="99"/>
        <v>1763.485252900761</v>
      </c>
    </row>
    <row r="860" spans="5:24" x14ac:dyDescent="0.2">
      <c r="E860" s="63">
        <v>126629</v>
      </c>
      <c r="F860" s="63" t="s">
        <v>60</v>
      </c>
      <c r="G860" s="63" t="s">
        <v>73</v>
      </c>
      <c r="I860" s="48" t="s">
        <v>77</v>
      </c>
      <c r="J860" s="49">
        <v>1900</v>
      </c>
      <c r="K860" s="49" t="s">
        <v>77</v>
      </c>
      <c r="L860" s="49" t="s">
        <v>77</v>
      </c>
      <c r="M860" s="50" t="s">
        <v>77</v>
      </c>
      <c r="N860" s="46">
        <f t="shared" si="100"/>
        <v>1900</v>
      </c>
      <c r="P860">
        <f t="shared" si="94"/>
        <v>124</v>
      </c>
      <c r="Q860" s="38">
        <f t="shared" si="95"/>
        <v>1</v>
      </c>
      <c r="R860" s="38">
        <f t="shared" si="96"/>
        <v>0.9</v>
      </c>
      <c r="T860" s="47">
        <v>97697.083010702219</v>
      </c>
      <c r="U860" s="47">
        <f t="shared" si="97"/>
        <v>9769.708301070219</v>
      </c>
      <c r="W860" s="47">
        <f t="shared" si="98"/>
        <v>97697.083010702219</v>
      </c>
      <c r="X860" s="47">
        <f t="shared" si="99"/>
        <v>9769.708301070219</v>
      </c>
    </row>
    <row r="861" spans="5:24" x14ac:dyDescent="0.2">
      <c r="E861" s="63">
        <v>126628</v>
      </c>
      <c r="F861" s="63" t="s">
        <v>60</v>
      </c>
      <c r="G861" s="63" t="s">
        <v>73</v>
      </c>
      <c r="I861" s="48" t="s">
        <v>77</v>
      </c>
      <c r="J861" s="49">
        <v>1900</v>
      </c>
      <c r="K861" s="49" t="s">
        <v>77</v>
      </c>
      <c r="L861" s="49" t="s">
        <v>77</v>
      </c>
      <c r="M861" s="50" t="s">
        <v>77</v>
      </c>
      <c r="N861" s="46">
        <f t="shared" si="100"/>
        <v>1900</v>
      </c>
      <c r="P861">
        <f t="shared" si="94"/>
        <v>124</v>
      </c>
      <c r="Q861" s="38">
        <f t="shared" si="95"/>
        <v>1</v>
      </c>
      <c r="R861" s="38">
        <f t="shared" si="96"/>
        <v>0.9</v>
      </c>
      <c r="T861" s="47">
        <v>4232.364606961828</v>
      </c>
      <c r="U861" s="47">
        <f t="shared" si="97"/>
        <v>423.23646069618269</v>
      </c>
      <c r="W861" s="47">
        <f t="shared" si="98"/>
        <v>4232.364606961828</v>
      </c>
      <c r="X861" s="47">
        <f t="shared" si="99"/>
        <v>423.23646069618269</v>
      </c>
    </row>
    <row r="862" spans="5:24" x14ac:dyDescent="0.2">
      <c r="E862" s="63">
        <v>126627</v>
      </c>
      <c r="F862" s="63" t="s">
        <v>60</v>
      </c>
      <c r="G862" s="63" t="s">
        <v>73</v>
      </c>
      <c r="I862" s="48" t="s">
        <v>77</v>
      </c>
      <c r="J862" s="49">
        <v>1900</v>
      </c>
      <c r="K862" s="49" t="s">
        <v>77</v>
      </c>
      <c r="L862" s="49" t="s">
        <v>77</v>
      </c>
      <c r="M862" s="50" t="s">
        <v>77</v>
      </c>
      <c r="N862" s="46">
        <f t="shared" si="100"/>
        <v>1900</v>
      </c>
      <c r="P862">
        <f t="shared" si="94"/>
        <v>124</v>
      </c>
      <c r="Q862" s="38">
        <f t="shared" si="95"/>
        <v>1</v>
      </c>
      <c r="R862" s="38">
        <f t="shared" si="96"/>
        <v>0.9</v>
      </c>
      <c r="T862" s="47">
        <v>106161.81222462586</v>
      </c>
      <c r="U862" s="47">
        <f t="shared" si="97"/>
        <v>10616.181222462583</v>
      </c>
      <c r="W862" s="47">
        <f t="shared" si="98"/>
        <v>106161.81222462586</v>
      </c>
      <c r="X862" s="47">
        <f t="shared" si="99"/>
        <v>10616.181222462583</v>
      </c>
    </row>
    <row r="863" spans="5:24" x14ac:dyDescent="0.2">
      <c r="E863" s="63">
        <v>126626</v>
      </c>
      <c r="F863" s="63" t="s">
        <v>60</v>
      </c>
      <c r="G863" s="63" t="s">
        <v>73</v>
      </c>
      <c r="I863" s="48" t="s">
        <v>77</v>
      </c>
      <c r="J863" s="49">
        <v>1900</v>
      </c>
      <c r="K863" s="49" t="s">
        <v>77</v>
      </c>
      <c r="L863" s="49" t="s">
        <v>77</v>
      </c>
      <c r="M863" s="50" t="s">
        <v>77</v>
      </c>
      <c r="N863" s="46">
        <f t="shared" si="100"/>
        <v>1900</v>
      </c>
      <c r="P863">
        <f t="shared" si="94"/>
        <v>124</v>
      </c>
      <c r="Q863" s="38">
        <f t="shared" si="95"/>
        <v>1</v>
      </c>
      <c r="R863" s="38">
        <f t="shared" si="96"/>
        <v>0.9</v>
      </c>
      <c r="T863" s="47">
        <v>35269.705058015228</v>
      </c>
      <c r="U863" s="47">
        <f t="shared" si="97"/>
        <v>3526.970505801522</v>
      </c>
      <c r="W863" s="47">
        <f t="shared" si="98"/>
        <v>35269.705058015228</v>
      </c>
      <c r="X863" s="47">
        <f t="shared" si="99"/>
        <v>3526.970505801522</v>
      </c>
    </row>
    <row r="864" spans="5:24" x14ac:dyDescent="0.2">
      <c r="E864" s="63">
        <v>126625</v>
      </c>
      <c r="F864" s="63" t="s">
        <v>60</v>
      </c>
      <c r="G864" s="63" t="s">
        <v>73</v>
      </c>
      <c r="I864" s="48" t="s">
        <v>77</v>
      </c>
      <c r="J864" s="49">
        <v>1900</v>
      </c>
      <c r="K864" s="49" t="s">
        <v>77</v>
      </c>
      <c r="L864" s="49" t="s">
        <v>77</v>
      </c>
      <c r="M864" s="50" t="s">
        <v>77</v>
      </c>
      <c r="N864" s="46">
        <f t="shared" si="100"/>
        <v>1900</v>
      </c>
      <c r="P864">
        <f t="shared" si="94"/>
        <v>124</v>
      </c>
      <c r="Q864" s="38">
        <f t="shared" si="95"/>
        <v>1</v>
      </c>
      <c r="R864" s="38">
        <f t="shared" si="96"/>
        <v>0.9</v>
      </c>
      <c r="T864" s="47">
        <v>3526.9705058015238</v>
      </c>
      <c r="U864" s="47">
        <f t="shared" si="97"/>
        <v>352.69705058015228</v>
      </c>
      <c r="W864" s="47">
        <f t="shared" si="98"/>
        <v>3526.9705058015238</v>
      </c>
      <c r="X864" s="47">
        <f t="shared" si="99"/>
        <v>352.69705058015228</v>
      </c>
    </row>
    <row r="865" spans="5:24" x14ac:dyDescent="0.2">
      <c r="E865" s="63">
        <v>126624</v>
      </c>
      <c r="F865" s="63" t="s">
        <v>60</v>
      </c>
      <c r="G865" s="63" t="s">
        <v>73</v>
      </c>
      <c r="I865" s="48" t="s">
        <v>77</v>
      </c>
      <c r="J865" s="49">
        <v>1900</v>
      </c>
      <c r="K865" s="49" t="s">
        <v>77</v>
      </c>
      <c r="L865" s="49" t="s">
        <v>77</v>
      </c>
      <c r="M865" s="50" t="s">
        <v>77</v>
      </c>
      <c r="N865" s="46">
        <f t="shared" si="100"/>
        <v>1900</v>
      </c>
      <c r="P865">
        <f t="shared" si="94"/>
        <v>124</v>
      </c>
      <c r="Q865" s="38">
        <f t="shared" si="95"/>
        <v>1</v>
      </c>
      <c r="R865" s="38">
        <f t="shared" si="96"/>
        <v>0.9</v>
      </c>
      <c r="T865" s="47">
        <v>7406.6380621832004</v>
      </c>
      <c r="U865" s="47">
        <f t="shared" si="97"/>
        <v>740.66380621831991</v>
      </c>
      <c r="W865" s="47">
        <f t="shared" si="98"/>
        <v>7406.6380621832004</v>
      </c>
      <c r="X865" s="47">
        <f t="shared" si="99"/>
        <v>740.66380621831991</v>
      </c>
    </row>
    <row r="866" spans="5:24" x14ac:dyDescent="0.2">
      <c r="E866" s="63">
        <v>126623</v>
      </c>
      <c r="F866" s="63" t="s">
        <v>60</v>
      </c>
      <c r="G866" s="63" t="s">
        <v>73</v>
      </c>
      <c r="I866" s="48" t="s">
        <v>77</v>
      </c>
      <c r="J866" s="49">
        <v>1900</v>
      </c>
      <c r="K866" s="49" t="s">
        <v>77</v>
      </c>
      <c r="L866" s="49" t="s">
        <v>77</v>
      </c>
      <c r="M866" s="50" t="s">
        <v>77</v>
      </c>
      <c r="N866" s="46">
        <f t="shared" si="100"/>
        <v>1900</v>
      </c>
      <c r="P866">
        <f t="shared" si="94"/>
        <v>124</v>
      </c>
      <c r="Q866" s="38">
        <f t="shared" si="95"/>
        <v>1</v>
      </c>
      <c r="R866" s="38">
        <f t="shared" si="96"/>
        <v>0.9</v>
      </c>
      <c r="T866" s="47">
        <v>52904.557587022849</v>
      </c>
      <c r="U866" s="47">
        <f t="shared" si="97"/>
        <v>5290.4557587022837</v>
      </c>
      <c r="W866" s="47">
        <f t="shared" si="98"/>
        <v>52904.557587022849</v>
      </c>
      <c r="X866" s="47">
        <f t="shared" si="99"/>
        <v>5290.4557587022837</v>
      </c>
    </row>
    <row r="867" spans="5:24" x14ac:dyDescent="0.2">
      <c r="E867" s="63">
        <v>126622</v>
      </c>
      <c r="F867" s="63" t="s">
        <v>60</v>
      </c>
      <c r="G867" s="63" t="s">
        <v>73</v>
      </c>
      <c r="I867" s="48" t="s">
        <v>77</v>
      </c>
      <c r="J867" s="49">
        <v>1900</v>
      </c>
      <c r="K867" s="49" t="s">
        <v>77</v>
      </c>
      <c r="L867" s="49" t="s">
        <v>77</v>
      </c>
      <c r="M867" s="50" t="s">
        <v>77</v>
      </c>
      <c r="N867" s="46">
        <f t="shared" si="100"/>
        <v>1900</v>
      </c>
      <c r="P867">
        <f t="shared" si="94"/>
        <v>124</v>
      </c>
      <c r="Q867" s="38">
        <f t="shared" si="95"/>
        <v>1</v>
      </c>
      <c r="R867" s="38">
        <f t="shared" si="96"/>
        <v>0.9</v>
      </c>
      <c r="T867" s="47">
        <v>39854.766715557213</v>
      </c>
      <c r="U867" s="47">
        <f t="shared" si="97"/>
        <v>3985.4766715557203</v>
      </c>
      <c r="W867" s="47">
        <f t="shared" si="98"/>
        <v>39854.766715557213</v>
      </c>
      <c r="X867" s="47">
        <f t="shared" si="99"/>
        <v>3985.4766715557203</v>
      </c>
    </row>
    <row r="868" spans="5:24" x14ac:dyDescent="0.2">
      <c r="E868" s="63">
        <v>126621</v>
      </c>
      <c r="F868" s="63" t="s">
        <v>60</v>
      </c>
      <c r="G868" s="63" t="s">
        <v>73</v>
      </c>
      <c r="I868" s="48" t="s">
        <v>77</v>
      </c>
      <c r="J868" s="49">
        <v>1900</v>
      </c>
      <c r="K868" s="49" t="s">
        <v>77</v>
      </c>
      <c r="L868" s="49" t="s">
        <v>77</v>
      </c>
      <c r="M868" s="50" t="s">
        <v>77</v>
      </c>
      <c r="N868" s="46">
        <f t="shared" si="100"/>
        <v>1900</v>
      </c>
      <c r="P868">
        <f t="shared" si="94"/>
        <v>124</v>
      </c>
      <c r="Q868" s="38">
        <f t="shared" si="95"/>
        <v>1</v>
      </c>
      <c r="R868" s="38">
        <f t="shared" si="96"/>
        <v>0.9</v>
      </c>
      <c r="T868" s="47">
        <v>61721.983851526653</v>
      </c>
      <c r="U868" s="47">
        <f t="shared" si="97"/>
        <v>6172.1983851526638</v>
      </c>
      <c r="W868" s="47">
        <f t="shared" si="98"/>
        <v>61721.983851526653</v>
      </c>
      <c r="X868" s="47">
        <f t="shared" si="99"/>
        <v>6172.1983851526638</v>
      </c>
    </row>
    <row r="869" spans="5:24" x14ac:dyDescent="0.2">
      <c r="E869" s="63">
        <v>126620</v>
      </c>
      <c r="F869" s="63" t="s">
        <v>60</v>
      </c>
      <c r="G869" s="63" t="s">
        <v>73</v>
      </c>
      <c r="I869" s="48" t="s">
        <v>77</v>
      </c>
      <c r="J869" s="49">
        <v>1900</v>
      </c>
      <c r="K869" s="49" t="s">
        <v>77</v>
      </c>
      <c r="L869" s="49" t="s">
        <v>77</v>
      </c>
      <c r="M869" s="50" t="s">
        <v>77</v>
      </c>
      <c r="N869" s="46">
        <f t="shared" si="100"/>
        <v>1900</v>
      </c>
      <c r="P869">
        <f t="shared" si="94"/>
        <v>124</v>
      </c>
      <c r="Q869" s="38">
        <f t="shared" si="95"/>
        <v>1</v>
      </c>
      <c r="R869" s="38">
        <f t="shared" si="96"/>
        <v>0.9</v>
      </c>
      <c r="T869" s="47">
        <v>68423.22781254955</v>
      </c>
      <c r="U869" s="47">
        <f t="shared" si="97"/>
        <v>6842.322781254954</v>
      </c>
      <c r="W869" s="47">
        <f t="shared" si="98"/>
        <v>68423.22781254955</v>
      </c>
      <c r="X869" s="47">
        <f t="shared" si="99"/>
        <v>6842.322781254954</v>
      </c>
    </row>
    <row r="870" spans="5:24" x14ac:dyDescent="0.2">
      <c r="E870" s="63">
        <v>126619</v>
      </c>
      <c r="F870" s="63" t="s">
        <v>60</v>
      </c>
      <c r="G870" s="63" t="s">
        <v>73</v>
      </c>
      <c r="I870" s="48" t="s">
        <v>77</v>
      </c>
      <c r="J870" s="49">
        <v>1900</v>
      </c>
      <c r="K870" s="49" t="s">
        <v>77</v>
      </c>
      <c r="L870" s="49" t="s">
        <v>77</v>
      </c>
      <c r="M870" s="50" t="s">
        <v>77</v>
      </c>
      <c r="N870" s="46">
        <f t="shared" si="100"/>
        <v>1900</v>
      </c>
      <c r="P870">
        <f t="shared" si="94"/>
        <v>124</v>
      </c>
      <c r="Q870" s="38">
        <f t="shared" si="95"/>
        <v>1</v>
      </c>
      <c r="R870" s="38">
        <f t="shared" si="96"/>
        <v>0.9</v>
      </c>
      <c r="T870" s="47">
        <v>92759.324302580062</v>
      </c>
      <c r="U870" s="47">
        <f t="shared" si="97"/>
        <v>9275.9324302580044</v>
      </c>
      <c r="W870" s="47">
        <f t="shared" si="98"/>
        <v>92759.324302580062</v>
      </c>
      <c r="X870" s="47">
        <f t="shared" si="99"/>
        <v>9275.9324302580044</v>
      </c>
    </row>
    <row r="871" spans="5:24" x14ac:dyDescent="0.2">
      <c r="E871" s="63">
        <v>126618</v>
      </c>
      <c r="F871" s="63" t="s">
        <v>60</v>
      </c>
      <c r="G871" s="63" t="s">
        <v>73</v>
      </c>
      <c r="I871" s="48" t="s">
        <v>77</v>
      </c>
      <c r="J871" s="49">
        <v>1900</v>
      </c>
      <c r="K871" s="49" t="s">
        <v>77</v>
      </c>
      <c r="L871" s="49" t="s">
        <v>77</v>
      </c>
      <c r="M871" s="50" t="s">
        <v>77</v>
      </c>
      <c r="N871" s="46">
        <f t="shared" si="100"/>
        <v>1900</v>
      </c>
      <c r="P871">
        <f t="shared" si="94"/>
        <v>124</v>
      </c>
      <c r="Q871" s="38">
        <f t="shared" si="95"/>
        <v>1</v>
      </c>
      <c r="R871" s="38">
        <f t="shared" si="96"/>
        <v>0.9</v>
      </c>
      <c r="T871" s="47">
        <v>30684.643400473251</v>
      </c>
      <c r="U871" s="47">
        <f t="shared" si="97"/>
        <v>3068.4643400473246</v>
      </c>
      <c r="W871" s="47">
        <f t="shared" si="98"/>
        <v>30684.643400473251</v>
      </c>
      <c r="X871" s="47">
        <f t="shared" si="99"/>
        <v>3068.4643400473246</v>
      </c>
    </row>
    <row r="872" spans="5:24" x14ac:dyDescent="0.2">
      <c r="E872" s="63">
        <v>126617</v>
      </c>
      <c r="F872" s="63" t="s">
        <v>60</v>
      </c>
      <c r="G872" s="63" t="s">
        <v>73</v>
      </c>
      <c r="I872" s="48" t="s">
        <v>77</v>
      </c>
      <c r="J872" s="49">
        <v>1900</v>
      </c>
      <c r="K872" s="49" t="s">
        <v>77</v>
      </c>
      <c r="L872" s="49" t="s">
        <v>77</v>
      </c>
      <c r="M872" s="50" t="s">
        <v>77</v>
      </c>
      <c r="N872" s="46">
        <f t="shared" si="100"/>
        <v>1900</v>
      </c>
      <c r="P872">
        <f t="shared" si="94"/>
        <v>124</v>
      </c>
      <c r="Q872" s="38">
        <f t="shared" si="95"/>
        <v>1</v>
      </c>
      <c r="R872" s="38">
        <f t="shared" si="96"/>
        <v>0.9</v>
      </c>
      <c r="T872" s="47">
        <v>138962.63792858002</v>
      </c>
      <c r="U872" s="47">
        <f t="shared" si="97"/>
        <v>13896.263792857999</v>
      </c>
      <c r="W872" s="47">
        <f t="shared" si="98"/>
        <v>138962.63792858002</v>
      </c>
      <c r="X872" s="47">
        <f t="shared" si="99"/>
        <v>13896.263792857999</v>
      </c>
    </row>
    <row r="873" spans="5:24" x14ac:dyDescent="0.2">
      <c r="E873" s="63">
        <v>126616</v>
      </c>
      <c r="F873" s="63" t="s">
        <v>60</v>
      </c>
      <c r="G873" s="63" t="s">
        <v>73</v>
      </c>
      <c r="I873" s="48" t="s">
        <v>77</v>
      </c>
      <c r="J873" s="49">
        <v>1900</v>
      </c>
      <c r="K873" s="49" t="s">
        <v>77</v>
      </c>
      <c r="L873" s="49" t="s">
        <v>77</v>
      </c>
      <c r="M873" s="50" t="s">
        <v>77</v>
      </c>
      <c r="N873" s="46">
        <f t="shared" si="100"/>
        <v>1900</v>
      </c>
      <c r="P873">
        <f t="shared" si="94"/>
        <v>124</v>
      </c>
      <c r="Q873" s="38">
        <f t="shared" si="95"/>
        <v>1</v>
      </c>
      <c r="R873" s="38">
        <f t="shared" si="96"/>
        <v>0.9</v>
      </c>
      <c r="T873" s="47">
        <v>77593.351127633505</v>
      </c>
      <c r="U873" s="47">
        <f t="shared" si="97"/>
        <v>7759.3351127633487</v>
      </c>
      <c r="W873" s="47">
        <f t="shared" si="98"/>
        <v>77593.351127633505</v>
      </c>
      <c r="X873" s="47">
        <f t="shared" si="99"/>
        <v>7759.3351127633487</v>
      </c>
    </row>
    <row r="874" spans="5:24" x14ac:dyDescent="0.2">
      <c r="E874" s="63">
        <v>126614</v>
      </c>
      <c r="F874" s="63" t="s">
        <v>60</v>
      </c>
      <c r="G874" s="63" t="s">
        <v>73</v>
      </c>
      <c r="I874" s="48" t="s">
        <v>77</v>
      </c>
      <c r="J874" s="49">
        <v>1900</v>
      </c>
      <c r="K874" s="49" t="s">
        <v>77</v>
      </c>
      <c r="L874" s="49" t="s">
        <v>77</v>
      </c>
      <c r="M874" s="50" t="s">
        <v>77</v>
      </c>
      <c r="N874" s="46">
        <f t="shared" si="100"/>
        <v>1900</v>
      </c>
      <c r="P874">
        <f t="shared" si="94"/>
        <v>124</v>
      </c>
      <c r="Q874" s="38">
        <f t="shared" si="95"/>
        <v>1</v>
      </c>
      <c r="R874" s="38">
        <f t="shared" si="96"/>
        <v>0.9</v>
      </c>
      <c r="T874" s="47">
        <v>229753.91268892289</v>
      </c>
      <c r="U874" s="47">
        <f t="shared" si="97"/>
        <v>22975.391268892283</v>
      </c>
      <c r="W874" s="47">
        <f t="shared" si="98"/>
        <v>229753.91268892289</v>
      </c>
      <c r="X874" s="47">
        <f t="shared" si="99"/>
        <v>22975.391268892283</v>
      </c>
    </row>
    <row r="875" spans="5:24" x14ac:dyDescent="0.2">
      <c r="E875" s="63">
        <v>126613</v>
      </c>
      <c r="F875" s="63" t="s">
        <v>60</v>
      </c>
      <c r="G875" s="63" t="s">
        <v>73</v>
      </c>
      <c r="I875" s="48" t="s">
        <v>77</v>
      </c>
      <c r="J875" s="49">
        <v>1900</v>
      </c>
      <c r="K875" s="49" t="s">
        <v>77</v>
      </c>
      <c r="L875" s="49" t="s">
        <v>77</v>
      </c>
      <c r="M875" s="50" t="s">
        <v>77</v>
      </c>
      <c r="N875" s="46">
        <f t="shared" si="100"/>
        <v>1900</v>
      </c>
      <c r="P875">
        <f t="shared" si="94"/>
        <v>124</v>
      </c>
      <c r="Q875" s="38">
        <f t="shared" si="95"/>
        <v>1</v>
      </c>
      <c r="R875" s="38">
        <f t="shared" si="96"/>
        <v>0.9</v>
      </c>
      <c r="T875" s="47">
        <v>150961.39158931683</v>
      </c>
      <c r="U875" s="47">
        <f t="shared" si="97"/>
        <v>15096.139158931679</v>
      </c>
      <c r="W875" s="47">
        <f t="shared" si="98"/>
        <v>150961.39158931683</v>
      </c>
      <c r="X875" s="47">
        <f t="shared" si="99"/>
        <v>15096.139158931679</v>
      </c>
    </row>
    <row r="876" spans="5:24" x14ac:dyDescent="0.2">
      <c r="E876" s="63">
        <v>126612</v>
      </c>
      <c r="F876" s="63" t="s">
        <v>60</v>
      </c>
      <c r="G876" s="63" t="s">
        <v>73</v>
      </c>
      <c r="I876" s="48" t="s">
        <v>77</v>
      </c>
      <c r="J876" s="49">
        <v>1900</v>
      </c>
      <c r="K876" s="49" t="s">
        <v>77</v>
      </c>
      <c r="L876" s="49" t="s">
        <v>77</v>
      </c>
      <c r="M876" s="50" t="s">
        <v>77</v>
      </c>
      <c r="N876" s="46">
        <f t="shared" si="100"/>
        <v>1900</v>
      </c>
      <c r="P876">
        <f t="shared" si="94"/>
        <v>124</v>
      </c>
      <c r="Q876" s="38">
        <f t="shared" si="95"/>
        <v>1</v>
      </c>
      <c r="R876" s="38">
        <f t="shared" si="96"/>
        <v>0.9</v>
      </c>
      <c r="T876" s="47">
        <v>97612.435718562963</v>
      </c>
      <c r="U876" s="47">
        <f t="shared" si="97"/>
        <v>9761.2435718562938</v>
      </c>
      <c r="W876" s="47">
        <f t="shared" si="98"/>
        <v>97612.435718562963</v>
      </c>
      <c r="X876" s="47">
        <f t="shared" si="99"/>
        <v>9761.2435718562938</v>
      </c>
    </row>
    <row r="877" spans="5:24" x14ac:dyDescent="0.2">
      <c r="E877" s="63">
        <v>126611</v>
      </c>
      <c r="F877" s="63" t="s">
        <v>60</v>
      </c>
      <c r="G877" s="63" t="s">
        <v>73</v>
      </c>
      <c r="I877" s="48" t="s">
        <v>77</v>
      </c>
      <c r="J877" s="49">
        <v>1900</v>
      </c>
      <c r="K877" s="49" t="s">
        <v>77</v>
      </c>
      <c r="L877" s="49" t="s">
        <v>77</v>
      </c>
      <c r="M877" s="50" t="s">
        <v>77</v>
      </c>
      <c r="N877" s="46">
        <f t="shared" si="100"/>
        <v>1900</v>
      </c>
      <c r="P877">
        <f t="shared" si="94"/>
        <v>124</v>
      </c>
      <c r="Q877" s="38">
        <f t="shared" si="95"/>
        <v>1</v>
      </c>
      <c r="R877" s="38">
        <f t="shared" si="96"/>
        <v>0.9</v>
      </c>
      <c r="T877" s="47">
        <v>174585.04003717541</v>
      </c>
      <c r="U877" s="47">
        <f t="shared" si="97"/>
        <v>17458.504003717539</v>
      </c>
      <c r="W877" s="47">
        <f t="shared" si="98"/>
        <v>174585.04003717541</v>
      </c>
      <c r="X877" s="47">
        <f t="shared" si="99"/>
        <v>17458.504003717539</v>
      </c>
    </row>
    <row r="878" spans="5:24" x14ac:dyDescent="0.2">
      <c r="E878" s="63">
        <v>126608</v>
      </c>
      <c r="F878" s="63" t="s">
        <v>60</v>
      </c>
      <c r="G878" s="63" t="s">
        <v>73</v>
      </c>
      <c r="I878" s="48" t="s">
        <v>77</v>
      </c>
      <c r="J878" s="49">
        <v>1900</v>
      </c>
      <c r="K878" s="49" t="s">
        <v>77</v>
      </c>
      <c r="L878" s="49" t="s">
        <v>77</v>
      </c>
      <c r="M878" s="50" t="s">
        <v>77</v>
      </c>
      <c r="N878" s="46">
        <f t="shared" si="100"/>
        <v>1900</v>
      </c>
      <c r="P878">
        <f t="shared" si="94"/>
        <v>124</v>
      </c>
      <c r="Q878" s="38">
        <f t="shared" si="95"/>
        <v>1</v>
      </c>
      <c r="R878" s="38">
        <f t="shared" si="96"/>
        <v>0.9</v>
      </c>
      <c r="T878" s="47">
        <v>21161.823034809138</v>
      </c>
      <c r="U878" s="47">
        <f t="shared" si="97"/>
        <v>2116.1823034809136</v>
      </c>
      <c r="W878" s="47">
        <f t="shared" si="98"/>
        <v>21161.823034809138</v>
      </c>
      <c r="X878" s="47">
        <f t="shared" si="99"/>
        <v>2116.1823034809136</v>
      </c>
    </row>
    <row r="879" spans="5:24" x14ac:dyDescent="0.2">
      <c r="E879" s="63">
        <v>126607</v>
      </c>
      <c r="F879" s="63" t="s">
        <v>60</v>
      </c>
      <c r="G879" s="63" t="s">
        <v>73</v>
      </c>
      <c r="I879" s="48" t="s">
        <v>77</v>
      </c>
      <c r="J879" s="49">
        <v>1900</v>
      </c>
      <c r="K879" s="49" t="s">
        <v>77</v>
      </c>
      <c r="L879" s="49" t="s">
        <v>77</v>
      </c>
      <c r="M879" s="50" t="s">
        <v>77</v>
      </c>
      <c r="N879" s="46">
        <f t="shared" si="100"/>
        <v>1900</v>
      </c>
      <c r="P879">
        <f t="shared" si="94"/>
        <v>124</v>
      </c>
      <c r="Q879" s="38">
        <f t="shared" si="95"/>
        <v>1</v>
      </c>
      <c r="R879" s="38">
        <f t="shared" si="96"/>
        <v>0.9</v>
      </c>
      <c r="T879" s="47">
        <v>21161.823034809138</v>
      </c>
      <c r="U879" s="47">
        <f t="shared" si="97"/>
        <v>2116.1823034809136</v>
      </c>
      <c r="W879" s="47">
        <f t="shared" si="98"/>
        <v>21161.823034809138</v>
      </c>
      <c r="X879" s="47">
        <f t="shared" si="99"/>
        <v>2116.1823034809136</v>
      </c>
    </row>
    <row r="880" spans="5:24" x14ac:dyDescent="0.2">
      <c r="E880" s="63">
        <v>126606</v>
      </c>
      <c r="F880" s="63" t="s">
        <v>60</v>
      </c>
      <c r="G880" s="63" t="s">
        <v>73</v>
      </c>
      <c r="I880" s="48" t="s">
        <v>77</v>
      </c>
      <c r="J880" s="49">
        <v>1900</v>
      </c>
      <c r="K880" s="49" t="s">
        <v>77</v>
      </c>
      <c r="L880" s="49" t="s">
        <v>77</v>
      </c>
      <c r="M880" s="50" t="s">
        <v>77</v>
      </c>
      <c r="N880" s="46">
        <f t="shared" si="100"/>
        <v>1900</v>
      </c>
      <c r="P880">
        <f t="shared" si="94"/>
        <v>124</v>
      </c>
      <c r="Q880" s="38">
        <f t="shared" si="95"/>
        <v>1</v>
      </c>
      <c r="R880" s="38">
        <f t="shared" si="96"/>
        <v>0.9</v>
      </c>
      <c r="T880" s="47">
        <v>53962.64873876331</v>
      </c>
      <c r="U880" s="47">
        <f t="shared" si="97"/>
        <v>5396.2648738763301</v>
      </c>
      <c r="W880" s="47">
        <f t="shared" si="98"/>
        <v>53962.64873876331</v>
      </c>
      <c r="X880" s="47">
        <f t="shared" si="99"/>
        <v>5396.2648738763301</v>
      </c>
    </row>
    <row r="881" spans="5:24" x14ac:dyDescent="0.2">
      <c r="E881" s="63">
        <v>126605</v>
      </c>
      <c r="F881" s="63" t="s">
        <v>60</v>
      </c>
      <c r="G881" s="63" t="s">
        <v>73</v>
      </c>
      <c r="I881" s="48" t="s">
        <v>77</v>
      </c>
      <c r="J881" s="49">
        <v>1900</v>
      </c>
      <c r="K881" s="49" t="s">
        <v>77</v>
      </c>
      <c r="L881" s="49" t="s">
        <v>77</v>
      </c>
      <c r="M881" s="50" t="s">
        <v>77</v>
      </c>
      <c r="N881" s="46">
        <f t="shared" si="100"/>
        <v>1900</v>
      </c>
      <c r="P881">
        <f t="shared" si="94"/>
        <v>124</v>
      </c>
      <c r="Q881" s="38">
        <f t="shared" si="95"/>
        <v>1</v>
      </c>
      <c r="R881" s="38">
        <f t="shared" si="96"/>
        <v>0.9</v>
      </c>
      <c r="T881" s="47">
        <v>33506.219805114473</v>
      </c>
      <c r="U881" s="47">
        <f t="shared" si="97"/>
        <v>3350.6219805114465</v>
      </c>
      <c r="W881" s="47">
        <f t="shared" si="98"/>
        <v>33506.219805114473</v>
      </c>
      <c r="X881" s="47">
        <f t="shared" si="99"/>
        <v>3350.6219805114465</v>
      </c>
    </row>
    <row r="882" spans="5:24" x14ac:dyDescent="0.2">
      <c r="E882" s="63">
        <v>126604</v>
      </c>
      <c r="F882" s="63" t="s">
        <v>60</v>
      </c>
      <c r="G882" s="63" t="s">
        <v>73</v>
      </c>
      <c r="I882" s="48" t="s">
        <v>77</v>
      </c>
      <c r="J882" s="49">
        <v>1900</v>
      </c>
      <c r="K882" s="49" t="s">
        <v>77</v>
      </c>
      <c r="L882" s="49" t="s">
        <v>77</v>
      </c>
      <c r="M882" s="50" t="s">
        <v>77</v>
      </c>
      <c r="N882" s="46">
        <f t="shared" si="100"/>
        <v>1900</v>
      </c>
      <c r="P882">
        <f t="shared" si="94"/>
        <v>124</v>
      </c>
      <c r="Q882" s="38">
        <f t="shared" si="95"/>
        <v>1</v>
      </c>
      <c r="R882" s="38">
        <f t="shared" si="96"/>
        <v>0.9</v>
      </c>
      <c r="T882" s="47">
        <v>23278.005338290059</v>
      </c>
      <c r="U882" s="47">
        <f t="shared" si="97"/>
        <v>2327.8005338290054</v>
      </c>
      <c r="W882" s="47">
        <f t="shared" si="98"/>
        <v>23278.005338290059</v>
      </c>
      <c r="X882" s="47">
        <f t="shared" si="99"/>
        <v>2327.8005338290054</v>
      </c>
    </row>
    <row r="883" spans="5:24" x14ac:dyDescent="0.2">
      <c r="E883" s="63">
        <v>126603</v>
      </c>
      <c r="F883" s="63" t="s">
        <v>60</v>
      </c>
      <c r="G883" s="63" t="s">
        <v>73</v>
      </c>
      <c r="I883" s="48" t="s">
        <v>77</v>
      </c>
      <c r="J883" s="49">
        <v>1900</v>
      </c>
      <c r="K883" s="49" t="s">
        <v>77</v>
      </c>
      <c r="L883" s="49" t="s">
        <v>77</v>
      </c>
      <c r="M883" s="50" t="s">
        <v>77</v>
      </c>
      <c r="N883" s="46">
        <f t="shared" si="100"/>
        <v>1900</v>
      </c>
      <c r="P883">
        <f t="shared" si="94"/>
        <v>124</v>
      </c>
      <c r="Q883" s="38">
        <f t="shared" si="95"/>
        <v>1</v>
      </c>
      <c r="R883" s="38">
        <f t="shared" si="96"/>
        <v>0.9</v>
      </c>
      <c r="T883" s="47">
        <v>22925.3082877099</v>
      </c>
      <c r="U883" s="47">
        <f t="shared" si="97"/>
        <v>2292.5308287709895</v>
      </c>
      <c r="W883" s="47">
        <f t="shared" si="98"/>
        <v>22925.3082877099</v>
      </c>
      <c r="X883" s="47">
        <f t="shared" si="99"/>
        <v>2292.5308287709895</v>
      </c>
    </row>
    <row r="884" spans="5:24" x14ac:dyDescent="0.2">
      <c r="E884" s="63">
        <v>126602</v>
      </c>
      <c r="F884" s="63" t="s">
        <v>60</v>
      </c>
      <c r="G884" s="63" t="s">
        <v>73</v>
      </c>
      <c r="I884" s="48" t="s">
        <v>77</v>
      </c>
      <c r="J884" s="49">
        <v>1900</v>
      </c>
      <c r="K884" s="49" t="s">
        <v>77</v>
      </c>
      <c r="L884" s="49" t="s">
        <v>77</v>
      </c>
      <c r="M884" s="50" t="s">
        <v>77</v>
      </c>
      <c r="N884" s="46">
        <f t="shared" si="100"/>
        <v>1900</v>
      </c>
      <c r="P884">
        <f t="shared" si="94"/>
        <v>124</v>
      </c>
      <c r="Q884" s="38">
        <f t="shared" si="95"/>
        <v>1</v>
      </c>
      <c r="R884" s="38">
        <f t="shared" si="96"/>
        <v>0.9</v>
      </c>
      <c r="T884" s="47">
        <v>22572.611237129749</v>
      </c>
      <c r="U884" s="47">
        <f t="shared" si="97"/>
        <v>2257.2611237129745</v>
      </c>
      <c r="W884" s="47">
        <f t="shared" si="98"/>
        <v>22572.611237129749</v>
      </c>
      <c r="X884" s="47">
        <f t="shared" si="99"/>
        <v>2257.2611237129745</v>
      </c>
    </row>
    <row r="885" spans="5:24" x14ac:dyDescent="0.2">
      <c r="E885" s="63">
        <v>126601</v>
      </c>
      <c r="F885" s="63" t="s">
        <v>60</v>
      </c>
      <c r="G885" s="63" t="s">
        <v>73</v>
      </c>
      <c r="I885" s="48" t="s">
        <v>77</v>
      </c>
      <c r="J885" s="49">
        <v>1900</v>
      </c>
      <c r="K885" s="49" t="s">
        <v>77</v>
      </c>
      <c r="L885" s="49" t="s">
        <v>77</v>
      </c>
      <c r="M885" s="50" t="s">
        <v>77</v>
      </c>
      <c r="N885" s="46">
        <f t="shared" si="100"/>
        <v>1900</v>
      </c>
      <c r="P885">
        <f t="shared" si="94"/>
        <v>124</v>
      </c>
      <c r="Q885" s="38">
        <f t="shared" si="95"/>
        <v>1</v>
      </c>
      <c r="R885" s="38">
        <f t="shared" si="96"/>
        <v>0.9</v>
      </c>
      <c r="T885" s="47">
        <v>11360.371999186707</v>
      </c>
      <c r="U885" s="47">
        <f t="shared" si="97"/>
        <v>1136.0371999186705</v>
      </c>
      <c r="W885" s="47">
        <f t="shared" si="98"/>
        <v>11360.371999186707</v>
      </c>
      <c r="X885" s="47">
        <f t="shared" si="99"/>
        <v>1136.0371999186705</v>
      </c>
    </row>
    <row r="886" spans="5:24" x14ac:dyDescent="0.2">
      <c r="E886" s="63">
        <v>126600</v>
      </c>
      <c r="F886" s="63" t="s">
        <v>60</v>
      </c>
      <c r="G886" s="63" t="s">
        <v>73</v>
      </c>
      <c r="I886" s="48" t="s">
        <v>77</v>
      </c>
      <c r="J886" s="49">
        <v>1900</v>
      </c>
      <c r="K886" s="49" t="s">
        <v>77</v>
      </c>
      <c r="L886" s="49" t="s">
        <v>77</v>
      </c>
      <c r="M886" s="50" t="s">
        <v>77</v>
      </c>
      <c r="N886" s="46">
        <f t="shared" si="100"/>
        <v>1900</v>
      </c>
      <c r="P886">
        <f t="shared" si="94"/>
        <v>124</v>
      </c>
      <c r="Q886" s="38">
        <f t="shared" si="95"/>
        <v>1</v>
      </c>
      <c r="R886" s="38">
        <f t="shared" si="96"/>
        <v>0.9</v>
      </c>
      <c r="T886" s="47">
        <v>68423.22781254955</v>
      </c>
      <c r="U886" s="47">
        <f t="shared" si="97"/>
        <v>6842.322781254954</v>
      </c>
      <c r="W886" s="47">
        <f t="shared" si="98"/>
        <v>68423.22781254955</v>
      </c>
      <c r="X886" s="47">
        <f t="shared" si="99"/>
        <v>6842.322781254954</v>
      </c>
    </row>
    <row r="887" spans="5:24" x14ac:dyDescent="0.2">
      <c r="E887" s="63">
        <v>126598</v>
      </c>
      <c r="F887" s="63" t="s">
        <v>60</v>
      </c>
      <c r="G887" s="63" t="s">
        <v>73</v>
      </c>
      <c r="I887" s="48" t="s">
        <v>77</v>
      </c>
      <c r="J887" s="49">
        <v>1900</v>
      </c>
      <c r="K887" s="49" t="s">
        <v>77</v>
      </c>
      <c r="L887" s="49" t="s">
        <v>77</v>
      </c>
      <c r="M887" s="50" t="s">
        <v>77</v>
      </c>
      <c r="N887" s="46">
        <f t="shared" si="100"/>
        <v>1900</v>
      </c>
      <c r="P887">
        <f t="shared" si="94"/>
        <v>124</v>
      </c>
      <c r="Q887" s="38">
        <f t="shared" si="95"/>
        <v>1</v>
      </c>
      <c r="R887" s="38">
        <f t="shared" si="96"/>
        <v>0.9</v>
      </c>
      <c r="T887" s="47">
        <v>498008.23541917512</v>
      </c>
      <c r="U887" s="47">
        <f t="shared" si="97"/>
        <v>49800.823541917503</v>
      </c>
      <c r="W887" s="47">
        <f t="shared" si="98"/>
        <v>498008.23541917512</v>
      </c>
      <c r="X887" s="47">
        <f t="shared" si="99"/>
        <v>49800.823541917503</v>
      </c>
    </row>
    <row r="888" spans="5:24" x14ac:dyDescent="0.2">
      <c r="E888" s="63">
        <v>126597</v>
      </c>
      <c r="F888" s="63" t="s">
        <v>60</v>
      </c>
      <c r="G888" s="63" t="s">
        <v>73</v>
      </c>
      <c r="I888" s="48" t="s">
        <v>77</v>
      </c>
      <c r="J888" s="49">
        <v>1900</v>
      </c>
      <c r="K888" s="49" t="s">
        <v>77</v>
      </c>
      <c r="L888" s="49" t="s">
        <v>77</v>
      </c>
      <c r="M888" s="50" t="s">
        <v>77</v>
      </c>
      <c r="N888" s="46">
        <f t="shared" si="100"/>
        <v>1900</v>
      </c>
      <c r="P888">
        <f t="shared" si="94"/>
        <v>124</v>
      </c>
      <c r="Q888" s="38">
        <f t="shared" si="95"/>
        <v>1</v>
      </c>
      <c r="R888" s="38">
        <f t="shared" si="96"/>
        <v>0.9</v>
      </c>
      <c r="T888" s="47">
        <v>21514.520085389297</v>
      </c>
      <c r="U888" s="47">
        <f t="shared" si="97"/>
        <v>2151.452008538929</v>
      </c>
      <c r="W888" s="47">
        <f t="shared" si="98"/>
        <v>21514.520085389297</v>
      </c>
      <c r="X888" s="47">
        <f t="shared" si="99"/>
        <v>2151.452008538929</v>
      </c>
    </row>
    <row r="889" spans="5:24" x14ac:dyDescent="0.2">
      <c r="E889" s="63">
        <v>126596</v>
      </c>
      <c r="F889" s="63" t="s">
        <v>60</v>
      </c>
      <c r="G889" s="63" t="s">
        <v>73</v>
      </c>
      <c r="I889" s="48" t="s">
        <v>77</v>
      </c>
      <c r="J889" s="49">
        <v>1900</v>
      </c>
      <c r="K889" s="49" t="s">
        <v>77</v>
      </c>
      <c r="L889" s="49" t="s">
        <v>77</v>
      </c>
      <c r="M889" s="50" t="s">
        <v>77</v>
      </c>
      <c r="N889" s="46">
        <f t="shared" si="100"/>
        <v>1900</v>
      </c>
      <c r="P889">
        <f t="shared" si="94"/>
        <v>124</v>
      </c>
      <c r="Q889" s="38">
        <f t="shared" si="95"/>
        <v>1</v>
      </c>
      <c r="R889" s="38">
        <f t="shared" si="96"/>
        <v>0.9</v>
      </c>
      <c r="T889" s="47">
        <v>223257.2330172364</v>
      </c>
      <c r="U889" s="47">
        <f t="shared" si="97"/>
        <v>22325.723301723636</v>
      </c>
      <c r="W889" s="47">
        <f t="shared" si="98"/>
        <v>223257.2330172364</v>
      </c>
      <c r="X889" s="47">
        <f t="shared" si="99"/>
        <v>22325.723301723636</v>
      </c>
    </row>
    <row r="890" spans="5:24" x14ac:dyDescent="0.2">
      <c r="E890" s="63">
        <v>126595</v>
      </c>
      <c r="F890" s="63" t="s">
        <v>60</v>
      </c>
      <c r="G890" s="63" t="s">
        <v>73</v>
      </c>
      <c r="I890" s="48" t="s">
        <v>77</v>
      </c>
      <c r="J890" s="49">
        <v>1900</v>
      </c>
      <c r="K890" s="49" t="s">
        <v>77</v>
      </c>
      <c r="L890" s="49" t="s">
        <v>77</v>
      </c>
      <c r="M890" s="50" t="s">
        <v>77</v>
      </c>
      <c r="N890" s="46">
        <f t="shared" si="100"/>
        <v>1900</v>
      </c>
      <c r="P890">
        <f t="shared" si="94"/>
        <v>124</v>
      </c>
      <c r="Q890" s="38">
        <f t="shared" si="95"/>
        <v>1</v>
      </c>
      <c r="R890" s="38">
        <f t="shared" si="96"/>
        <v>0.9</v>
      </c>
      <c r="T890" s="47">
        <v>50788.375283541936</v>
      </c>
      <c r="U890" s="47">
        <f t="shared" si="97"/>
        <v>5078.8375283541927</v>
      </c>
      <c r="W890" s="47">
        <f t="shared" si="98"/>
        <v>50788.375283541936</v>
      </c>
      <c r="X890" s="47">
        <f t="shared" si="99"/>
        <v>5078.8375283541927</v>
      </c>
    </row>
    <row r="891" spans="5:24" x14ac:dyDescent="0.2">
      <c r="E891" s="63">
        <v>126594</v>
      </c>
      <c r="F891" s="63" t="s">
        <v>60</v>
      </c>
      <c r="G891" s="63" t="s">
        <v>73</v>
      </c>
      <c r="I891" s="48" t="s">
        <v>77</v>
      </c>
      <c r="J891" s="49">
        <v>1900</v>
      </c>
      <c r="K891" s="49" t="s">
        <v>77</v>
      </c>
      <c r="L891" s="49" t="s">
        <v>77</v>
      </c>
      <c r="M891" s="50" t="s">
        <v>77</v>
      </c>
      <c r="N891" s="46">
        <f t="shared" si="100"/>
        <v>1900</v>
      </c>
      <c r="P891">
        <f t="shared" si="94"/>
        <v>124</v>
      </c>
      <c r="Q891" s="38">
        <f t="shared" si="95"/>
        <v>1</v>
      </c>
      <c r="R891" s="38">
        <f t="shared" si="96"/>
        <v>0.9</v>
      </c>
      <c r="T891" s="47">
        <v>8246409.7396145416</v>
      </c>
      <c r="U891" s="47">
        <f t="shared" si="97"/>
        <v>824640.973961454</v>
      </c>
      <c r="W891" s="47">
        <f t="shared" si="98"/>
        <v>8246409.7396145416</v>
      </c>
      <c r="X891" s="47">
        <f t="shared" si="99"/>
        <v>824640.973961454</v>
      </c>
    </row>
    <row r="892" spans="5:24" x14ac:dyDescent="0.2">
      <c r="E892" s="63">
        <v>126593</v>
      </c>
      <c r="F892" s="63" t="s">
        <v>60</v>
      </c>
      <c r="G892" s="63" t="s">
        <v>73</v>
      </c>
      <c r="I892" s="48" t="s">
        <v>77</v>
      </c>
      <c r="J892" s="49">
        <v>1900</v>
      </c>
      <c r="K892" s="49" t="s">
        <v>77</v>
      </c>
      <c r="L892" s="49" t="s">
        <v>77</v>
      </c>
      <c r="M892" s="50" t="s">
        <v>77</v>
      </c>
      <c r="N892" s="46">
        <f t="shared" si="100"/>
        <v>1900</v>
      </c>
      <c r="P892">
        <f t="shared" si="94"/>
        <v>124</v>
      </c>
      <c r="Q892" s="38">
        <f t="shared" si="95"/>
        <v>1</v>
      </c>
      <c r="R892" s="38">
        <f t="shared" si="96"/>
        <v>0.9</v>
      </c>
      <c r="T892" s="47">
        <v>6781306.1915045902</v>
      </c>
      <c r="U892" s="47">
        <f t="shared" si="97"/>
        <v>678130.61915045884</v>
      </c>
      <c r="W892" s="47">
        <f t="shared" si="98"/>
        <v>6781306.1915045902</v>
      </c>
      <c r="X892" s="47">
        <f t="shared" si="99"/>
        <v>678130.61915045884</v>
      </c>
    </row>
    <row r="893" spans="5:24" x14ac:dyDescent="0.2">
      <c r="E893" s="63">
        <v>126592</v>
      </c>
      <c r="F893" s="63" t="s">
        <v>60</v>
      </c>
      <c r="G893" s="63" t="s">
        <v>73</v>
      </c>
      <c r="I893" s="48" t="s">
        <v>77</v>
      </c>
      <c r="J893" s="49">
        <v>1900</v>
      </c>
      <c r="K893" s="49" t="s">
        <v>77</v>
      </c>
      <c r="L893" s="49" t="s">
        <v>77</v>
      </c>
      <c r="M893" s="50" t="s">
        <v>77</v>
      </c>
      <c r="N893" s="46">
        <f t="shared" si="100"/>
        <v>1900</v>
      </c>
      <c r="P893">
        <f t="shared" si="94"/>
        <v>124</v>
      </c>
      <c r="Q893" s="38">
        <f t="shared" si="95"/>
        <v>1</v>
      </c>
      <c r="R893" s="38">
        <f t="shared" si="96"/>
        <v>0.9</v>
      </c>
      <c r="T893" s="47">
        <v>224315.32416897689</v>
      </c>
      <c r="U893" s="47">
        <f t="shared" si="97"/>
        <v>22431.532416897684</v>
      </c>
      <c r="W893" s="47">
        <f t="shared" si="98"/>
        <v>224315.32416897689</v>
      </c>
      <c r="X893" s="47">
        <f t="shared" si="99"/>
        <v>22431.532416897684</v>
      </c>
    </row>
    <row r="894" spans="5:24" x14ac:dyDescent="0.2">
      <c r="E894" s="63">
        <v>126591</v>
      </c>
      <c r="F894" s="63" t="s">
        <v>60</v>
      </c>
      <c r="G894" s="63" t="s">
        <v>73</v>
      </c>
      <c r="I894" s="48" t="s">
        <v>77</v>
      </c>
      <c r="J894" s="49">
        <v>1900</v>
      </c>
      <c r="K894" s="49" t="s">
        <v>77</v>
      </c>
      <c r="L894" s="49" t="s">
        <v>77</v>
      </c>
      <c r="M894" s="50" t="s">
        <v>77</v>
      </c>
      <c r="N894" s="46">
        <f t="shared" si="100"/>
        <v>1900</v>
      </c>
      <c r="P894">
        <f t="shared" si="94"/>
        <v>124</v>
      </c>
      <c r="Q894" s="38">
        <f t="shared" si="95"/>
        <v>1</v>
      </c>
      <c r="R894" s="38">
        <f t="shared" si="96"/>
        <v>0.9</v>
      </c>
      <c r="T894" s="47">
        <v>13297031.503922325</v>
      </c>
      <c r="U894" s="47">
        <f t="shared" si="97"/>
        <v>1329703.1503922322</v>
      </c>
      <c r="W894" s="47">
        <f t="shared" si="98"/>
        <v>13297031.503922325</v>
      </c>
      <c r="X894" s="47">
        <f t="shared" si="99"/>
        <v>1329703.1503922322</v>
      </c>
    </row>
    <row r="895" spans="5:24" x14ac:dyDescent="0.2">
      <c r="E895" s="63">
        <v>126590</v>
      </c>
      <c r="F895" s="63" t="s">
        <v>60</v>
      </c>
      <c r="G895" s="63" t="s">
        <v>73</v>
      </c>
      <c r="I895" s="48" t="s">
        <v>77</v>
      </c>
      <c r="J895" s="49">
        <v>1900</v>
      </c>
      <c r="K895" s="49" t="s">
        <v>77</v>
      </c>
      <c r="L895" s="49" t="s">
        <v>77</v>
      </c>
      <c r="M895" s="50" t="s">
        <v>77</v>
      </c>
      <c r="N895" s="46">
        <f t="shared" si="100"/>
        <v>1900</v>
      </c>
      <c r="P895">
        <f t="shared" si="94"/>
        <v>124</v>
      </c>
      <c r="Q895" s="38">
        <f t="shared" si="95"/>
        <v>1</v>
      </c>
      <c r="R895" s="38">
        <f t="shared" si="96"/>
        <v>0.9</v>
      </c>
      <c r="T895" s="47">
        <v>219024.86841027462</v>
      </c>
      <c r="U895" s="47">
        <f t="shared" si="97"/>
        <v>21902.486841027458</v>
      </c>
      <c r="W895" s="47">
        <f t="shared" si="98"/>
        <v>219024.86841027462</v>
      </c>
      <c r="X895" s="47">
        <f t="shared" si="99"/>
        <v>21902.486841027458</v>
      </c>
    </row>
    <row r="896" spans="5:24" x14ac:dyDescent="0.2">
      <c r="E896" s="63">
        <v>126589</v>
      </c>
      <c r="F896" s="63" t="s">
        <v>60</v>
      </c>
      <c r="G896" s="63" t="s">
        <v>73</v>
      </c>
      <c r="I896" s="48" t="s">
        <v>77</v>
      </c>
      <c r="J896" s="49">
        <v>1900</v>
      </c>
      <c r="K896" s="49" t="s">
        <v>77</v>
      </c>
      <c r="L896" s="49" t="s">
        <v>77</v>
      </c>
      <c r="M896" s="50" t="s">
        <v>77</v>
      </c>
      <c r="N896" s="46">
        <f t="shared" si="100"/>
        <v>1900</v>
      </c>
      <c r="P896">
        <f t="shared" si="94"/>
        <v>124</v>
      </c>
      <c r="Q896" s="38">
        <f t="shared" si="95"/>
        <v>1</v>
      </c>
      <c r="R896" s="38">
        <f t="shared" si="96"/>
        <v>0.9</v>
      </c>
      <c r="T896" s="47">
        <v>8050310.1794919781</v>
      </c>
      <c r="U896" s="47">
        <f t="shared" si="97"/>
        <v>805031.01794919767</v>
      </c>
      <c r="W896" s="47">
        <f t="shared" si="98"/>
        <v>8050310.1794919781</v>
      </c>
      <c r="X896" s="47">
        <f t="shared" si="99"/>
        <v>805031.01794919767</v>
      </c>
    </row>
    <row r="897" spans="5:24" x14ac:dyDescent="0.2">
      <c r="E897" s="63">
        <v>126588</v>
      </c>
      <c r="F897" s="63" t="s">
        <v>60</v>
      </c>
      <c r="G897" s="63" t="s">
        <v>73</v>
      </c>
      <c r="I897" s="48" t="s">
        <v>77</v>
      </c>
      <c r="J897" s="49">
        <v>1900</v>
      </c>
      <c r="K897" s="49" t="s">
        <v>77</v>
      </c>
      <c r="L897" s="49" t="s">
        <v>77</v>
      </c>
      <c r="M897" s="50" t="s">
        <v>77</v>
      </c>
      <c r="N897" s="46">
        <f t="shared" si="100"/>
        <v>1900</v>
      </c>
      <c r="P897">
        <f t="shared" si="94"/>
        <v>124</v>
      </c>
      <c r="Q897" s="38">
        <f t="shared" si="95"/>
        <v>1</v>
      </c>
      <c r="R897" s="38">
        <f t="shared" si="96"/>
        <v>0.9</v>
      </c>
      <c r="T897" s="47">
        <v>389377.54384048824</v>
      </c>
      <c r="U897" s="47">
        <f t="shared" si="97"/>
        <v>38937.754384048814</v>
      </c>
      <c r="W897" s="47">
        <f t="shared" si="98"/>
        <v>389377.54384048824</v>
      </c>
      <c r="X897" s="47">
        <f t="shared" si="99"/>
        <v>38937.754384048814</v>
      </c>
    </row>
    <row r="898" spans="5:24" x14ac:dyDescent="0.2">
      <c r="E898" s="63">
        <v>126587</v>
      </c>
      <c r="F898" s="63" t="s">
        <v>60</v>
      </c>
      <c r="G898" s="63" t="s">
        <v>73</v>
      </c>
      <c r="I898" s="48" t="s">
        <v>77</v>
      </c>
      <c r="J898" s="49">
        <v>1900</v>
      </c>
      <c r="K898" s="49" t="s">
        <v>77</v>
      </c>
      <c r="L898" s="49" t="s">
        <v>77</v>
      </c>
      <c r="M898" s="50" t="s">
        <v>77</v>
      </c>
      <c r="N898" s="46">
        <f t="shared" si="100"/>
        <v>1900</v>
      </c>
      <c r="P898">
        <f t="shared" si="94"/>
        <v>124</v>
      </c>
      <c r="Q898" s="38">
        <f t="shared" si="95"/>
        <v>1</v>
      </c>
      <c r="R898" s="38">
        <f t="shared" si="96"/>
        <v>0.9</v>
      </c>
      <c r="T898" s="47">
        <v>253941.87641770966</v>
      </c>
      <c r="U898" s="47">
        <f t="shared" si="97"/>
        <v>25394.187641770961</v>
      </c>
      <c r="W898" s="47">
        <f t="shared" si="98"/>
        <v>253941.87641770966</v>
      </c>
      <c r="X898" s="47">
        <f t="shared" si="99"/>
        <v>25394.187641770961</v>
      </c>
    </row>
    <row r="899" spans="5:24" x14ac:dyDescent="0.2">
      <c r="E899" s="63">
        <v>126586</v>
      </c>
      <c r="F899" s="63" t="s">
        <v>60</v>
      </c>
      <c r="G899" s="63" t="s">
        <v>73</v>
      </c>
      <c r="I899" s="48" t="s">
        <v>77</v>
      </c>
      <c r="J899" s="49">
        <v>1900</v>
      </c>
      <c r="K899" s="49" t="s">
        <v>77</v>
      </c>
      <c r="L899" s="49" t="s">
        <v>77</v>
      </c>
      <c r="M899" s="50" t="s">
        <v>77</v>
      </c>
      <c r="N899" s="46">
        <f t="shared" si="100"/>
        <v>1900</v>
      </c>
      <c r="P899">
        <f t="shared" si="94"/>
        <v>124</v>
      </c>
      <c r="Q899" s="38">
        <f t="shared" si="95"/>
        <v>1</v>
      </c>
      <c r="R899" s="38">
        <f t="shared" si="96"/>
        <v>0.9</v>
      </c>
      <c r="T899" s="47">
        <v>12122197.628439836</v>
      </c>
      <c r="U899" s="47">
        <f t="shared" si="97"/>
        <v>1212219.7628439832</v>
      </c>
      <c r="W899" s="47">
        <f t="shared" si="98"/>
        <v>12122197.628439836</v>
      </c>
      <c r="X899" s="47">
        <f t="shared" si="99"/>
        <v>1212219.7628439832</v>
      </c>
    </row>
    <row r="900" spans="5:24" x14ac:dyDescent="0.2">
      <c r="E900" s="63">
        <v>126584</v>
      </c>
      <c r="F900" s="63" t="s">
        <v>60</v>
      </c>
      <c r="G900" s="63" t="s">
        <v>73</v>
      </c>
      <c r="I900" s="48" t="s">
        <v>77</v>
      </c>
      <c r="J900" s="49">
        <v>1900</v>
      </c>
      <c r="K900" s="49" t="s">
        <v>77</v>
      </c>
      <c r="L900" s="49" t="s">
        <v>77</v>
      </c>
      <c r="M900" s="50" t="s">
        <v>77</v>
      </c>
      <c r="N900" s="46">
        <f t="shared" si="100"/>
        <v>1900</v>
      </c>
      <c r="P900">
        <f t="shared" si="94"/>
        <v>124</v>
      </c>
      <c r="Q900" s="38">
        <f t="shared" si="95"/>
        <v>1</v>
      </c>
      <c r="R900" s="38">
        <f t="shared" si="96"/>
        <v>0.9</v>
      </c>
      <c r="T900" s="47">
        <v>222551.83891607611</v>
      </c>
      <c r="U900" s="47">
        <f t="shared" si="97"/>
        <v>22255.183891607605</v>
      </c>
      <c r="W900" s="47">
        <f t="shared" si="98"/>
        <v>222551.83891607611</v>
      </c>
      <c r="X900" s="47">
        <f t="shared" si="99"/>
        <v>22255.183891607605</v>
      </c>
    </row>
    <row r="901" spans="5:24" x14ac:dyDescent="0.2">
      <c r="E901" s="63">
        <v>126583</v>
      </c>
      <c r="F901" s="63" t="s">
        <v>60</v>
      </c>
      <c r="G901" s="63" t="s">
        <v>73</v>
      </c>
      <c r="I901" s="48" t="s">
        <v>77</v>
      </c>
      <c r="J901" s="49">
        <v>1900</v>
      </c>
      <c r="K901" s="49" t="s">
        <v>77</v>
      </c>
      <c r="L901" s="49" t="s">
        <v>77</v>
      </c>
      <c r="M901" s="50" t="s">
        <v>77</v>
      </c>
      <c r="N901" s="46">
        <f t="shared" si="100"/>
        <v>1900</v>
      </c>
      <c r="P901">
        <f t="shared" si="94"/>
        <v>124</v>
      </c>
      <c r="Q901" s="38">
        <f t="shared" si="95"/>
        <v>1</v>
      </c>
      <c r="R901" s="38">
        <f t="shared" si="96"/>
        <v>0.9</v>
      </c>
      <c r="T901" s="47">
        <v>119564.30014667168</v>
      </c>
      <c r="U901" s="47">
        <f t="shared" si="97"/>
        <v>11956.430014667165</v>
      </c>
      <c r="W901" s="47">
        <f t="shared" si="98"/>
        <v>119564.30014667168</v>
      </c>
      <c r="X901" s="47">
        <f t="shared" si="99"/>
        <v>11956.430014667165</v>
      </c>
    </row>
    <row r="902" spans="5:24" x14ac:dyDescent="0.2">
      <c r="E902" s="63">
        <v>126582</v>
      </c>
      <c r="F902" s="63" t="s">
        <v>60</v>
      </c>
      <c r="G902" s="63" t="s">
        <v>73</v>
      </c>
      <c r="I902" s="48" t="s">
        <v>77</v>
      </c>
      <c r="J902" s="49">
        <v>1900</v>
      </c>
      <c r="K902" s="49" t="s">
        <v>77</v>
      </c>
      <c r="L902" s="49" t="s">
        <v>77</v>
      </c>
      <c r="M902" s="50" t="s">
        <v>77</v>
      </c>
      <c r="N902" s="46">
        <f t="shared" si="100"/>
        <v>1900</v>
      </c>
      <c r="P902">
        <f t="shared" si="94"/>
        <v>124</v>
      </c>
      <c r="Q902" s="38">
        <f t="shared" si="95"/>
        <v>1</v>
      </c>
      <c r="R902" s="38">
        <f t="shared" si="96"/>
        <v>0.9</v>
      </c>
      <c r="T902" s="47">
        <v>8189625.5144711379</v>
      </c>
      <c r="U902" s="47">
        <f t="shared" si="97"/>
        <v>818962.55144711363</v>
      </c>
      <c r="W902" s="47">
        <f t="shared" si="98"/>
        <v>8189625.5144711379</v>
      </c>
      <c r="X902" s="47">
        <f t="shared" si="99"/>
        <v>818962.55144711363</v>
      </c>
    </row>
    <row r="903" spans="5:24" x14ac:dyDescent="0.2">
      <c r="E903" s="63">
        <v>126581</v>
      </c>
      <c r="F903" s="63" t="s">
        <v>60</v>
      </c>
      <c r="G903" s="63" t="s">
        <v>73</v>
      </c>
      <c r="I903" s="48" t="s">
        <v>77</v>
      </c>
      <c r="J903" s="49">
        <v>1900</v>
      </c>
      <c r="K903" s="49" t="s">
        <v>77</v>
      </c>
      <c r="L903" s="49" t="s">
        <v>77</v>
      </c>
      <c r="M903" s="50" t="s">
        <v>77</v>
      </c>
      <c r="N903" s="46">
        <f t="shared" si="100"/>
        <v>1900</v>
      </c>
      <c r="P903">
        <f t="shared" si="94"/>
        <v>124</v>
      </c>
      <c r="Q903" s="38">
        <f t="shared" si="95"/>
        <v>1</v>
      </c>
      <c r="R903" s="38">
        <f t="shared" si="96"/>
        <v>0.9</v>
      </c>
      <c r="T903" s="47">
        <v>201037.31883068683</v>
      </c>
      <c r="U903" s="47">
        <f t="shared" si="97"/>
        <v>20103.731883068678</v>
      </c>
      <c r="W903" s="47">
        <f t="shared" si="98"/>
        <v>201037.31883068683</v>
      </c>
      <c r="X903" s="47">
        <f t="shared" si="99"/>
        <v>20103.731883068678</v>
      </c>
    </row>
    <row r="904" spans="5:24" x14ac:dyDescent="0.2">
      <c r="E904" s="63">
        <v>126580</v>
      </c>
      <c r="F904" s="63" t="s">
        <v>60</v>
      </c>
      <c r="G904" s="63" t="s">
        <v>73</v>
      </c>
      <c r="I904" s="48" t="s">
        <v>77</v>
      </c>
      <c r="J904" s="49">
        <v>1900</v>
      </c>
      <c r="K904" s="49" t="s">
        <v>77</v>
      </c>
      <c r="L904" s="49" t="s">
        <v>77</v>
      </c>
      <c r="M904" s="50" t="s">
        <v>77</v>
      </c>
      <c r="N904" s="46">
        <f t="shared" si="100"/>
        <v>1900</v>
      </c>
      <c r="P904">
        <f t="shared" si="94"/>
        <v>124</v>
      </c>
      <c r="Q904" s="38">
        <f t="shared" si="95"/>
        <v>1</v>
      </c>
      <c r="R904" s="38">
        <f t="shared" si="96"/>
        <v>0.9</v>
      </c>
      <c r="T904" s="47">
        <v>6423318.685165735</v>
      </c>
      <c r="U904" s="47">
        <f t="shared" si="97"/>
        <v>642331.86851657333</v>
      </c>
      <c r="W904" s="47">
        <f t="shared" si="98"/>
        <v>6423318.685165735</v>
      </c>
      <c r="X904" s="47">
        <f t="shared" si="99"/>
        <v>642331.86851657333</v>
      </c>
    </row>
    <row r="905" spans="5:24" x14ac:dyDescent="0.2">
      <c r="E905" s="63">
        <v>126579</v>
      </c>
      <c r="F905" s="63" t="s">
        <v>60</v>
      </c>
      <c r="G905" s="63" t="s">
        <v>73</v>
      </c>
      <c r="I905" s="48" t="s">
        <v>77</v>
      </c>
      <c r="J905" s="49">
        <v>1900</v>
      </c>
      <c r="K905" s="49" t="s">
        <v>77</v>
      </c>
      <c r="L905" s="49" t="s">
        <v>77</v>
      </c>
      <c r="M905" s="50" t="s">
        <v>77</v>
      </c>
      <c r="N905" s="46">
        <f t="shared" si="100"/>
        <v>1900</v>
      </c>
      <c r="P905">
        <f t="shared" si="94"/>
        <v>124</v>
      </c>
      <c r="Q905" s="38">
        <f t="shared" si="95"/>
        <v>1</v>
      </c>
      <c r="R905" s="38">
        <f t="shared" si="96"/>
        <v>0.9</v>
      </c>
      <c r="T905" s="47">
        <v>170352.67543021357</v>
      </c>
      <c r="U905" s="47">
        <f t="shared" si="97"/>
        <v>17035.267543021353</v>
      </c>
      <c r="W905" s="47">
        <f t="shared" si="98"/>
        <v>170352.67543021357</v>
      </c>
      <c r="X905" s="47">
        <f t="shared" si="99"/>
        <v>17035.267543021353</v>
      </c>
    </row>
    <row r="906" spans="5:24" x14ac:dyDescent="0.2">
      <c r="E906" s="63">
        <v>126578</v>
      </c>
      <c r="F906" s="63" t="s">
        <v>60</v>
      </c>
      <c r="G906" s="63" t="s">
        <v>73</v>
      </c>
      <c r="I906" s="48" t="s">
        <v>77</v>
      </c>
      <c r="J906" s="49">
        <v>1900</v>
      </c>
      <c r="K906" s="49" t="s">
        <v>77</v>
      </c>
      <c r="L906" s="49" t="s">
        <v>77</v>
      </c>
      <c r="M906" s="50" t="s">
        <v>77</v>
      </c>
      <c r="N906" s="46">
        <f t="shared" si="100"/>
        <v>1900</v>
      </c>
      <c r="P906">
        <f t="shared" si="94"/>
        <v>124</v>
      </c>
      <c r="Q906" s="38">
        <f t="shared" si="95"/>
        <v>1</v>
      </c>
      <c r="R906" s="38">
        <f t="shared" si="96"/>
        <v>0.9</v>
      </c>
      <c r="T906" s="47">
        <v>312136.88976343482</v>
      </c>
      <c r="U906" s="47">
        <f t="shared" si="97"/>
        <v>31213.688976343474</v>
      </c>
      <c r="W906" s="47">
        <f t="shared" si="98"/>
        <v>312136.88976343482</v>
      </c>
      <c r="X906" s="47">
        <f t="shared" si="99"/>
        <v>31213.688976343474</v>
      </c>
    </row>
    <row r="907" spans="5:24" x14ac:dyDescent="0.2">
      <c r="E907" s="63">
        <v>126577</v>
      </c>
      <c r="F907" s="63" t="s">
        <v>60</v>
      </c>
      <c r="G907" s="63" t="s">
        <v>73</v>
      </c>
      <c r="I907" s="48" t="s">
        <v>77</v>
      </c>
      <c r="J907" s="49">
        <v>1900</v>
      </c>
      <c r="K907" s="49" t="s">
        <v>77</v>
      </c>
      <c r="L907" s="49" t="s">
        <v>77</v>
      </c>
      <c r="M907" s="50" t="s">
        <v>77</v>
      </c>
      <c r="N907" s="46">
        <f t="shared" si="100"/>
        <v>1900</v>
      </c>
      <c r="P907">
        <f t="shared" si="94"/>
        <v>124</v>
      </c>
      <c r="Q907" s="38">
        <f t="shared" si="95"/>
        <v>1</v>
      </c>
      <c r="R907" s="38">
        <f t="shared" si="96"/>
        <v>0.9</v>
      </c>
      <c r="T907" s="47">
        <v>7282488.7003789861</v>
      </c>
      <c r="U907" s="47">
        <f t="shared" si="97"/>
        <v>728248.87003789842</v>
      </c>
      <c r="W907" s="47">
        <f t="shared" si="98"/>
        <v>7282488.7003789861</v>
      </c>
      <c r="X907" s="47">
        <f t="shared" si="99"/>
        <v>728248.87003789842</v>
      </c>
    </row>
    <row r="908" spans="5:24" x14ac:dyDescent="0.2">
      <c r="E908" s="63">
        <v>126576</v>
      </c>
      <c r="F908" s="63" t="s">
        <v>60</v>
      </c>
      <c r="G908" s="63" t="s">
        <v>73</v>
      </c>
      <c r="I908" s="48" t="s">
        <v>77</v>
      </c>
      <c r="J908" s="49">
        <v>1900</v>
      </c>
      <c r="K908" s="49" t="s">
        <v>77</v>
      </c>
      <c r="L908" s="49" t="s">
        <v>77</v>
      </c>
      <c r="M908" s="50" t="s">
        <v>77</v>
      </c>
      <c r="N908" s="46">
        <f t="shared" si="100"/>
        <v>1900</v>
      </c>
      <c r="P908">
        <f t="shared" si="94"/>
        <v>124</v>
      </c>
      <c r="Q908" s="38">
        <f t="shared" si="95"/>
        <v>1</v>
      </c>
      <c r="R908" s="38">
        <f t="shared" si="96"/>
        <v>0.9</v>
      </c>
      <c r="T908" s="47">
        <v>236307.0238887021</v>
      </c>
      <c r="U908" s="47">
        <f t="shared" si="97"/>
        <v>23630.702388870206</v>
      </c>
      <c r="W908" s="47">
        <f t="shared" si="98"/>
        <v>236307.0238887021</v>
      </c>
      <c r="X908" s="47">
        <f t="shared" si="99"/>
        <v>23630.702388870206</v>
      </c>
    </row>
    <row r="909" spans="5:24" x14ac:dyDescent="0.2">
      <c r="E909" s="63">
        <v>126575</v>
      </c>
      <c r="F909" s="63" t="s">
        <v>60</v>
      </c>
      <c r="G909" s="63" t="s">
        <v>73</v>
      </c>
      <c r="I909" s="48" t="s">
        <v>77</v>
      </c>
      <c r="J909" s="49">
        <v>1900</v>
      </c>
      <c r="K909" s="49" t="s">
        <v>77</v>
      </c>
      <c r="L909" s="49" t="s">
        <v>77</v>
      </c>
      <c r="M909" s="50" t="s">
        <v>77</v>
      </c>
      <c r="N909" s="46">
        <f t="shared" si="100"/>
        <v>1900</v>
      </c>
      <c r="P909">
        <f t="shared" si="94"/>
        <v>124</v>
      </c>
      <c r="Q909" s="38">
        <f t="shared" si="95"/>
        <v>1</v>
      </c>
      <c r="R909" s="38">
        <f t="shared" si="96"/>
        <v>0.9</v>
      </c>
      <c r="T909" s="47">
        <v>9826845.2232642043</v>
      </c>
      <c r="U909" s="47">
        <f t="shared" si="97"/>
        <v>982684.52232642018</v>
      </c>
      <c r="W909" s="47">
        <f t="shared" si="98"/>
        <v>9826845.2232642043</v>
      </c>
      <c r="X909" s="47">
        <f t="shared" si="99"/>
        <v>982684.52232642018</v>
      </c>
    </row>
    <row r="910" spans="5:24" x14ac:dyDescent="0.2">
      <c r="E910" s="63">
        <v>126574</v>
      </c>
      <c r="F910" s="63" t="s">
        <v>60</v>
      </c>
      <c r="G910" s="63" t="s">
        <v>73</v>
      </c>
      <c r="I910" s="48" t="s">
        <v>77</v>
      </c>
      <c r="J910" s="49">
        <v>1900</v>
      </c>
      <c r="K910" s="49" t="s">
        <v>77</v>
      </c>
      <c r="L910" s="49" t="s">
        <v>77</v>
      </c>
      <c r="M910" s="50" t="s">
        <v>77</v>
      </c>
      <c r="N910" s="46">
        <f t="shared" si="100"/>
        <v>1900</v>
      </c>
      <c r="P910">
        <f t="shared" si="94"/>
        <v>124</v>
      </c>
      <c r="Q910" s="38">
        <f t="shared" si="95"/>
        <v>1</v>
      </c>
      <c r="R910" s="38">
        <f t="shared" si="96"/>
        <v>0.9</v>
      </c>
      <c r="T910" s="47">
        <v>283568.42866644252</v>
      </c>
      <c r="U910" s="47">
        <f t="shared" si="97"/>
        <v>28356.842866644245</v>
      </c>
      <c r="W910" s="47">
        <f t="shared" si="98"/>
        <v>283568.42866644252</v>
      </c>
      <c r="X910" s="47">
        <f t="shared" si="99"/>
        <v>28356.842866644245</v>
      </c>
    </row>
    <row r="911" spans="5:24" x14ac:dyDescent="0.2">
      <c r="E911" s="63">
        <v>126573</v>
      </c>
      <c r="F911" s="63" t="s">
        <v>60</v>
      </c>
      <c r="G911" s="63" t="s">
        <v>73</v>
      </c>
      <c r="I911" s="48" t="s">
        <v>77</v>
      </c>
      <c r="J911" s="49">
        <v>1900</v>
      </c>
      <c r="K911" s="49" t="s">
        <v>77</v>
      </c>
      <c r="L911" s="49" t="s">
        <v>77</v>
      </c>
      <c r="M911" s="50" t="s">
        <v>77</v>
      </c>
      <c r="N911" s="46">
        <f t="shared" si="100"/>
        <v>1900</v>
      </c>
      <c r="P911">
        <f t="shared" si="94"/>
        <v>124</v>
      </c>
      <c r="Q911" s="38">
        <f t="shared" si="95"/>
        <v>1</v>
      </c>
      <c r="R911" s="38">
        <f t="shared" si="96"/>
        <v>0.9</v>
      </c>
      <c r="T911" s="47">
        <v>44439.828373099197</v>
      </c>
      <c r="U911" s="47">
        <f t="shared" si="97"/>
        <v>4443.982837309919</v>
      </c>
      <c r="W911" s="47">
        <f t="shared" si="98"/>
        <v>44439.828373099197</v>
      </c>
      <c r="X911" s="47">
        <f t="shared" si="99"/>
        <v>4443.982837309919</v>
      </c>
    </row>
    <row r="912" spans="5:24" x14ac:dyDescent="0.2">
      <c r="E912" s="63">
        <v>126572</v>
      </c>
      <c r="F912" s="63" t="s">
        <v>60</v>
      </c>
      <c r="G912" s="63" t="s">
        <v>73</v>
      </c>
      <c r="I912" s="48" t="s">
        <v>77</v>
      </c>
      <c r="J912" s="49">
        <v>1900</v>
      </c>
      <c r="K912" s="49" t="s">
        <v>77</v>
      </c>
      <c r="L912" s="49" t="s">
        <v>77</v>
      </c>
      <c r="M912" s="50" t="s">
        <v>77</v>
      </c>
      <c r="N912" s="46">
        <f t="shared" si="100"/>
        <v>1900</v>
      </c>
      <c r="P912">
        <f t="shared" si="94"/>
        <v>124</v>
      </c>
      <c r="Q912" s="38">
        <f t="shared" si="95"/>
        <v>1</v>
      </c>
      <c r="R912" s="38">
        <f t="shared" si="96"/>
        <v>0.9</v>
      </c>
      <c r="T912" s="47">
        <v>67365.13666080909</v>
      </c>
      <c r="U912" s="47">
        <f t="shared" si="97"/>
        <v>6736.5136660809076</v>
      </c>
      <c r="W912" s="47">
        <f t="shared" si="98"/>
        <v>67365.13666080909</v>
      </c>
      <c r="X912" s="47">
        <f t="shared" si="99"/>
        <v>6736.5136660809076</v>
      </c>
    </row>
    <row r="913" spans="5:24" x14ac:dyDescent="0.2">
      <c r="E913" s="63">
        <v>126571</v>
      </c>
      <c r="F913" s="63" t="s">
        <v>60</v>
      </c>
      <c r="G913" s="63" t="s">
        <v>73</v>
      </c>
      <c r="I913" s="48" t="s">
        <v>77</v>
      </c>
      <c r="J913" s="49">
        <v>1900</v>
      </c>
      <c r="K913" s="49" t="s">
        <v>77</v>
      </c>
      <c r="L913" s="49" t="s">
        <v>77</v>
      </c>
      <c r="M913" s="50" t="s">
        <v>77</v>
      </c>
      <c r="N913" s="46">
        <f t="shared" si="100"/>
        <v>1900</v>
      </c>
      <c r="P913">
        <f t="shared" si="94"/>
        <v>124</v>
      </c>
      <c r="Q913" s="38">
        <f t="shared" si="95"/>
        <v>1</v>
      </c>
      <c r="R913" s="38">
        <f t="shared" si="96"/>
        <v>0.9</v>
      </c>
      <c r="T913" s="47">
        <v>204916.98638706852</v>
      </c>
      <c r="U913" s="47">
        <f t="shared" si="97"/>
        <v>20491.698638706846</v>
      </c>
      <c r="W913" s="47">
        <f t="shared" si="98"/>
        <v>204916.98638706852</v>
      </c>
      <c r="X913" s="47">
        <f t="shared" si="99"/>
        <v>20491.698638706846</v>
      </c>
    </row>
    <row r="914" spans="5:24" x14ac:dyDescent="0.2">
      <c r="E914" s="63">
        <v>126570</v>
      </c>
      <c r="F914" s="63" t="s">
        <v>60</v>
      </c>
      <c r="G914" s="63" t="s">
        <v>73</v>
      </c>
      <c r="I914" s="48" t="s">
        <v>77</v>
      </c>
      <c r="J914" s="49">
        <v>1900</v>
      </c>
      <c r="K914" s="49" t="s">
        <v>77</v>
      </c>
      <c r="L914" s="49" t="s">
        <v>77</v>
      </c>
      <c r="M914" s="50" t="s">
        <v>77</v>
      </c>
      <c r="N914" s="46">
        <f t="shared" si="100"/>
        <v>1900</v>
      </c>
      <c r="P914">
        <f t="shared" si="94"/>
        <v>124</v>
      </c>
      <c r="Q914" s="38">
        <f t="shared" si="95"/>
        <v>1</v>
      </c>
      <c r="R914" s="38">
        <f t="shared" si="96"/>
        <v>0.9</v>
      </c>
      <c r="T914" s="47">
        <v>17075475.006787494</v>
      </c>
      <c r="U914" s="47">
        <f t="shared" si="97"/>
        <v>1707547.5006787491</v>
      </c>
      <c r="W914" s="47">
        <f t="shared" si="98"/>
        <v>17075475.006787494</v>
      </c>
      <c r="X914" s="47">
        <f t="shared" si="99"/>
        <v>1707547.5006787491</v>
      </c>
    </row>
    <row r="915" spans="5:24" x14ac:dyDescent="0.2">
      <c r="E915" s="63">
        <v>126569</v>
      </c>
      <c r="F915" s="63" t="s">
        <v>60</v>
      </c>
      <c r="G915" s="63" t="s">
        <v>73</v>
      </c>
      <c r="I915" s="48" t="s">
        <v>77</v>
      </c>
      <c r="J915" s="49">
        <v>1900</v>
      </c>
      <c r="K915" s="49" t="s">
        <v>77</v>
      </c>
      <c r="L915" s="49" t="s">
        <v>77</v>
      </c>
      <c r="M915" s="50" t="s">
        <v>77</v>
      </c>
      <c r="N915" s="46">
        <f t="shared" si="100"/>
        <v>1900</v>
      </c>
      <c r="P915">
        <f t="shared" si="94"/>
        <v>124</v>
      </c>
      <c r="Q915" s="38">
        <f t="shared" si="95"/>
        <v>1</v>
      </c>
      <c r="R915" s="38">
        <f t="shared" si="96"/>
        <v>0.9</v>
      </c>
      <c r="T915" s="47">
        <v>39502.069664977069</v>
      </c>
      <c r="U915" s="47">
        <f t="shared" si="97"/>
        <v>3950.2069664977062</v>
      </c>
      <c r="W915" s="47">
        <f t="shared" si="98"/>
        <v>39502.069664977069</v>
      </c>
      <c r="X915" s="47">
        <f t="shared" si="99"/>
        <v>3950.2069664977062</v>
      </c>
    </row>
    <row r="916" spans="5:24" x14ac:dyDescent="0.2">
      <c r="E916" s="63">
        <v>126568</v>
      </c>
      <c r="F916" s="63" t="s">
        <v>60</v>
      </c>
      <c r="G916" s="63" t="s">
        <v>73</v>
      </c>
      <c r="I916" s="48" t="s">
        <v>77</v>
      </c>
      <c r="J916" s="49">
        <v>1900</v>
      </c>
      <c r="K916" s="49" t="s">
        <v>77</v>
      </c>
      <c r="L916" s="49" t="s">
        <v>77</v>
      </c>
      <c r="M916" s="50" t="s">
        <v>77</v>
      </c>
      <c r="N916" s="46">
        <f t="shared" si="100"/>
        <v>1900</v>
      </c>
      <c r="P916">
        <f t="shared" si="94"/>
        <v>124</v>
      </c>
      <c r="Q916" s="38">
        <f t="shared" si="95"/>
        <v>1</v>
      </c>
      <c r="R916" s="38">
        <f t="shared" si="96"/>
        <v>0.9</v>
      </c>
      <c r="T916" s="47">
        <v>289211.58147572493</v>
      </c>
      <c r="U916" s="47">
        <f t="shared" si="97"/>
        <v>28921.158147572485</v>
      </c>
      <c r="W916" s="47">
        <f t="shared" si="98"/>
        <v>289211.58147572493</v>
      </c>
      <c r="X916" s="47">
        <f t="shared" si="99"/>
        <v>28921.158147572485</v>
      </c>
    </row>
    <row r="917" spans="5:24" x14ac:dyDescent="0.2">
      <c r="E917" s="63">
        <v>126567</v>
      </c>
      <c r="F917" s="63" t="s">
        <v>60</v>
      </c>
      <c r="G917" s="63" t="s">
        <v>73</v>
      </c>
      <c r="I917" s="48" t="s">
        <v>77</v>
      </c>
      <c r="J917" s="49">
        <v>1900</v>
      </c>
      <c r="K917" s="49" t="s">
        <v>77</v>
      </c>
      <c r="L917" s="49" t="s">
        <v>77</v>
      </c>
      <c r="M917" s="50" t="s">
        <v>77</v>
      </c>
      <c r="N917" s="46">
        <f t="shared" si="100"/>
        <v>1900</v>
      </c>
      <c r="P917">
        <f t="shared" si="94"/>
        <v>124</v>
      </c>
      <c r="Q917" s="38">
        <f t="shared" si="95"/>
        <v>1</v>
      </c>
      <c r="R917" s="38">
        <f t="shared" si="96"/>
        <v>0.9</v>
      </c>
      <c r="T917" s="47">
        <v>33858.916855694624</v>
      </c>
      <c r="U917" s="47">
        <f t="shared" si="97"/>
        <v>3385.8916855694615</v>
      </c>
      <c r="W917" s="47">
        <f t="shared" si="98"/>
        <v>33858.916855694624</v>
      </c>
      <c r="X917" s="47">
        <f t="shared" si="99"/>
        <v>3385.8916855694615</v>
      </c>
    </row>
    <row r="918" spans="5:24" x14ac:dyDescent="0.2">
      <c r="E918" s="63">
        <v>126566</v>
      </c>
      <c r="F918" s="63" t="s">
        <v>60</v>
      </c>
      <c r="G918" s="63" t="s">
        <v>73</v>
      </c>
      <c r="I918" s="48" t="s">
        <v>77</v>
      </c>
      <c r="J918" s="49">
        <v>1900</v>
      </c>
      <c r="K918" s="49" t="s">
        <v>77</v>
      </c>
      <c r="L918" s="49" t="s">
        <v>77</v>
      </c>
      <c r="M918" s="50" t="s">
        <v>77</v>
      </c>
      <c r="N918" s="46">
        <f t="shared" si="100"/>
        <v>1900</v>
      </c>
      <c r="P918">
        <f t="shared" si="94"/>
        <v>124</v>
      </c>
      <c r="Q918" s="38">
        <f t="shared" si="95"/>
        <v>1</v>
      </c>
      <c r="R918" s="38">
        <f t="shared" si="96"/>
        <v>0.9</v>
      </c>
      <c r="T918" s="47">
        <v>109336.08567984722</v>
      </c>
      <c r="U918" s="47">
        <f t="shared" si="97"/>
        <v>10933.60856798472</v>
      </c>
      <c r="W918" s="47">
        <f t="shared" si="98"/>
        <v>109336.08567984722</v>
      </c>
      <c r="X918" s="47">
        <f t="shared" si="99"/>
        <v>10933.60856798472</v>
      </c>
    </row>
    <row r="919" spans="5:24" x14ac:dyDescent="0.2">
      <c r="E919" s="63">
        <v>126565</v>
      </c>
      <c r="F919" s="63" t="s">
        <v>60</v>
      </c>
      <c r="G919" s="63" t="s">
        <v>73</v>
      </c>
      <c r="I919" s="48" t="s">
        <v>77</v>
      </c>
      <c r="J919" s="49">
        <v>1900</v>
      </c>
      <c r="K919" s="49" t="s">
        <v>77</v>
      </c>
      <c r="L919" s="49" t="s">
        <v>77</v>
      </c>
      <c r="M919" s="50" t="s">
        <v>77</v>
      </c>
      <c r="N919" s="46">
        <f t="shared" si="100"/>
        <v>1900</v>
      </c>
      <c r="P919">
        <f t="shared" ref="P919:P982" si="101">$I$4-N919</f>
        <v>124</v>
      </c>
      <c r="Q919" s="38">
        <f t="shared" ref="Q919:Q982" si="102">MIN(1,P919/$K$4)</f>
        <v>1</v>
      </c>
      <c r="R919" s="38">
        <f t="shared" ref="R919:R982" si="103">IF(Q919=1,1-$N$4,Q919)</f>
        <v>0.9</v>
      </c>
      <c r="T919" s="47">
        <v>150601.64059772505</v>
      </c>
      <c r="U919" s="47">
        <f t="shared" ref="U919:U982" si="104">(1-R919)*$T919</f>
        <v>15060.164059772502</v>
      </c>
      <c r="W919" s="47">
        <f t="shared" ref="W919:W982" si="105">IF(G919="Operational",T919,0)</f>
        <v>150601.64059772505</v>
      </c>
      <c r="X919" s="47">
        <f t="shared" ref="X919:X982" si="106">IF(W919=0,0,U919)</f>
        <v>15060.164059772502</v>
      </c>
    </row>
    <row r="920" spans="5:24" x14ac:dyDescent="0.2">
      <c r="E920" s="63">
        <v>126564</v>
      </c>
      <c r="F920" s="63" t="s">
        <v>60</v>
      </c>
      <c r="G920" s="63" t="s">
        <v>73</v>
      </c>
      <c r="I920" s="48" t="s">
        <v>77</v>
      </c>
      <c r="J920" s="49">
        <v>1900</v>
      </c>
      <c r="K920" s="49" t="s">
        <v>77</v>
      </c>
      <c r="L920" s="49" t="s">
        <v>77</v>
      </c>
      <c r="M920" s="50" t="s">
        <v>77</v>
      </c>
      <c r="N920" s="46">
        <f t="shared" ref="N920:N983" si="107">MIN(I920:M920)</f>
        <v>1900</v>
      </c>
      <c r="P920">
        <f t="shared" si="101"/>
        <v>124</v>
      </c>
      <c r="Q920" s="38">
        <f t="shared" si="102"/>
        <v>1</v>
      </c>
      <c r="R920" s="38">
        <f t="shared" si="103"/>
        <v>0.9</v>
      </c>
      <c r="T920" s="47">
        <v>4672883.2231364381</v>
      </c>
      <c r="U920" s="47">
        <f t="shared" si="104"/>
        <v>467288.3223136437</v>
      </c>
      <c r="W920" s="47">
        <f t="shared" si="105"/>
        <v>4672883.2231364381</v>
      </c>
      <c r="X920" s="47">
        <f t="shared" si="106"/>
        <v>467288.3223136437</v>
      </c>
    </row>
    <row r="921" spans="5:24" x14ac:dyDescent="0.2">
      <c r="E921" s="63">
        <v>126563</v>
      </c>
      <c r="F921" s="63" t="s">
        <v>60</v>
      </c>
      <c r="G921" s="63" t="s">
        <v>73</v>
      </c>
      <c r="I921" s="48" t="s">
        <v>77</v>
      </c>
      <c r="J921" s="49">
        <v>1900</v>
      </c>
      <c r="K921" s="49" t="s">
        <v>77</v>
      </c>
      <c r="L921" s="49" t="s">
        <v>77</v>
      </c>
      <c r="M921" s="50" t="s">
        <v>77</v>
      </c>
      <c r="N921" s="46">
        <f t="shared" si="107"/>
        <v>1900</v>
      </c>
      <c r="P921">
        <f t="shared" si="101"/>
        <v>124</v>
      </c>
      <c r="Q921" s="38">
        <f t="shared" si="102"/>
        <v>1</v>
      </c>
      <c r="R921" s="38">
        <f t="shared" si="103"/>
        <v>0.9</v>
      </c>
      <c r="T921" s="47">
        <v>220435.65661259519</v>
      </c>
      <c r="U921" s="47">
        <f t="shared" si="104"/>
        <v>22043.565661259516</v>
      </c>
      <c r="W921" s="47">
        <f t="shared" si="105"/>
        <v>220435.65661259519</v>
      </c>
      <c r="X921" s="47">
        <f t="shared" si="106"/>
        <v>22043.565661259516</v>
      </c>
    </row>
    <row r="922" spans="5:24" x14ac:dyDescent="0.2">
      <c r="E922" s="63">
        <v>126562</v>
      </c>
      <c r="F922" s="63" t="s">
        <v>60</v>
      </c>
      <c r="G922" s="63" t="s">
        <v>73</v>
      </c>
      <c r="I922" s="48" t="s">
        <v>77</v>
      </c>
      <c r="J922" s="49">
        <v>1900</v>
      </c>
      <c r="K922" s="49" t="s">
        <v>77</v>
      </c>
      <c r="L922" s="49" t="s">
        <v>77</v>
      </c>
      <c r="M922" s="50" t="s">
        <v>77</v>
      </c>
      <c r="N922" s="46">
        <f t="shared" si="107"/>
        <v>1900</v>
      </c>
      <c r="P922">
        <f t="shared" si="101"/>
        <v>124</v>
      </c>
      <c r="Q922" s="38">
        <f t="shared" si="102"/>
        <v>1</v>
      </c>
      <c r="R922" s="38">
        <f t="shared" si="103"/>
        <v>0.9</v>
      </c>
      <c r="T922" s="47">
        <v>3032489.2408881504</v>
      </c>
      <c r="U922" s="47">
        <f t="shared" si="104"/>
        <v>303248.92408881499</v>
      </c>
      <c r="W922" s="47">
        <f t="shared" si="105"/>
        <v>3032489.2408881504</v>
      </c>
      <c r="X922" s="47">
        <f t="shared" si="106"/>
        <v>303248.92408881499</v>
      </c>
    </row>
    <row r="923" spans="5:24" x14ac:dyDescent="0.2">
      <c r="E923" s="63">
        <v>126561</v>
      </c>
      <c r="F923" s="63" t="s">
        <v>60</v>
      </c>
      <c r="G923" s="63" t="s">
        <v>73</v>
      </c>
      <c r="I923" s="48" t="s">
        <v>77</v>
      </c>
      <c r="J923" s="49">
        <v>1900</v>
      </c>
      <c r="K923" s="49" t="s">
        <v>77</v>
      </c>
      <c r="L923" s="49" t="s">
        <v>77</v>
      </c>
      <c r="M923" s="50" t="s">
        <v>77</v>
      </c>
      <c r="N923" s="46">
        <f t="shared" si="107"/>
        <v>1900</v>
      </c>
      <c r="P923">
        <f t="shared" si="101"/>
        <v>124</v>
      </c>
      <c r="Q923" s="38">
        <f t="shared" si="102"/>
        <v>1</v>
      </c>
      <c r="R923" s="38">
        <f t="shared" si="103"/>
        <v>0.9</v>
      </c>
      <c r="T923" s="47">
        <v>213734.41265157232</v>
      </c>
      <c r="U923" s="47">
        <f t="shared" si="104"/>
        <v>21373.441265157227</v>
      </c>
      <c r="W923" s="47">
        <f t="shared" si="105"/>
        <v>213734.41265157232</v>
      </c>
      <c r="X923" s="47">
        <f t="shared" si="106"/>
        <v>21373.441265157227</v>
      </c>
    </row>
    <row r="924" spans="5:24" x14ac:dyDescent="0.2">
      <c r="E924" s="63">
        <v>126557</v>
      </c>
      <c r="F924" s="63" t="s">
        <v>60</v>
      </c>
      <c r="G924" s="63" t="s">
        <v>73</v>
      </c>
      <c r="I924" s="48" t="s">
        <v>77</v>
      </c>
      <c r="J924" s="49">
        <v>1900</v>
      </c>
      <c r="K924" s="49" t="s">
        <v>77</v>
      </c>
      <c r="L924" s="49" t="s">
        <v>77</v>
      </c>
      <c r="M924" s="50" t="s">
        <v>77</v>
      </c>
      <c r="N924" s="46">
        <f t="shared" si="107"/>
        <v>1900</v>
      </c>
      <c r="P924">
        <f t="shared" si="101"/>
        <v>124</v>
      </c>
      <c r="Q924" s="38">
        <f t="shared" si="102"/>
        <v>1</v>
      </c>
      <c r="R924" s="38">
        <f t="shared" si="103"/>
        <v>0.9</v>
      </c>
      <c r="T924" s="47">
        <v>6066.3892699786202</v>
      </c>
      <c r="U924" s="47">
        <f t="shared" si="104"/>
        <v>606.63892699786186</v>
      </c>
      <c r="W924" s="47">
        <f t="shared" si="105"/>
        <v>6066.3892699786202</v>
      </c>
      <c r="X924" s="47">
        <f t="shared" si="106"/>
        <v>606.63892699786186</v>
      </c>
    </row>
    <row r="925" spans="5:24" x14ac:dyDescent="0.2">
      <c r="E925" s="63">
        <v>126556</v>
      </c>
      <c r="F925" s="63" t="s">
        <v>60</v>
      </c>
      <c r="G925" s="63" t="s">
        <v>73</v>
      </c>
      <c r="I925" s="48" t="s">
        <v>77</v>
      </c>
      <c r="J925" s="49">
        <v>1900</v>
      </c>
      <c r="K925" s="49" t="s">
        <v>77</v>
      </c>
      <c r="L925" s="49" t="s">
        <v>77</v>
      </c>
      <c r="M925" s="50" t="s">
        <v>77</v>
      </c>
      <c r="N925" s="46">
        <f t="shared" si="107"/>
        <v>1900</v>
      </c>
      <c r="P925">
        <f t="shared" si="101"/>
        <v>124</v>
      </c>
      <c r="Q925" s="38">
        <f t="shared" si="102"/>
        <v>1</v>
      </c>
      <c r="R925" s="38">
        <f t="shared" si="103"/>
        <v>0.9</v>
      </c>
      <c r="T925" s="47">
        <v>266286.27318801504</v>
      </c>
      <c r="U925" s="47">
        <f t="shared" si="104"/>
        <v>26628.627318801497</v>
      </c>
      <c r="W925" s="47">
        <f t="shared" si="105"/>
        <v>266286.27318801504</v>
      </c>
      <c r="X925" s="47">
        <f t="shared" si="106"/>
        <v>26628.627318801497</v>
      </c>
    </row>
    <row r="926" spans="5:24" x14ac:dyDescent="0.2">
      <c r="E926" s="63">
        <v>126555</v>
      </c>
      <c r="F926" s="63" t="s">
        <v>60</v>
      </c>
      <c r="G926" s="63" t="s">
        <v>73</v>
      </c>
      <c r="I926" s="48" t="s">
        <v>77</v>
      </c>
      <c r="J926" s="49">
        <v>1900</v>
      </c>
      <c r="K926" s="49" t="s">
        <v>77</v>
      </c>
      <c r="L926" s="49" t="s">
        <v>77</v>
      </c>
      <c r="M926" s="50" t="s">
        <v>77</v>
      </c>
      <c r="N926" s="46">
        <f t="shared" si="107"/>
        <v>1900</v>
      </c>
      <c r="P926">
        <f t="shared" si="101"/>
        <v>124</v>
      </c>
      <c r="Q926" s="38">
        <f t="shared" si="102"/>
        <v>1</v>
      </c>
      <c r="R926" s="38">
        <f t="shared" si="103"/>
        <v>0.9</v>
      </c>
      <c r="T926" s="47">
        <v>6362654.7924659476</v>
      </c>
      <c r="U926" s="47">
        <f t="shared" si="104"/>
        <v>636265.47924659459</v>
      </c>
      <c r="W926" s="47">
        <f t="shared" si="105"/>
        <v>6362654.7924659476</v>
      </c>
      <c r="X926" s="47">
        <f t="shared" si="106"/>
        <v>636265.47924659459</v>
      </c>
    </row>
    <row r="927" spans="5:24" x14ac:dyDescent="0.2">
      <c r="E927" s="63">
        <v>126554</v>
      </c>
      <c r="F927" s="63" t="s">
        <v>60</v>
      </c>
      <c r="G927" s="63" t="s">
        <v>73</v>
      </c>
      <c r="I927" s="48" t="s">
        <v>77</v>
      </c>
      <c r="J927" s="49">
        <v>1900</v>
      </c>
      <c r="K927" s="49" t="s">
        <v>77</v>
      </c>
      <c r="L927" s="49" t="s">
        <v>77</v>
      </c>
      <c r="M927" s="50" t="s">
        <v>77</v>
      </c>
      <c r="N927" s="46">
        <f t="shared" si="107"/>
        <v>1900</v>
      </c>
      <c r="P927">
        <f t="shared" si="101"/>
        <v>124</v>
      </c>
      <c r="Q927" s="38">
        <f t="shared" si="102"/>
        <v>1</v>
      </c>
      <c r="R927" s="38">
        <f t="shared" si="103"/>
        <v>0.9</v>
      </c>
      <c r="T927" s="47">
        <v>204564.28933648835</v>
      </c>
      <c r="U927" s="47">
        <f t="shared" si="104"/>
        <v>20456.428933648829</v>
      </c>
      <c r="W927" s="47">
        <f t="shared" si="105"/>
        <v>204564.28933648835</v>
      </c>
      <c r="X927" s="47">
        <f t="shared" si="106"/>
        <v>20456.428933648829</v>
      </c>
    </row>
    <row r="928" spans="5:24" x14ac:dyDescent="0.2">
      <c r="E928" s="63">
        <v>126553</v>
      </c>
      <c r="F928" s="63" t="s">
        <v>60</v>
      </c>
      <c r="G928" s="63" t="s">
        <v>73</v>
      </c>
      <c r="I928" s="48" t="s">
        <v>77</v>
      </c>
      <c r="J928" s="49">
        <v>1900</v>
      </c>
      <c r="K928" s="49" t="s">
        <v>77</v>
      </c>
      <c r="L928" s="49" t="s">
        <v>77</v>
      </c>
      <c r="M928" s="50" t="s">
        <v>77</v>
      </c>
      <c r="N928" s="46">
        <f t="shared" si="107"/>
        <v>1900</v>
      </c>
      <c r="P928">
        <f t="shared" si="101"/>
        <v>124</v>
      </c>
      <c r="Q928" s="38">
        <f t="shared" si="102"/>
        <v>1</v>
      </c>
      <c r="R928" s="38">
        <f t="shared" si="103"/>
        <v>0.9</v>
      </c>
      <c r="T928" s="47">
        <v>3897302.4089106843</v>
      </c>
      <c r="U928" s="47">
        <f t="shared" si="104"/>
        <v>389730.24089106836</v>
      </c>
      <c r="W928" s="47">
        <f t="shared" si="105"/>
        <v>3897302.4089106843</v>
      </c>
      <c r="X928" s="47">
        <f t="shared" si="106"/>
        <v>389730.24089106836</v>
      </c>
    </row>
    <row r="929" spans="5:24" x14ac:dyDescent="0.2">
      <c r="E929" s="63">
        <v>126552</v>
      </c>
      <c r="F929" s="63" t="s">
        <v>60</v>
      </c>
      <c r="G929" s="63" t="s">
        <v>73</v>
      </c>
      <c r="I929" s="48" t="s">
        <v>77</v>
      </c>
      <c r="J929" s="49">
        <v>1900</v>
      </c>
      <c r="K929" s="49" t="s">
        <v>77</v>
      </c>
      <c r="L929" s="49" t="s">
        <v>77</v>
      </c>
      <c r="M929" s="50" t="s">
        <v>77</v>
      </c>
      <c r="N929" s="46">
        <f t="shared" si="107"/>
        <v>1900</v>
      </c>
      <c r="P929">
        <f t="shared" si="101"/>
        <v>124</v>
      </c>
      <c r="Q929" s="38">
        <f t="shared" si="102"/>
        <v>1</v>
      </c>
      <c r="R929" s="38">
        <f t="shared" si="103"/>
        <v>0.9</v>
      </c>
      <c r="T929" s="47">
        <v>184107.86040283952</v>
      </c>
      <c r="U929" s="47">
        <f t="shared" si="104"/>
        <v>18410.786040283947</v>
      </c>
      <c r="W929" s="47">
        <f t="shared" si="105"/>
        <v>184107.86040283952</v>
      </c>
      <c r="X929" s="47">
        <f t="shared" si="106"/>
        <v>18410.786040283947</v>
      </c>
    </row>
    <row r="930" spans="5:24" x14ac:dyDescent="0.2">
      <c r="E930" s="63">
        <v>126550</v>
      </c>
      <c r="F930" s="63" t="s">
        <v>60</v>
      </c>
      <c r="G930" s="63" t="s">
        <v>73</v>
      </c>
      <c r="I930" s="48" t="s">
        <v>77</v>
      </c>
      <c r="J930" s="49">
        <v>1900</v>
      </c>
      <c r="K930" s="49" t="s">
        <v>77</v>
      </c>
      <c r="L930" s="49" t="s">
        <v>77</v>
      </c>
      <c r="M930" s="50" t="s">
        <v>77</v>
      </c>
      <c r="N930" s="46">
        <f t="shared" si="107"/>
        <v>1900</v>
      </c>
      <c r="P930">
        <f t="shared" si="101"/>
        <v>124</v>
      </c>
      <c r="Q930" s="38">
        <f t="shared" si="102"/>
        <v>1</v>
      </c>
      <c r="R930" s="38">
        <f t="shared" si="103"/>
        <v>0.9</v>
      </c>
      <c r="T930" s="47">
        <v>82672.188655987731</v>
      </c>
      <c r="U930" s="47">
        <f t="shared" si="104"/>
        <v>8267.218865598772</v>
      </c>
      <c r="W930" s="47">
        <f t="shared" si="105"/>
        <v>82672.188655987731</v>
      </c>
      <c r="X930" s="47">
        <f t="shared" si="106"/>
        <v>8267.218865598772</v>
      </c>
    </row>
    <row r="931" spans="5:24" x14ac:dyDescent="0.2">
      <c r="E931" s="63">
        <v>126549</v>
      </c>
      <c r="F931" s="63" t="s">
        <v>60</v>
      </c>
      <c r="G931" s="63" t="s">
        <v>73</v>
      </c>
      <c r="I931" s="48" t="s">
        <v>77</v>
      </c>
      <c r="J931" s="49">
        <v>1900</v>
      </c>
      <c r="K931" s="49" t="s">
        <v>77</v>
      </c>
      <c r="L931" s="49" t="s">
        <v>77</v>
      </c>
      <c r="M931" s="50" t="s">
        <v>77</v>
      </c>
      <c r="N931" s="46">
        <f t="shared" si="107"/>
        <v>1900</v>
      </c>
      <c r="P931">
        <f t="shared" si="101"/>
        <v>124</v>
      </c>
      <c r="Q931" s="38">
        <f t="shared" si="102"/>
        <v>1</v>
      </c>
      <c r="R931" s="38">
        <f t="shared" si="103"/>
        <v>0.9</v>
      </c>
      <c r="T931" s="47">
        <v>237012.41798986241</v>
      </c>
      <c r="U931" s="47">
        <f t="shared" si="104"/>
        <v>23701.241798986237</v>
      </c>
      <c r="W931" s="47">
        <f t="shared" si="105"/>
        <v>237012.41798986241</v>
      </c>
      <c r="X931" s="47">
        <f t="shared" si="106"/>
        <v>23701.241798986237</v>
      </c>
    </row>
    <row r="932" spans="5:24" x14ac:dyDescent="0.2">
      <c r="E932" s="63">
        <v>126548</v>
      </c>
      <c r="F932" s="63" t="s">
        <v>60</v>
      </c>
      <c r="G932" s="63" t="s">
        <v>73</v>
      </c>
      <c r="I932" s="48" t="s">
        <v>77</v>
      </c>
      <c r="J932" s="49">
        <v>1900</v>
      </c>
      <c r="K932" s="49" t="s">
        <v>77</v>
      </c>
      <c r="L932" s="49" t="s">
        <v>77</v>
      </c>
      <c r="M932" s="50" t="s">
        <v>77</v>
      </c>
      <c r="N932" s="46">
        <f t="shared" si="107"/>
        <v>1900</v>
      </c>
      <c r="P932">
        <f t="shared" si="101"/>
        <v>124</v>
      </c>
      <c r="Q932" s="38">
        <f t="shared" si="102"/>
        <v>1</v>
      </c>
      <c r="R932" s="38">
        <f t="shared" si="103"/>
        <v>0.9</v>
      </c>
      <c r="T932" s="47">
        <v>58900.407446885452</v>
      </c>
      <c r="U932" s="47">
        <f t="shared" si="104"/>
        <v>5890.0407446885438</v>
      </c>
      <c r="W932" s="47">
        <f t="shared" si="105"/>
        <v>58900.407446885452</v>
      </c>
      <c r="X932" s="47">
        <f t="shared" si="106"/>
        <v>5890.0407446885438</v>
      </c>
    </row>
    <row r="933" spans="5:24" x14ac:dyDescent="0.2">
      <c r="E933" s="63">
        <v>126547</v>
      </c>
      <c r="F933" s="63" t="s">
        <v>60</v>
      </c>
      <c r="G933" s="63" t="s">
        <v>73</v>
      </c>
      <c r="I933" s="48" t="s">
        <v>77</v>
      </c>
      <c r="J933" s="49">
        <v>1900</v>
      </c>
      <c r="K933" s="49" t="s">
        <v>77</v>
      </c>
      <c r="L933" s="49" t="s">
        <v>77</v>
      </c>
      <c r="M933" s="50" t="s">
        <v>77</v>
      </c>
      <c r="N933" s="46">
        <f t="shared" si="107"/>
        <v>1900</v>
      </c>
      <c r="P933">
        <f t="shared" si="101"/>
        <v>124</v>
      </c>
      <c r="Q933" s="38">
        <f t="shared" si="102"/>
        <v>1</v>
      </c>
      <c r="R933" s="38">
        <f t="shared" si="103"/>
        <v>0.9</v>
      </c>
      <c r="T933" s="47">
        <v>165414.91672209144</v>
      </c>
      <c r="U933" s="47">
        <f t="shared" si="104"/>
        <v>16541.49167220914</v>
      </c>
      <c r="W933" s="47">
        <f t="shared" si="105"/>
        <v>165414.91672209144</v>
      </c>
      <c r="X933" s="47">
        <f t="shared" si="106"/>
        <v>16541.49167220914</v>
      </c>
    </row>
    <row r="934" spans="5:24" x14ac:dyDescent="0.2">
      <c r="E934" s="63">
        <v>126546</v>
      </c>
      <c r="F934" s="63" t="s">
        <v>60</v>
      </c>
      <c r="G934" s="63" t="s">
        <v>73</v>
      </c>
      <c r="I934" s="48" t="s">
        <v>77</v>
      </c>
      <c r="J934" s="49">
        <v>1900</v>
      </c>
      <c r="K934" s="49" t="s">
        <v>77</v>
      </c>
      <c r="L934" s="49" t="s">
        <v>77</v>
      </c>
      <c r="M934" s="50" t="s">
        <v>77</v>
      </c>
      <c r="N934" s="46">
        <f t="shared" si="107"/>
        <v>1900</v>
      </c>
      <c r="P934">
        <f t="shared" si="101"/>
        <v>124</v>
      </c>
      <c r="Q934" s="38">
        <f t="shared" si="102"/>
        <v>1</v>
      </c>
      <c r="R934" s="38">
        <f t="shared" si="103"/>
        <v>0.9</v>
      </c>
      <c r="T934" s="47">
        <v>122738.573601893</v>
      </c>
      <c r="U934" s="47">
        <f t="shared" si="104"/>
        <v>12273.857360189299</v>
      </c>
      <c r="W934" s="47">
        <f t="shared" si="105"/>
        <v>122738.573601893</v>
      </c>
      <c r="X934" s="47">
        <f t="shared" si="106"/>
        <v>12273.857360189299</v>
      </c>
    </row>
    <row r="935" spans="5:24" x14ac:dyDescent="0.2">
      <c r="E935" s="63">
        <v>126545</v>
      </c>
      <c r="F935" s="63" t="s">
        <v>60</v>
      </c>
      <c r="G935" s="63" t="s">
        <v>73</v>
      </c>
      <c r="I935" s="48" t="s">
        <v>77</v>
      </c>
      <c r="J935" s="49">
        <v>1900</v>
      </c>
      <c r="K935" s="49" t="s">
        <v>77</v>
      </c>
      <c r="L935" s="49" t="s">
        <v>77</v>
      </c>
      <c r="M935" s="50" t="s">
        <v>77</v>
      </c>
      <c r="N935" s="46">
        <f t="shared" si="107"/>
        <v>1900</v>
      </c>
      <c r="P935">
        <f t="shared" si="101"/>
        <v>124</v>
      </c>
      <c r="Q935" s="38">
        <f t="shared" si="102"/>
        <v>1</v>
      </c>
      <c r="R935" s="38">
        <f t="shared" si="103"/>
        <v>0.9</v>
      </c>
      <c r="T935" s="47">
        <v>96286.294808381586</v>
      </c>
      <c r="U935" s="47">
        <f t="shared" si="104"/>
        <v>9628.6294808381572</v>
      </c>
      <c r="W935" s="47">
        <f t="shared" si="105"/>
        <v>96286.294808381586</v>
      </c>
      <c r="X935" s="47">
        <f t="shared" si="106"/>
        <v>9628.6294808381572</v>
      </c>
    </row>
    <row r="936" spans="5:24" x14ac:dyDescent="0.2">
      <c r="E936" s="63">
        <v>126544</v>
      </c>
      <c r="F936" s="63" t="s">
        <v>60</v>
      </c>
      <c r="G936" s="63" t="s">
        <v>73</v>
      </c>
      <c r="I936" s="48" t="s">
        <v>77</v>
      </c>
      <c r="J936" s="49">
        <v>1900</v>
      </c>
      <c r="K936" s="49" t="s">
        <v>77</v>
      </c>
      <c r="L936" s="49" t="s">
        <v>77</v>
      </c>
      <c r="M936" s="50" t="s">
        <v>77</v>
      </c>
      <c r="N936" s="46">
        <f t="shared" si="107"/>
        <v>1900</v>
      </c>
      <c r="P936">
        <f t="shared" si="101"/>
        <v>124</v>
      </c>
      <c r="Q936" s="38">
        <f t="shared" si="102"/>
        <v>1</v>
      </c>
      <c r="R936" s="38">
        <f t="shared" si="103"/>
        <v>0.9</v>
      </c>
      <c r="T936" s="47">
        <v>0</v>
      </c>
      <c r="U936" s="47">
        <f t="shared" si="104"/>
        <v>0</v>
      </c>
      <c r="W936" s="47">
        <f t="shared" si="105"/>
        <v>0</v>
      </c>
      <c r="X936" s="47">
        <f t="shared" si="106"/>
        <v>0</v>
      </c>
    </row>
    <row r="937" spans="5:24" x14ac:dyDescent="0.2">
      <c r="E937" s="63">
        <v>126543</v>
      </c>
      <c r="F937" s="63" t="s">
        <v>60</v>
      </c>
      <c r="G937" s="63" t="s">
        <v>73</v>
      </c>
      <c r="I937" s="48" t="s">
        <v>77</v>
      </c>
      <c r="J937" s="49">
        <v>1900</v>
      </c>
      <c r="K937" s="49" t="s">
        <v>77</v>
      </c>
      <c r="L937" s="49" t="s">
        <v>77</v>
      </c>
      <c r="M937" s="50" t="s">
        <v>77</v>
      </c>
      <c r="N937" s="46">
        <f t="shared" si="107"/>
        <v>1900</v>
      </c>
      <c r="P937">
        <f t="shared" si="101"/>
        <v>124</v>
      </c>
      <c r="Q937" s="38">
        <f t="shared" si="102"/>
        <v>1</v>
      </c>
      <c r="R937" s="38">
        <f t="shared" si="103"/>
        <v>0.9</v>
      </c>
      <c r="T937" s="47">
        <v>164709.52262093115</v>
      </c>
      <c r="U937" s="47">
        <f t="shared" si="104"/>
        <v>16470.952262093113</v>
      </c>
      <c r="W937" s="47">
        <f t="shared" si="105"/>
        <v>164709.52262093115</v>
      </c>
      <c r="X937" s="47">
        <f t="shared" si="106"/>
        <v>16470.952262093113</v>
      </c>
    </row>
    <row r="938" spans="5:24" x14ac:dyDescent="0.2">
      <c r="E938" s="63">
        <v>126542</v>
      </c>
      <c r="F938" s="63" t="s">
        <v>60</v>
      </c>
      <c r="G938" s="63" t="s">
        <v>73</v>
      </c>
      <c r="I938" s="48" t="s">
        <v>77</v>
      </c>
      <c r="J938" s="49">
        <v>1900</v>
      </c>
      <c r="K938" s="49" t="s">
        <v>77</v>
      </c>
      <c r="L938" s="49" t="s">
        <v>77</v>
      </c>
      <c r="M938" s="50" t="s">
        <v>77</v>
      </c>
      <c r="N938" s="46">
        <f t="shared" si="107"/>
        <v>1900</v>
      </c>
      <c r="P938">
        <f t="shared" si="101"/>
        <v>124</v>
      </c>
      <c r="Q938" s="38">
        <f t="shared" si="102"/>
        <v>1</v>
      </c>
      <c r="R938" s="38">
        <f t="shared" si="103"/>
        <v>0.9</v>
      </c>
      <c r="T938" s="47">
        <v>57842.316295144985</v>
      </c>
      <c r="U938" s="47">
        <f t="shared" si="104"/>
        <v>5784.2316295144974</v>
      </c>
      <c r="W938" s="47">
        <f t="shared" si="105"/>
        <v>57842.316295144985</v>
      </c>
      <c r="X938" s="47">
        <f t="shared" si="106"/>
        <v>5784.2316295144974</v>
      </c>
    </row>
    <row r="939" spans="5:24" x14ac:dyDescent="0.2">
      <c r="E939" s="63">
        <v>126541</v>
      </c>
      <c r="F939" s="63" t="s">
        <v>60</v>
      </c>
      <c r="G939" s="63" t="s">
        <v>73</v>
      </c>
      <c r="I939" s="48" t="s">
        <v>77</v>
      </c>
      <c r="J939" s="49">
        <v>1900</v>
      </c>
      <c r="K939" s="49" t="s">
        <v>77</v>
      </c>
      <c r="L939" s="49" t="s">
        <v>77</v>
      </c>
      <c r="M939" s="50" t="s">
        <v>77</v>
      </c>
      <c r="N939" s="46">
        <f t="shared" si="107"/>
        <v>1900</v>
      </c>
      <c r="P939">
        <f t="shared" si="101"/>
        <v>124</v>
      </c>
      <c r="Q939" s="38">
        <f t="shared" si="102"/>
        <v>1</v>
      </c>
      <c r="R939" s="38">
        <f t="shared" si="103"/>
        <v>0.9</v>
      </c>
      <c r="T939" s="47">
        <v>21161.823034809138</v>
      </c>
      <c r="U939" s="47">
        <f t="shared" si="104"/>
        <v>2116.1823034809136</v>
      </c>
      <c r="W939" s="47">
        <f t="shared" si="105"/>
        <v>21161.823034809138</v>
      </c>
      <c r="X939" s="47">
        <f t="shared" si="106"/>
        <v>2116.1823034809136</v>
      </c>
    </row>
    <row r="940" spans="5:24" x14ac:dyDescent="0.2">
      <c r="E940" s="63">
        <v>126540</v>
      </c>
      <c r="F940" s="63" t="s">
        <v>60</v>
      </c>
      <c r="G940" s="63" t="s">
        <v>73</v>
      </c>
      <c r="I940" s="48" t="s">
        <v>77</v>
      </c>
      <c r="J940" s="49">
        <v>1900</v>
      </c>
      <c r="K940" s="49" t="s">
        <v>77</v>
      </c>
      <c r="L940" s="49" t="s">
        <v>77</v>
      </c>
      <c r="M940" s="50" t="s">
        <v>77</v>
      </c>
      <c r="N940" s="46">
        <f t="shared" si="107"/>
        <v>1900</v>
      </c>
      <c r="P940">
        <f t="shared" si="101"/>
        <v>124</v>
      </c>
      <c r="Q940" s="38">
        <f t="shared" si="102"/>
        <v>1</v>
      </c>
      <c r="R940" s="38">
        <f t="shared" si="103"/>
        <v>0.9</v>
      </c>
      <c r="T940" s="47">
        <v>0</v>
      </c>
      <c r="U940" s="47">
        <f t="shared" si="104"/>
        <v>0</v>
      </c>
      <c r="W940" s="47">
        <f t="shared" si="105"/>
        <v>0</v>
      </c>
      <c r="X940" s="47">
        <f t="shared" si="106"/>
        <v>0</v>
      </c>
    </row>
    <row r="941" spans="5:24" x14ac:dyDescent="0.2">
      <c r="E941" s="63">
        <v>126539</v>
      </c>
      <c r="F941" s="63" t="s">
        <v>60</v>
      </c>
      <c r="G941" s="63" t="s">
        <v>73</v>
      </c>
      <c r="I941" s="48" t="s">
        <v>77</v>
      </c>
      <c r="J941" s="49">
        <v>1900</v>
      </c>
      <c r="K941" s="49" t="s">
        <v>77</v>
      </c>
      <c r="L941" s="49" t="s">
        <v>77</v>
      </c>
      <c r="M941" s="50" t="s">
        <v>77</v>
      </c>
      <c r="N941" s="46">
        <f t="shared" si="107"/>
        <v>1900</v>
      </c>
      <c r="P941">
        <f t="shared" si="101"/>
        <v>124</v>
      </c>
      <c r="Q941" s="38">
        <f t="shared" si="102"/>
        <v>1</v>
      </c>
      <c r="R941" s="38">
        <f t="shared" si="103"/>
        <v>0.9</v>
      </c>
      <c r="T941" s="47">
        <v>22925.3082877099</v>
      </c>
      <c r="U941" s="47">
        <f t="shared" si="104"/>
        <v>2292.5308287709895</v>
      </c>
      <c r="W941" s="47">
        <f t="shared" si="105"/>
        <v>22925.3082877099</v>
      </c>
      <c r="X941" s="47">
        <f t="shared" si="106"/>
        <v>2292.5308287709895</v>
      </c>
    </row>
    <row r="942" spans="5:24" x14ac:dyDescent="0.2">
      <c r="E942" s="63">
        <v>126538</v>
      </c>
      <c r="F942" s="63" t="s">
        <v>60</v>
      </c>
      <c r="G942" s="63" t="s">
        <v>73</v>
      </c>
      <c r="I942" s="48" t="s">
        <v>77</v>
      </c>
      <c r="J942" s="49">
        <v>1900</v>
      </c>
      <c r="K942" s="49" t="s">
        <v>77</v>
      </c>
      <c r="L942" s="49" t="s">
        <v>77</v>
      </c>
      <c r="M942" s="50" t="s">
        <v>77</v>
      </c>
      <c r="N942" s="46">
        <f t="shared" si="107"/>
        <v>1900</v>
      </c>
      <c r="P942">
        <f t="shared" si="101"/>
        <v>124</v>
      </c>
      <c r="Q942" s="38">
        <f t="shared" si="102"/>
        <v>1</v>
      </c>
      <c r="R942" s="38">
        <f t="shared" si="103"/>
        <v>0.9</v>
      </c>
      <c r="T942" s="47">
        <v>2468.8793540610668</v>
      </c>
      <c r="U942" s="47">
        <f t="shared" si="104"/>
        <v>246.88793540610664</v>
      </c>
      <c r="W942" s="47">
        <f t="shared" si="105"/>
        <v>2468.8793540610668</v>
      </c>
      <c r="X942" s="47">
        <f t="shared" si="106"/>
        <v>246.88793540610664</v>
      </c>
    </row>
    <row r="943" spans="5:24" x14ac:dyDescent="0.2">
      <c r="E943" s="63">
        <v>126537</v>
      </c>
      <c r="F943" s="63" t="s">
        <v>60</v>
      </c>
      <c r="G943" s="63" t="s">
        <v>73</v>
      </c>
      <c r="I943" s="48" t="s">
        <v>77</v>
      </c>
      <c r="J943" s="49">
        <v>1900</v>
      </c>
      <c r="K943" s="49" t="s">
        <v>77</v>
      </c>
      <c r="L943" s="49" t="s">
        <v>77</v>
      </c>
      <c r="M943" s="50" t="s">
        <v>77</v>
      </c>
      <c r="N943" s="46">
        <f t="shared" si="107"/>
        <v>1900</v>
      </c>
      <c r="P943">
        <f t="shared" si="101"/>
        <v>124</v>
      </c>
      <c r="Q943" s="38">
        <f t="shared" si="102"/>
        <v>1</v>
      </c>
      <c r="R943" s="38">
        <f t="shared" si="103"/>
        <v>0.9</v>
      </c>
      <c r="T943" s="47">
        <v>256763.45282235093</v>
      </c>
      <c r="U943" s="47">
        <f t="shared" si="104"/>
        <v>25676.345282235088</v>
      </c>
      <c r="W943" s="47">
        <f t="shared" si="105"/>
        <v>256763.45282235093</v>
      </c>
      <c r="X943" s="47">
        <f t="shared" si="106"/>
        <v>25676.345282235088</v>
      </c>
    </row>
    <row r="944" spans="5:24" x14ac:dyDescent="0.2">
      <c r="E944" s="63">
        <v>126536</v>
      </c>
      <c r="F944" s="63" t="s">
        <v>60</v>
      </c>
      <c r="G944" s="63" t="s">
        <v>73</v>
      </c>
      <c r="I944" s="48" t="s">
        <v>77</v>
      </c>
      <c r="J944" s="49">
        <v>1900</v>
      </c>
      <c r="K944" s="49" t="s">
        <v>77</v>
      </c>
      <c r="L944" s="49" t="s">
        <v>77</v>
      </c>
      <c r="M944" s="50" t="s">
        <v>77</v>
      </c>
      <c r="N944" s="46">
        <f t="shared" si="107"/>
        <v>1900</v>
      </c>
      <c r="P944">
        <f t="shared" si="101"/>
        <v>124</v>
      </c>
      <c r="Q944" s="38">
        <f t="shared" si="102"/>
        <v>1</v>
      </c>
      <c r="R944" s="38">
        <f t="shared" si="103"/>
        <v>0.9</v>
      </c>
      <c r="T944" s="47">
        <v>29979.249299312953</v>
      </c>
      <c r="U944" s="47">
        <f t="shared" si="104"/>
        <v>2997.9249299312946</v>
      </c>
      <c r="W944" s="47">
        <f t="shared" si="105"/>
        <v>29979.249299312953</v>
      </c>
      <c r="X944" s="47">
        <f t="shared" si="106"/>
        <v>2997.9249299312946</v>
      </c>
    </row>
    <row r="945" spans="5:24" x14ac:dyDescent="0.2">
      <c r="E945" s="63">
        <v>126535</v>
      </c>
      <c r="F945" s="63" t="s">
        <v>60</v>
      </c>
      <c r="G945" s="63" t="s">
        <v>73</v>
      </c>
      <c r="I945" s="48" t="s">
        <v>77</v>
      </c>
      <c r="J945" s="49">
        <v>1900</v>
      </c>
      <c r="K945" s="49" t="s">
        <v>77</v>
      </c>
      <c r="L945" s="49" t="s">
        <v>77</v>
      </c>
      <c r="M945" s="50" t="s">
        <v>77</v>
      </c>
      <c r="N945" s="46">
        <f t="shared" si="107"/>
        <v>1900</v>
      </c>
      <c r="P945">
        <f t="shared" si="101"/>
        <v>124</v>
      </c>
      <c r="Q945" s="38">
        <f t="shared" si="102"/>
        <v>1</v>
      </c>
      <c r="R945" s="38">
        <f t="shared" si="103"/>
        <v>0.9</v>
      </c>
      <c r="T945" s="47">
        <v>80414.927532274742</v>
      </c>
      <c r="U945" s="47">
        <f t="shared" si="104"/>
        <v>8041.4927532274723</v>
      </c>
      <c r="W945" s="47">
        <f t="shared" si="105"/>
        <v>80414.927532274742</v>
      </c>
      <c r="X945" s="47">
        <f t="shared" si="106"/>
        <v>8041.4927532274723</v>
      </c>
    </row>
    <row r="946" spans="5:24" x14ac:dyDescent="0.2">
      <c r="E946" s="63">
        <v>126534</v>
      </c>
      <c r="F946" s="63" t="s">
        <v>60</v>
      </c>
      <c r="G946" s="63" t="s">
        <v>73</v>
      </c>
      <c r="I946" s="48" t="s">
        <v>77</v>
      </c>
      <c r="J946" s="49">
        <v>1900</v>
      </c>
      <c r="K946" s="49" t="s">
        <v>77</v>
      </c>
      <c r="L946" s="49" t="s">
        <v>77</v>
      </c>
      <c r="M946" s="50" t="s">
        <v>77</v>
      </c>
      <c r="N946" s="46">
        <f t="shared" si="107"/>
        <v>1900</v>
      </c>
      <c r="P946">
        <f t="shared" si="101"/>
        <v>124</v>
      </c>
      <c r="Q946" s="38">
        <f t="shared" si="102"/>
        <v>1</v>
      </c>
      <c r="R946" s="38">
        <f t="shared" si="103"/>
        <v>0.9</v>
      </c>
      <c r="T946" s="47">
        <v>50435.678232961785</v>
      </c>
      <c r="U946" s="47">
        <f t="shared" si="104"/>
        <v>5043.5678232961773</v>
      </c>
      <c r="W946" s="47">
        <f t="shared" si="105"/>
        <v>50435.678232961785</v>
      </c>
      <c r="X946" s="47">
        <f t="shared" si="106"/>
        <v>5043.5678232961773</v>
      </c>
    </row>
    <row r="947" spans="5:24" x14ac:dyDescent="0.2">
      <c r="E947" s="63">
        <v>126533</v>
      </c>
      <c r="F947" s="63" t="s">
        <v>60</v>
      </c>
      <c r="G947" s="63" t="s">
        <v>73</v>
      </c>
      <c r="I947" s="48" t="s">
        <v>77</v>
      </c>
      <c r="J947" s="49">
        <v>1900</v>
      </c>
      <c r="K947" s="49" t="s">
        <v>77</v>
      </c>
      <c r="L947" s="49" t="s">
        <v>77</v>
      </c>
      <c r="M947" s="50" t="s">
        <v>77</v>
      </c>
      <c r="N947" s="46">
        <f t="shared" si="107"/>
        <v>1900</v>
      </c>
      <c r="P947">
        <f t="shared" si="101"/>
        <v>124</v>
      </c>
      <c r="Q947" s="38">
        <f t="shared" si="102"/>
        <v>1</v>
      </c>
      <c r="R947" s="38">
        <f t="shared" si="103"/>
        <v>0.9</v>
      </c>
      <c r="T947" s="47">
        <v>105456.41812346556</v>
      </c>
      <c r="U947" s="47">
        <f t="shared" si="104"/>
        <v>10545.641812346554</v>
      </c>
      <c r="W947" s="47">
        <f t="shared" si="105"/>
        <v>105456.41812346556</v>
      </c>
      <c r="X947" s="47">
        <f t="shared" si="106"/>
        <v>10545.641812346554</v>
      </c>
    </row>
    <row r="948" spans="5:24" x14ac:dyDescent="0.2">
      <c r="E948" s="63">
        <v>126532</v>
      </c>
      <c r="F948" s="63" t="s">
        <v>60</v>
      </c>
      <c r="G948" s="63" t="s">
        <v>73</v>
      </c>
      <c r="I948" s="48" t="s">
        <v>77</v>
      </c>
      <c r="J948" s="49">
        <v>1900</v>
      </c>
      <c r="K948" s="49" t="s">
        <v>77</v>
      </c>
      <c r="L948" s="49" t="s">
        <v>77</v>
      </c>
      <c r="M948" s="50" t="s">
        <v>77</v>
      </c>
      <c r="N948" s="46">
        <f t="shared" si="107"/>
        <v>1900</v>
      </c>
      <c r="P948">
        <f t="shared" si="101"/>
        <v>124</v>
      </c>
      <c r="Q948" s="38">
        <f t="shared" si="102"/>
        <v>1</v>
      </c>
      <c r="R948" s="38">
        <f t="shared" si="103"/>
        <v>0.9</v>
      </c>
      <c r="T948" s="47">
        <v>25041.490591190814</v>
      </c>
      <c r="U948" s="47">
        <f t="shared" si="104"/>
        <v>2504.1490591190809</v>
      </c>
      <c r="W948" s="47">
        <f t="shared" si="105"/>
        <v>25041.490591190814</v>
      </c>
      <c r="X948" s="47">
        <f t="shared" si="106"/>
        <v>2504.1490591190809</v>
      </c>
    </row>
    <row r="949" spans="5:24" x14ac:dyDescent="0.2">
      <c r="E949" s="63">
        <v>126531</v>
      </c>
      <c r="F949" s="63" t="s">
        <v>60</v>
      </c>
      <c r="G949" s="63" t="s">
        <v>73</v>
      </c>
      <c r="I949" s="48" t="s">
        <v>77</v>
      </c>
      <c r="J949" s="49">
        <v>1900</v>
      </c>
      <c r="K949" s="49" t="s">
        <v>77</v>
      </c>
      <c r="L949" s="49" t="s">
        <v>77</v>
      </c>
      <c r="M949" s="50" t="s">
        <v>77</v>
      </c>
      <c r="N949" s="46">
        <f t="shared" si="107"/>
        <v>1900</v>
      </c>
      <c r="P949">
        <f t="shared" si="101"/>
        <v>124</v>
      </c>
      <c r="Q949" s="38">
        <f t="shared" si="102"/>
        <v>1</v>
      </c>
      <c r="R949" s="38">
        <f t="shared" si="103"/>
        <v>0.9</v>
      </c>
      <c r="T949" s="47">
        <v>191867.19551560286</v>
      </c>
      <c r="U949" s="47">
        <f t="shared" si="104"/>
        <v>19186.71955156028</v>
      </c>
      <c r="W949" s="47">
        <f t="shared" si="105"/>
        <v>191867.19551560286</v>
      </c>
      <c r="X949" s="47">
        <f t="shared" si="106"/>
        <v>19186.71955156028</v>
      </c>
    </row>
    <row r="950" spans="5:24" x14ac:dyDescent="0.2">
      <c r="E950" s="63">
        <v>126530</v>
      </c>
      <c r="F950" s="63" t="s">
        <v>60</v>
      </c>
      <c r="G950" s="63" t="s">
        <v>73</v>
      </c>
      <c r="I950" s="48" t="s">
        <v>77</v>
      </c>
      <c r="J950" s="49">
        <v>1900</v>
      </c>
      <c r="K950" s="49" t="s">
        <v>77</v>
      </c>
      <c r="L950" s="49" t="s">
        <v>77</v>
      </c>
      <c r="M950" s="50" t="s">
        <v>77</v>
      </c>
      <c r="N950" s="46">
        <f t="shared" si="107"/>
        <v>1900</v>
      </c>
      <c r="P950">
        <f t="shared" si="101"/>
        <v>124</v>
      </c>
      <c r="Q950" s="38">
        <f t="shared" si="102"/>
        <v>1</v>
      </c>
      <c r="R950" s="38">
        <f t="shared" si="103"/>
        <v>0.9</v>
      </c>
      <c r="T950" s="47">
        <v>55373.436941083921</v>
      </c>
      <c r="U950" s="47">
        <f t="shared" si="104"/>
        <v>5537.343694108391</v>
      </c>
      <c r="W950" s="47">
        <f t="shared" si="105"/>
        <v>55373.436941083921</v>
      </c>
      <c r="X950" s="47">
        <f t="shared" si="106"/>
        <v>5537.343694108391</v>
      </c>
    </row>
    <row r="951" spans="5:24" x14ac:dyDescent="0.2">
      <c r="E951" s="63">
        <v>126529</v>
      </c>
      <c r="F951" s="63" t="s">
        <v>60</v>
      </c>
      <c r="G951" s="63" t="s">
        <v>73</v>
      </c>
      <c r="I951" s="48" t="s">
        <v>77</v>
      </c>
      <c r="J951" s="49">
        <v>1900</v>
      </c>
      <c r="K951" s="49" t="s">
        <v>77</v>
      </c>
      <c r="L951" s="49" t="s">
        <v>77</v>
      </c>
      <c r="M951" s="50" t="s">
        <v>77</v>
      </c>
      <c r="N951" s="46">
        <f t="shared" si="107"/>
        <v>1900</v>
      </c>
      <c r="P951">
        <f t="shared" si="101"/>
        <v>124</v>
      </c>
      <c r="Q951" s="38">
        <f t="shared" si="102"/>
        <v>1</v>
      </c>
      <c r="R951" s="38">
        <f t="shared" si="103"/>
        <v>0.9</v>
      </c>
      <c r="T951" s="47">
        <v>23983.399439450357</v>
      </c>
      <c r="U951" s="47">
        <f t="shared" si="104"/>
        <v>2398.339943945035</v>
      </c>
      <c r="W951" s="47">
        <f t="shared" si="105"/>
        <v>23983.399439450357</v>
      </c>
      <c r="X951" s="47">
        <f t="shared" si="106"/>
        <v>2398.339943945035</v>
      </c>
    </row>
    <row r="952" spans="5:24" x14ac:dyDescent="0.2">
      <c r="E952" s="63">
        <v>126528</v>
      </c>
      <c r="F952" s="63" t="s">
        <v>60</v>
      </c>
      <c r="G952" s="63" t="s">
        <v>73</v>
      </c>
      <c r="I952" s="48" t="s">
        <v>77</v>
      </c>
      <c r="J952" s="49">
        <v>1900</v>
      </c>
      <c r="K952" s="49" t="s">
        <v>77</v>
      </c>
      <c r="L952" s="49" t="s">
        <v>77</v>
      </c>
      <c r="M952" s="50" t="s">
        <v>77</v>
      </c>
      <c r="N952" s="46">
        <f t="shared" si="107"/>
        <v>1900</v>
      </c>
      <c r="P952">
        <f t="shared" si="101"/>
        <v>124</v>
      </c>
      <c r="Q952" s="38">
        <f t="shared" si="102"/>
        <v>1</v>
      </c>
      <c r="R952" s="38">
        <f t="shared" si="103"/>
        <v>0.9</v>
      </c>
      <c r="T952" s="47">
        <v>138962.63792858002</v>
      </c>
      <c r="U952" s="47">
        <f t="shared" si="104"/>
        <v>13896.263792857999</v>
      </c>
      <c r="W952" s="47">
        <f t="shared" si="105"/>
        <v>138962.63792858002</v>
      </c>
      <c r="X952" s="47">
        <f t="shared" si="106"/>
        <v>13896.263792857999</v>
      </c>
    </row>
    <row r="953" spans="5:24" x14ac:dyDescent="0.2">
      <c r="E953" s="63">
        <v>126527</v>
      </c>
      <c r="F953" s="63" t="s">
        <v>60</v>
      </c>
      <c r="G953" s="63" t="s">
        <v>73</v>
      </c>
      <c r="I953" s="48" t="s">
        <v>77</v>
      </c>
      <c r="J953" s="49">
        <v>1900</v>
      </c>
      <c r="K953" s="49" t="s">
        <v>77</v>
      </c>
      <c r="L953" s="49" t="s">
        <v>77</v>
      </c>
      <c r="M953" s="50" t="s">
        <v>77</v>
      </c>
      <c r="N953" s="46">
        <f t="shared" si="107"/>
        <v>1900</v>
      </c>
      <c r="P953">
        <f t="shared" si="101"/>
        <v>124</v>
      </c>
      <c r="Q953" s="38">
        <f t="shared" si="102"/>
        <v>1</v>
      </c>
      <c r="R953" s="38">
        <f t="shared" si="103"/>
        <v>0.9</v>
      </c>
      <c r="T953" s="47">
        <v>126265.54410769454</v>
      </c>
      <c r="U953" s="47">
        <f t="shared" si="104"/>
        <v>12626.554410769451</v>
      </c>
      <c r="W953" s="47">
        <f t="shared" si="105"/>
        <v>126265.54410769454</v>
      </c>
      <c r="X953" s="47">
        <f t="shared" si="106"/>
        <v>12626.554410769451</v>
      </c>
    </row>
    <row r="954" spans="5:24" x14ac:dyDescent="0.2">
      <c r="E954" s="63">
        <v>126526</v>
      </c>
      <c r="F954" s="63" t="s">
        <v>60</v>
      </c>
      <c r="G954" s="63" t="s">
        <v>73</v>
      </c>
      <c r="I954" s="48" t="s">
        <v>77</v>
      </c>
      <c r="J954" s="49">
        <v>1900</v>
      </c>
      <c r="K954" s="49" t="s">
        <v>77</v>
      </c>
      <c r="L954" s="49" t="s">
        <v>77</v>
      </c>
      <c r="M954" s="50" t="s">
        <v>77</v>
      </c>
      <c r="N954" s="46">
        <f t="shared" si="107"/>
        <v>1900</v>
      </c>
      <c r="P954">
        <f t="shared" si="101"/>
        <v>124</v>
      </c>
      <c r="Q954" s="38">
        <f t="shared" si="102"/>
        <v>1</v>
      </c>
      <c r="R954" s="38">
        <f t="shared" si="103"/>
        <v>0.9</v>
      </c>
      <c r="T954" s="47">
        <v>33153.522754534322</v>
      </c>
      <c r="U954" s="47">
        <f t="shared" si="104"/>
        <v>3315.3522754534315</v>
      </c>
      <c r="W954" s="47">
        <f t="shared" si="105"/>
        <v>33153.522754534322</v>
      </c>
      <c r="X954" s="47">
        <f t="shared" si="106"/>
        <v>3315.3522754534315</v>
      </c>
    </row>
    <row r="955" spans="5:24" x14ac:dyDescent="0.2">
      <c r="E955" s="63">
        <v>126525</v>
      </c>
      <c r="F955" s="63" t="s">
        <v>60</v>
      </c>
      <c r="G955" s="63" t="s">
        <v>73</v>
      </c>
      <c r="I955" s="48" t="s">
        <v>77</v>
      </c>
      <c r="J955" s="49">
        <v>1900</v>
      </c>
      <c r="K955" s="49" t="s">
        <v>77</v>
      </c>
      <c r="L955" s="49" t="s">
        <v>77</v>
      </c>
      <c r="M955" s="50" t="s">
        <v>77</v>
      </c>
      <c r="N955" s="46">
        <f t="shared" si="107"/>
        <v>1900</v>
      </c>
      <c r="P955">
        <f t="shared" si="101"/>
        <v>124</v>
      </c>
      <c r="Q955" s="38">
        <f t="shared" si="102"/>
        <v>1</v>
      </c>
      <c r="R955" s="38">
        <f t="shared" si="103"/>
        <v>0.9</v>
      </c>
      <c r="T955" s="47">
        <v>14460.579073786246</v>
      </c>
      <c r="U955" s="47">
        <f t="shared" si="104"/>
        <v>1446.0579073786243</v>
      </c>
      <c r="W955" s="47">
        <f t="shared" si="105"/>
        <v>14460.579073786246</v>
      </c>
      <c r="X955" s="47">
        <f t="shared" si="106"/>
        <v>1446.0579073786243</v>
      </c>
    </row>
    <row r="956" spans="5:24" x14ac:dyDescent="0.2">
      <c r="E956" s="63">
        <v>126524</v>
      </c>
      <c r="F956" s="63" t="s">
        <v>60</v>
      </c>
      <c r="G956" s="63" t="s">
        <v>73</v>
      </c>
      <c r="I956" s="48" t="s">
        <v>77</v>
      </c>
      <c r="J956" s="49">
        <v>1900</v>
      </c>
      <c r="K956" s="49" t="s">
        <v>77</v>
      </c>
      <c r="L956" s="49" t="s">
        <v>77</v>
      </c>
      <c r="M956" s="50" t="s">
        <v>77</v>
      </c>
      <c r="N956" s="46">
        <f t="shared" si="107"/>
        <v>1900</v>
      </c>
      <c r="P956">
        <f t="shared" si="101"/>
        <v>124</v>
      </c>
      <c r="Q956" s="38">
        <f t="shared" si="102"/>
        <v>1</v>
      </c>
      <c r="R956" s="38">
        <f t="shared" si="103"/>
        <v>0.9</v>
      </c>
      <c r="T956" s="47">
        <v>102987.53876940448</v>
      </c>
      <c r="U956" s="47">
        <f t="shared" si="104"/>
        <v>10298.753876940445</v>
      </c>
      <c r="W956" s="47">
        <f t="shared" si="105"/>
        <v>102987.53876940448</v>
      </c>
      <c r="X956" s="47">
        <f t="shared" si="106"/>
        <v>10298.753876940445</v>
      </c>
    </row>
    <row r="957" spans="5:24" x14ac:dyDescent="0.2">
      <c r="E957" s="63">
        <v>126523</v>
      </c>
      <c r="F957" s="63" t="s">
        <v>60</v>
      </c>
      <c r="G957" s="63" t="s">
        <v>73</v>
      </c>
      <c r="I957" s="48" t="s">
        <v>77</v>
      </c>
      <c r="J957" s="49">
        <v>1900</v>
      </c>
      <c r="K957" s="49" t="s">
        <v>77</v>
      </c>
      <c r="L957" s="49" t="s">
        <v>77</v>
      </c>
      <c r="M957" s="50" t="s">
        <v>77</v>
      </c>
      <c r="N957" s="46">
        <f t="shared" si="107"/>
        <v>1900</v>
      </c>
      <c r="P957">
        <f t="shared" si="101"/>
        <v>124</v>
      </c>
      <c r="Q957" s="38">
        <f t="shared" si="102"/>
        <v>1</v>
      </c>
      <c r="R957" s="38">
        <f t="shared" si="103"/>
        <v>0.9</v>
      </c>
      <c r="T957" s="47">
        <v>220435.65661259519</v>
      </c>
      <c r="U957" s="47">
        <f t="shared" si="104"/>
        <v>22043.565661259516</v>
      </c>
      <c r="W957" s="47">
        <f t="shared" si="105"/>
        <v>220435.65661259519</v>
      </c>
      <c r="X957" s="47">
        <f t="shared" si="106"/>
        <v>22043.565661259516</v>
      </c>
    </row>
    <row r="958" spans="5:24" x14ac:dyDescent="0.2">
      <c r="E958" s="63">
        <v>126522</v>
      </c>
      <c r="F958" s="63" t="s">
        <v>60</v>
      </c>
      <c r="G958" s="63" t="s">
        <v>73</v>
      </c>
      <c r="I958" s="48" t="s">
        <v>77</v>
      </c>
      <c r="J958" s="49">
        <v>1900</v>
      </c>
      <c r="K958" s="49" t="s">
        <v>77</v>
      </c>
      <c r="L958" s="49" t="s">
        <v>77</v>
      </c>
      <c r="M958" s="50" t="s">
        <v>77</v>
      </c>
      <c r="N958" s="46">
        <f t="shared" si="107"/>
        <v>1900</v>
      </c>
      <c r="P958">
        <f t="shared" si="101"/>
        <v>124</v>
      </c>
      <c r="Q958" s="38">
        <f t="shared" si="102"/>
        <v>1</v>
      </c>
      <c r="R958" s="38">
        <f t="shared" si="103"/>
        <v>0.9</v>
      </c>
      <c r="T958" s="47">
        <v>213734.41265157232</v>
      </c>
      <c r="U958" s="47">
        <f t="shared" si="104"/>
        <v>21373.441265157227</v>
      </c>
      <c r="W958" s="47">
        <f t="shared" si="105"/>
        <v>213734.41265157232</v>
      </c>
      <c r="X958" s="47">
        <f t="shared" si="106"/>
        <v>21373.441265157227</v>
      </c>
    </row>
    <row r="959" spans="5:24" x14ac:dyDescent="0.2">
      <c r="E959" s="63">
        <v>126519</v>
      </c>
      <c r="F959" s="63" t="s">
        <v>60</v>
      </c>
      <c r="G959" s="63" t="s">
        <v>73</v>
      </c>
      <c r="I959" s="48" t="s">
        <v>77</v>
      </c>
      <c r="J959" s="49">
        <v>1900</v>
      </c>
      <c r="K959" s="49" t="s">
        <v>77</v>
      </c>
      <c r="L959" s="49" t="s">
        <v>77</v>
      </c>
      <c r="M959" s="50" t="s">
        <v>77</v>
      </c>
      <c r="N959" s="46">
        <f t="shared" si="107"/>
        <v>1900</v>
      </c>
      <c r="P959">
        <f t="shared" si="101"/>
        <v>124</v>
      </c>
      <c r="Q959" s="38">
        <f t="shared" si="102"/>
        <v>1</v>
      </c>
      <c r="R959" s="38">
        <f t="shared" si="103"/>
        <v>0.9</v>
      </c>
      <c r="T959" s="47">
        <v>45850.616575419801</v>
      </c>
      <c r="U959" s="47">
        <f t="shared" si="104"/>
        <v>4585.061657541979</v>
      </c>
      <c r="W959" s="47">
        <f t="shared" si="105"/>
        <v>45850.616575419801</v>
      </c>
      <c r="X959" s="47">
        <f t="shared" si="106"/>
        <v>4585.061657541979</v>
      </c>
    </row>
    <row r="960" spans="5:24" x14ac:dyDescent="0.2">
      <c r="E960" s="63">
        <v>126518</v>
      </c>
      <c r="F960" s="63" t="s">
        <v>60</v>
      </c>
      <c r="G960" s="63" t="s">
        <v>73</v>
      </c>
      <c r="I960" s="48" t="s">
        <v>77</v>
      </c>
      <c r="J960" s="49">
        <v>1900</v>
      </c>
      <c r="K960" s="49" t="s">
        <v>77</v>
      </c>
      <c r="L960" s="49" t="s">
        <v>77</v>
      </c>
      <c r="M960" s="50" t="s">
        <v>77</v>
      </c>
      <c r="N960" s="46">
        <f t="shared" si="107"/>
        <v>1900</v>
      </c>
      <c r="P960">
        <f t="shared" si="101"/>
        <v>124</v>
      </c>
      <c r="Q960" s="38">
        <f t="shared" si="102"/>
        <v>1</v>
      </c>
      <c r="R960" s="38">
        <f t="shared" si="103"/>
        <v>0.9</v>
      </c>
      <c r="T960" s="47">
        <v>220435.65661259519</v>
      </c>
      <c r="U960" s="47">
        <f t="shared" si="104"/>
        <v>22043.565661259516</v>
      </c>
      <c r="W960" s="47">
        <f t="shared" si="105"/>
        <v>220435.65661259519</v>
      </c>
      <c r="X960" s="47">
        <f t="shared" si="106"/>
        <v>22043.565661259516</v>
      </c>
    </row>
    <row r="961" spans="5:24" x14ac:dyDescent="0.2">
      <c r="E961" s="63">
        <v>126517</v>
      </c>
      <c r="F961" s="63" t="s">
        <v>60</v>
      </c>
      <c r="G961" s="63" t="s">
        <v>73</v>
      </c>
      <c r="I961" s="48" t="s">
        <v>77</v>
      </c>
      <c r="J961" s="49">
        <v>1900</v>
      </c>
      <c r="K961" s="49" t="s">
        <v>77</v>
      </c>
      <c r="L961" s="49" t="s">
        <v>77</v>
      </c>
      <c r="M961" s="50" t="s">
        <v>77</v>
      </c>
      <c r="N961" s="46">
        <f t="shared" si="107"/>
        <v>1900</v>
      </c>
      <c r="P961">
        <f t="shared" si="101"/>
        <v>124</v>
      </c>
      <c r="Q961" s="38">
        <f t="shared" si="102"/>
        <v>1</v>
      </c>
      <c r="R961" s="38">
        <f t="shared" si="103"/>
        <v>0.9</v>
      </c>
      <c r="T961" s="47">
        <v>0</v>
      </c>
      <c r="U961" s="47">
        <f t="shared" si="104"/>
        <v>0</v>
      </c>
      <c r="W961" s="47">
        <f t="shared" si="105"/>
        <v>0</v>
      </c>
      <c r="X961" s="47">
        <f t="shared" si="106"/>
        <v>0</v>
      </c>
    </row>
    <row r="962" spans="5:24" x14ac:dyDescent="0.2">
      <c r="E962" s="63">
        <v>109128</v>
      </c>
      <c r="F962" s="63" t="s">
        <v>61</v>
      </c>
      <c r="G962" s="63" t="s">
        <v>73</v>
      </c>
      <c r="I962" s="48" t="s">
        <v>77</v>
      </c>
      <c r="J962" s="49" t="s">
        <v>77</v>
      </c>
      <c r="K962" s="49">
        <v>1961</v>
      </c>
      <c r="L962" s="49" t="s">
        <v>77</v>
      </c>
      <c r="M962" s="50" t="s">
        <v>77</v>
      </c>
      <c r="N962" s="46">
        <f t="shared" si="107"/>
        <v>1961</v>
      </c>
      <c r="P962">
        <f t="shared" si="101"/>
        <v>63</v>
      </c>
      <c r="Q962" s="38">
        <f t="shared" si="102"/>
        <v>1</v>
      </c>
      <c r="R962" s="38">
        <f t="shared" si="103"/>
        <v>0.9</v>
      </c>
      <c r="T962" s="47">
        <v>21161.823034809138</v>
      </c>
      <c r="U962" s="47">
        <f t="shared" si="104"/>
        <v>2116.1823034809136</v>
      </c>
      <c r="W962" s="47">
        <f t="shared" si="105"/>
        <v>21161.823034809138</v>
      </c>
      <c r="X962" s="47">
        <f t="shared" si="106"/>
        <v>2116.1823034809136</v>
      </c>
    </row>
    <row r="963" spans="5:24" x14ac:dyDescent="0.2">
      <c r="E963" s="63">
        <v>109127</v>
      </c>
      <c r="F963" s="63" t="s">
        <v>61</v>
      </c>
      <c r="G963" s="63" t="s">
        <v>73</v>
      </c>
      <c r="I963" s="48" t="s">
        <v>77</v>
      </c>
      <c r="J963" s="49" t="s">
        <v>77</v>
      </c>
      <c r="K963" s="49">
        <v>1961</v>
      </c>
      <c r="L963" s="49" t="s">
        <v>77</v>
      </c>
      <c r="M963" s="50" t="s">
        <v>77</v>
      </c>
      <c r="N963" s="46">
        <f t="shared" si="107"/>
        <v>1961</v>
      </c>
      <c r="P963">
        <f t="shared" si="101"/>
        <v>63</v>
      </c>
      <c r="Q963" s="38">
        <f t="shared" si="102"/>
        <v>1</v>
      </c>
      <c r="R963" s="38">
        <f t="shared" si="103"/>
        <v>0.9</v>
      </c>
      <c r="T963" s="47">
        <v>152202.34259651191</v>
      </c>
      <c r="U963" s="47">
        <f t="shared" si="104"/>
        <v>15220.234259651188</v>
      </c>
      <c r="W963" s="47">
        <f t="shared" si="105"/>
        <v>152202.34259651191</v>
      </c>
      <c r="X963" s="47">
        <f t="shared" si="106"/>
        <v>15220.234259651188</v>
      </c>
    </row>
    <row r="964" spans="5:24" x14ac:dyDescent="0.2">
      <c r="E964" s="63">
        <v>109126</v>
      </c>
      <c r="F964" s="63" t="s">
        <v>61</v>
      </c>
      <c r="G964" s="63" t="s">
        <v>73</v>
      </c>
      <c r="I964" s="48" t="s">
        <v>77</v>
      </c>
      <c r="J964" s="49" t="s">
        <v>77</v>
      </c>
      <c r="K964" s="49">
        <v>1961</v>
      </c>
      <c r="L964" s="49" t="s">
        <v>77</v>
      </c>
      <c r="M964" s="50" t="s">
        <v>77</v>
      </c>
      <c r="N964" s="46">
        <f t="shared" si="107"/>
        <v>1961</v>
      </c>
      <c r="P964">
        <f t="shared" si="101"/>
        <v>63</v>
      </c>
      <c r="Q964" s="38">
        <f t="shared" si="102"/>
        <v>1</v>
      </c>
      <c r="R964" s="38">
        <f t="shared" si="103"/>
        <v>0.9</v>
      </c>
      <c r="T964" s="47">
        <v>144470.13802610087</v>
      </c>
      <c r="U964" s="47">
        <f t="shared" si="104"/>
        <v>14447.013802610085</v>
      </c>
      <c r="W964" s="47">
        <f t="shared" si="105"/>
        <v>144470.13802610087</v>
      </c>
      <c r="X964" s="47">
        <f t="shared" si="106"/>
        <v>14447.013802610085</v>
      </c>
    </row>
    <row r="965" spans="5:24" x14ac:dyDescent="0.2">
      <c r="E965" s="63">
        <v>109125</v>
      </c>
      <c r="F965" s="63" t="s">
        <v>61</v>
      </c>
      <c r="G965" s="63" t="s">
        <v>73</v>
      </c>
      <c r="I965" s="48" t="s">
        <v>77</v>
      </c>
      <c r="J965" s="49" t="s">
        <v>77</v>
      </c>
      <c r="K965" s="49">
        <v>1961</v>
      </c>
      <c r="L965" s="49" t="s">
        <v>77</v>
      </c>
      <c r="M965" s="50" t="s">
        <v>77</v>
      </c>
      <c r="N965" s="46">
        <f t="shared" si="107"/>
        <v>1961</v>
      </c>
      <c r="P965">
        <f t="shared" si="101"/>
        <v>63</v>
      </c>
      <c r="Q965" s="38">
        <f t="shared" si="102"/>
        <v>1</v>
      </c>
      <c r="R965" s="38">
        <f t="shared" si="103"/>
        <v>0.9</v>
      </c>
      <c r="T965" s="47">
        <v>26859.236928796217</v>
      </c>
      <c r="U965" s="47">
        <f t="shared" si="104"/>
        <v>2685.9236928796213</v>
      </c>
      <c r="W965" s="47">
        <f t="shared" si="105"/>
        <v>26859.236928796217</v>
      </c>
      <c r="X965" s="47">
        <f t="shared" si="106"/>
        <v>2685.9236928796213</v>
      </c>
    </row>
    <row r="966" spans="5:24" x14ac:dyDescent="0.2">
      <c r="E966" s="63">
        <v>109124</v>
      </c>
      <c r="F966" s="63" t="s">
        <v>61</v>
      </c>
      <c r="G966" s="63" t="s">
        <v>73</v>
      </c>
      <c r="I966" s="48" t="s">
        <v>77</v>
      </c>
      <c r="J966" s="49" t="s">
        <v>77</v>
      </c>
      <c r="K966" s="49">
        <v>1961</v>
      </c>
      <c r="L966" s="49" t="s">
        <v>77</v>
      </c>
      <c r="M966" s="50" t="s">
        <v>77</v>
      </c>
      <c r="N966" s="46">
        <f t="shared" si="107"/>
        <v>1961</v>
      </c>
      <c r="P966">
        <f t="shared" si="101"/>
        <v>63</v>
      </c>
      <c r="Q966" s="38">
        <f t="shared" si="102"/>
        <v>1</v>
      </c>
      <c r="R966" s="38">
        <f t="shared" si="103"/>
        <v>0.9</v>
      </c>
      <c r="T966" s="47">
        <v>30114.902011074544</v>
      </c>
      <c r="U966" s="47">
        <f t="shared" si="104"/>
        <v>3011.4902011074537</v>
      </c>
      <c r="W966" s="47">
        <f t="shared" si="105"/>
        <v>30114.902011074544</v>
      </c>
      <c r="X966" s="47">
        <f t="shared" si="106"/>
        <v>3011.4902011074537</v>
      </c>
    </row>
    <row r="967" spans="5:24" x14ac:dyDescent="0.2">
      <c r="E967" s="63">
        <v>109121</v>
      </c>
      <c r="F967" s="63" t="s">
        <v>61</v>
      </c>
      <c r="G967" s="63" t="s">
        <v>73</v>
      </c>
      <c r="I967" s="48" t="s">
        <v>77</v>
      </c>
      <c r="J967" s="49" t="s">
        <v>77</v>
      </c>
      <c r="K967" s="49">
        <v>1961</v>
      </c>
      <c r="L967" s="49" t="s">
        <v>77</v>
      </c>
      <c r="M967" s="50" t="s">
        <v>77</v>
      </c>
      <c r="N967" s="46">
        <f t="shared" si="107"/>
        <v>1961</v>
      </c>
      <c r="P967">
        <f t="shared" si="101"/>
        <v>63</v>
      </c>
      <c r="Q967" s="38">
        <f t="shared" si="102"/>
        <v>1</v>
      </c>
      <c r="R967" s="38">
        <f t="shared" si="103"/>
        <v>0.9</v>
      </c>
      <c r="T967" s="47">
        <v>0</v>
      </c>
      <c r="U967" s="47">
        <f t="shared" si="104"/>
        <v>0</v>
      </c>
      <c r="W967" s="47">
        <f t="shared" si="105"/>
        <v>0</v>
      </c>
      <c r="X967" s="47">
        <f t="shared" si="106"/>
        <v>0</v>
      </c>
    </row>
    <row r="968" spans="5:24" x14ac:dyDescent="0.2">
      <c r="E968" s="63">
        <v>109120</v>
      </c>
      <c r="F968" s="63" t="s">
        <v>61</v>
      </c>
      <c r="G968" s="63" t="s">
        <v>73</v>
      </c>
      <c r="I968" s="48" t="s">
        <v>77</v>
      </c>
      <c r="J968" s="49" t="s">
        <v>77</v>
      </c>
      <c r="K968" s="49">
        <v>1961</v>
      </c>
      <c r="L968" s="49" t="s">
        <v>77</v>
      </c>
      <c r="M968" s="50" t="s">
        <v>77</v>
      </c>
      <c r="N968" s="46">
        <f t="shared" si="107"/>
        <v>1961</v>
      </c>
      <c r="P968">
        <f t="shared" si="101"/>
        <v>63</v>
      </c>
      <c r="Q968" s="38">
        <f t="shared" si="102"/>
        <v>1</v>
      </c>
      <c r="R968" s="38">
        <f t="shared" si="103"/>
        <v>0.9</v>
      </c>
      <c r="T968" s="47">
        <v>0</v>
      </c>
      <c r="U968" s="47">
        <f t="shared" si="104"/>
        <v>0</v>
      </c>
      <c r="W968" s="47">
        <f t="shared" si="105"/>
        <v>0</v>
      </c>
      <c r="X968" s="47">
        <f t="shared" si="106"/>
        <v>0</v>
      </c>
    </row>
    <row r="969" spans="5:24" x14ac:dyDescent="0.2">
      <c r="E969" s="63">
        <v>109119</v>
      </c>
      <c r="F969" s="63" t="s">
        <v>61</v>
      </c>
      <c r="G969" s="63" t="s">
        <v>73</v>
      </c>
      <c r="I969" s="48" t="s">
        <v>77</v>
      </c>
      <c r="J969" s="49" t="s">
        <v>77</v>
      </c>
      <c r="K969" s="49">
        <v>1961</v>
      </c>
      <c r="L969" s="49" t="s">
        <v>77</v>
      </c>
      <c r="M969" s="50" t="s">
        <v>77</v>
      </c>
      <c r="N969" s="46">
        <f t="shared" si="107"/>
        <v>1961</v>
      </c>
      <c r="P969">
        <f t="shared" si="101"/>
        <v>63</v>
      </c>
      <c r="Q969" s="38">
        <f t="shared" si="102"/>
        <v>1</v>
      </c>
      <c r="R969" s="38">
        <f t="shared" si="103"/>
        <v>0.9</v>
      </c>
      <c r="T969" s="47">
        <v>62671.552833857837</v>
      </c>
      <c r="U969" s="47">
        <f t="shared" si="104"/>
        <v>6267.1552833857822</v>
      </c>
      <c r="W969" s="47">
        <f t="shared" si="105"/>
        <v>62671.552833857837</v>
      </c>
      <c r="X969" s="47">
        <f t="shared" si="106"/>
        <v>6267.1552833857822</v>
      </c>
    </row>
    <row r="970" spans="5:24" x14ac:dyDescent="0.2">
      <c r="E970" s="63">
        <v>109118</v>
      </c>
      <c r="F970" s="63" t="s">
        <v>61</v>
      </c>
      <c r="G970" s="63" t="s">
        <v>73</v>
      </c>
      <c r="I970" s="48" t="s">
        <v>77</v>
      </c>
      <c r="J970" s="49" t="s">
        <v>77</v>
      </c>
      <c r="K970" s="49">
        <v>1961</v>
      </c>
      <c r="L970" s="49" t="s">
        <v>77</v>
      </c>
      <c r="M970" s="50" t="s">
        <v>77</v>
      </c>
      <c r="N970" s="46">
        <f t="shared" si="107"/>
        <v>1961</v>
      </c>
      <c r="P970">
        <f t="shared" si="101"/>
        <v>63</v>
      </c>
      <c r="Q970" s="38">
        <f t="shared" si="102"/>
        <v>1</v>
      </c>
      <c r="R970" s="38">
        <f t="shared" si="103"/>
        <v>0.9</v>
      </c>
      <c r="T970" s="47">
        <v>28894.027605220166</v>
      </c>
      <c r="U970" s="47">
        <f t="shared" si="104"/>
        <v>2889.4027605220158</v>
      </c>
      <c r="W970" s="47">
        <f t="shared" si="105"/>
        <v>28894.027605220166</v>
      </c>
      <c r="X970" s="47">
        <f t="shared" si="106"/>
        <v>2889.4027605220158</v>
      </c>
    </row>
    <row r="971" spans="5:24" x14ac:dyDescent="0.2">
      <c r="E971" s="63">
        <v>109117</v>
      </c>
      <c r="F971" s="63" t="s">
        <v>61</v>
      </c>
      <c r="G971" s="63" t="s">
        <v>73</v>
      </c>
      <c r="I971" s="48" t="s">
        <v>77</v>
      </c>
      <c r="J971" s="49" t="s">
        <v>77</v>
      </c>
      <c r="K971" s="49">
        <v>1961</v>
      </c>
      <c r="L971" s="49" t="s">
        <v>77</v>
      </c>
      <c r="M971" s="50" t="s">
        <v>77</v>
      </c>
      <c r="N971" s="46">
        <f t="shared" si="107"/>
        <v>1961</v>
      </c>
      <c r="P971">
        <f t="shared" si="101"/>
        <v>63</v>
      </c>
      <c r="Q971" s="38">
        <f t="shared" si="102"/>
        <v>1</v>
      </c>
      <c r="R971" s="38">
        <f t="shared" si="103"/>
        <v>0.9</v>
      </c>
      <c r="T971" s="47">
        <v>0</v>
      </c>
      <c r="U971" s="47">
        <f t="shared" si="104"/>
        <v>0</v>
      </c>
      <c r="W971" s="47">
        <f t="shared" si="105"/>
        <v>0</v>
      </c>
      <c r="X971" s="47">
        <f t="shared" si="106"/>
        <v>0</v>
      </c>
    </row>
    <row r="972" spans="5:24" x14ac:dyDescent="0.2">
      <c r="E972" s="63">
        <v>109116</v>
      </c>
      <c r="F972" s="63" t="s">
        <v>61</v>
      </c>
      <c r="G972" s="63" t="s">
        <v>73</v>
      </c>
      <c r="I972" s="48" t="s">
        <v>77</v>
      </c>
      <c r="J972" s="49" t="s">
        <v>77</v>
      </c>
      <c r="K972" s="49">
        <v>1961</v>
      </c>
      <c r="L972" s="49" t="s">
        <v>77</v>
      </c>
      <c r="M972" s="50" t="s">
        <v>77</v>
      </c>
      <c r="N972" s="46">
        <f t="shared" si="107"/>
        <v>1961</v>
      </c>
      <c r="P972">
        <f t="shared" si="101"/>
        <v>63</v>
      </c>
      <c r="Q972" s="38">
        <f t="shared" si="102"/>
        <v>1</v>
      </c>
      <c r="R972" s="38">
        <f t="shared" si="103"/>
        <v>0.9</v>
      </c>
      <c r="T972" s="47">
        <v>22789.655575948305</v>
      </c>
      <c r="U972" s="47">
        <f t="shared" si="104"/>
        <v>2278.96555759483</v>
      </c>
      <c r="W972" s="47">
        <f t="shared" si="105"/>
        <v>22789.655575948305</v>
      </c>
      <c r="X972" s="47">
        <f t="shared" si="106"/>
        <v>2278.96555759483</v>
      </c>
    </row>
    <row r="973" spans="5:24" x14ac:dyDescent="0.2">
      <c r="E973" s="63">
        <v>109115</v>
      </c>
      <c r="F973" s="63" t="s">
        <v>61</v>
      </c>
      <c r="G973" s="63" t="s">
        <v>73</v>
      </c>
      <c r="I973" s="48" t="s">
        <v>77</v>
      </c>
      <c r="J973" s="49" t="s">
        <v>77</v>
      </c>
      <c r="K973" s="49">
        <v>1961</v>
      </c>
      <c r="L973" s="49" t="s">
        <v>77</v>
      </c>
      <c r="M973" s="50" t="s">
        <v>77</v>
      </c>
      <c r="N973" s="46">
        <f t="shared" si="107"/>
        <v>1961</v>
      </c>
      <c r="P973">
        <f t="shared" si="101"/>
        <v>63</v>
      </c>
      <c r="Q973" s="38">
        <f t="shared" si="102"/>
        <v>1</v>
      </c>
      <c r="R973" s="38">
        <f t="shared" si="103"/>
        <v>0.9</v>
      </c>
      <c r="T973" s="47">
        <v>145284.05429667045</v>
      </c>
      <c r="U973" s="47">
        <f t="shared" si="104"/>
        <v>14528.405429667042</v>
      </c>
      <c r="W973" s="47">
        <f t="shared" si="105"/>
        <v>145284.05429667045</v>
      </c>
      <c r="X973" s="47">
        <f t="shared" si="106"/>
        <v>14528.405429667042</v>
      </c>
    </row>
    <row r="974" spans="5:24" x14ac:dyDescent="0.2">
      <c r="E974" s="63">
        <v>109114</v>
      </c>
      <c r="F974" s="63" t="s">
        <v>61</v>
      </c>
      <c r="G974" s="63" t="s">
        <v>73</v>
      </c>
      <c r="I974" s="48" t="s">
        <v>77</v>
      </c>
      <c r="J974" s="49" t="s">
        <v>77</v>
      </c>
      <c r="K974" s="49">
        <v>1961</v>
      </c>
      <c r="L974" s="49" t="s">
        <v>77</v>
      </c>
      <c r="M974" s="50" t="s">
        <v>77</v>
      </c>
      <c r="N974" s="46">
        <f t="shared" si="107"/>
        <v>1961</v>
      </c>
      <c r="P974">
        <f t="shared" si="101"/>
        <v>63</v>
      </c>
      <c r="Q974" s="38">
        <f t="shared" si="102"/>
        <v>1</v>
      </c>
      <c r="R974" s="38">
        <f t="shared" si="103"/>
        <v>0.9</v>
      </c>
      <c r="T974" s="47">
        <v>64706.343510281804</v>
      </c>
      <c r="U974" s="47">
        <f t="shared" si="104"/>
        <v>6470.6343510281786</v>
      </c>
      <c r="W974" s="47">
        <f t="shared" si="105"/>
        <v>64706.343510281804</v>
      </c>
      <c r="X974" s="47">
        <f t="shared" si="106"/>
        <v>6470.6343510281786</v>
      </c>
    </row>
    <row r="975" spans="5:24" x14ac:dyDescent="0.2">
      <c r="E975" s="63">
        <v>109113</v>
      </c>
      <c r="F975" s="63" t="s">
        <v>61</v>
      </c>
      <c r="G975" s="63" t="s">
        <v>73</v>
      </c>
      <c r="I975" s="48" t="s">
        <v>77</v>
      </c>
      <c r="J975" s="49" t="s">
        <v>77</v>
      </c>
      <c r="K975" s="49">
        <v>1961</v>
      </c>
      <c r="L975" s="49" t="s">
        <v>77</v>
      </c>
      <c r="M975" s="50" t="s">
        <v>77</v>
      </c>
      <c r="N975" s="46">
        <f t="shared" si="107"/>
        <v>1961</v>
      </c>
      <c r="P975">
        <f t="shared" si="101"/>
        <v>63</v>
      </c>
      <c r="Q975" s="38">
        <f t="shared" si="102"/>
        <v>1</v>
      </c>
      <c r="R975" s="38">
        <f t="shared" si="103"/>
        <v>0.9</v>
      </c>
      <c r="T975" s="47">
        <v>354460.53583305306</v>
      </c>
      <c r="U975" s="47">
        <f t="shared" si="104"/>
        <v>35446.0535833053</v>
      </c>
      <c r="W975" s="47">
        <f t="shared" si="105"/>
        <v>354460.53583305306</v>
      </c>
      <c r="X975" s="47">
        <f t="shared" si="106"/>
        <v>35446.0535833053</v>
      </c>
    </row>
    <row r="976" spans="5:24" x14ac:dyDescent="0.2">
      <c r="E976" s="63">
        <v>109112</v>
      </c>
      <c r="F976" s="63" t="s">
        <v>61</v>
      </c>
      <c r="G976" s="63" t="s">
        <v>73</v>
      </c>
      <c r="I976" s="48" t="s">
        <v>77</v>
      </c>
      <c r="J976" s="49" t="s">
        <v>77</v>
      </c>
      <c r="K976" s="49">
        <v>1961</v>
      </c>
      <c r="L976" s="49" t="s">
        <v>77</v>
      </c>
      <c r="M976" s="50" t="s">
        <v>77</v>
      </c>
      <c r="N976" s="46">
        <f t="shared" si="107"/>
        <v>1961</v>
      </c>
      <c r="P976">
        <f t="shared" si="101"/>
        <v>63</v>
      </c>
      <c r="Q976" s="38">
        <f t="shared" si="102"/>
        <v>1</v>
      </c>
      <c r="R976" s="38">
        <f t="shared" si="103"/>
        <v>0.9</v>
      </c>
      <c r="T976" s="47">
        <v>207955.60713052831</v>
      </c>
      <c r="U976" s="47">
        <f t="shared" si="104"/>
        <v>20795.560713052826</v>
      </c>
      <c r="W976" s="47">
        <f t="shared" si="105"/>
        <v>207955.60713052831</v>
      </c>
      <c r="X976" s="47">
        <f t="shared" si="106"/>
        <v>20795.560713052826</v>
      </c>
    </row>
    <row r="977" spans="5:24" x14ac:dyDescent="0.2">
      <c r="E977" s="63">
        <v>109111</v>
      </c>
      <c r="F977" s="63" t="s">
        <v>61</v>
      </c>
      <c r="G977" s="63" t="s">
        <v>73</v>
      </c>
      <c r="I977" s="48" t="s">
        <v>77</v>
      </c>
      <c r="J977" s="49" t="s">
        <v>77</v>
      </c>
      <c r="K977" s="49">
        <v>1961</v>
      </c>
      <c r="L977" s="49" t="s">
        <v>77</v>
      </c>
      <c r="M977" s="50" t="s">
        <v>77</v>
      </c>
      <c r="N977" s="46">
        <f t="shared" si="107"/>
        <v>1961</v>
      </c>
      <c r="P977">
        <f t="shared" si="101"/>
        <v>63</v>
      </c>
      <c r="Q977" s="38">
        <f t="shared" si="102"/>
        <v>1</v>
      </c>
      <c r="R977" s="38">
        <f t="shared" si="103"/>
        <v>0.9</v>
      </c>
      <c r="T977" s="47">
        <v>175398.95630774501</v>
      </c>
      <c r="U977" s="47">
        <f t="shared" si="104"/>
        <v>17539.895630774499</v>
      </c>
      <c r="W977" s="47">
        <f t="shared" si="105"/>
        <v>175398.95630774501</v>
      </c>
      <c r="X977" s="47">
        <f t="shared" si="106"/>
        <v>17539.895630774499</v>
      </c>
    </row>
    <row r="978" spans="5:24" x14ac:dyDescent="0.2">
      <c r="E978" s="63">
        <v>109110</v>
      </c>
      <c r="F978" s="63" t="s">
        <v>61</v>
      </c>
      <c r="G978" s="63" t="s">
        <v>73</v>
      </c>
      <c r="I978" s="48" t="s">
        <v>77</v>
      </c>
      <c r="J978" s="49" t="s">
        <v>77</v>
      </c>
      <c r="K978" s="49">
        <v>1961</v>
      </c>
      <c r="L978" s="49" t="s">
        <v>77</v>
      </c>
      <c r="M978" s="50" t="s">
        <v>77</v>
      </c>
      <c r="N978" s="46">
        <f t="shared" si="107"/>
        <v>1961</v>
      </c>
      <c r="P978">
        <f t="shared" si="101"/>
        <v>63</v>
      </c>
      <c r="Q978" s="38">
        <f t="shared" si="102"/>
        <v>1</v>
      </c>
      <c r="R978" s="38">
        <f t="shared" si="103"/>
        <v>0.9</v>
      </c>
      <c r="T978" s="47">
        <v>100518.65941534341</v>
      </c>
      <c r="U978" s="47">
        <f t="shared" si="104"/>
        <v>10051.865941534339</v>
      </c>
      <c r="W978" s="47">
        <f t="shared" si="105"/>
        <v>100518.65941534341</v>
      </c>
      <c r="X978" s="47">
        <f t="shared" si="106"/>
        <v>10051.865941534339</v>
      </c>
    </row>
    <row r="979" spans="5:24" x14ac:dyDescent="0.2">
      <c r="E979" s="63">
        <v>109109</v>
      </c>
      <c r="F979" s="63" t="s">
        <v>61</v>
      </c>
      <c r="G979" s="63" t="s">
        <v>73</v>
      </c>
      <c r="I979" s="48" t="s">
        <v>77</v>
      </c>
      <c r="J979" s="49" t="s">
        <v>77</v>
      </c>
      <c r="K979" s="49">
        <v>1961</v>
      </c>
      <c r="L979" s="49" t="s">
        <v>77</v>
      </c>
      <c r="M979" s="50" t="s">
        <v>77</v>
      </c>
      <c r="N979" s="46">
        <f t="shared" si="107"/>
        <v>1961</v>
      </c>
      <c r="P979">
        <f t="shared" si="101"/>
        <v>63</v>
      </c>
      <c r="Q979" s="38">
        <f t="shared" si="102"/>
        <v>1</v>
      </c>
      <c r="R979" s="38">
        <f t="shared" si="103"/>
        <v>0.9</v>
      </c>
      <c r="T979" s="47">
        <v>177840.70511945372</v>
      </c>
      <c r="U979" s="47">
        <f t="shared" si="104"/>
        <v>17784.070511945367</v>
      </c>
      <c r="W979" s="47">
        <f t="shared" si="105"/>
        <v>177840.70511945372</v>
      </c>
      <c r="X979" s="47">
        <f t="shared" si="106"/>
        <v>17784.070511945367</v>
      </c>
    </row>
    <row r="980" spans="5:24" x14ac:dyDescent="0.2">
      <c r="E980" s="63">
        <v>109108</v>
      </c>
      <c r="F980" s="63" t="s">
        <v>61</v>
      </c>
      <c r="G980" s="63" t="s">
        <v>73</v>
      </c>
      <c r="I980" s="48" t="s">
        <v>77</v>
      </c>
      <c r="J980" s="49" t="s">
        <v>77</v>
      </c>
      <c r="K980" s="49">
        <v>1961</v>
      </c>
      <c r="L980" s="49" t="s">
        <v>77</v>
      </c>
      <c r="M980" s="50" t="s">
        <v>77</v>
      </c>
      <c r="N980" s="46">
        <f t="shared" si="107"/>
        <v>1961</v>
      </c>
      <c r="P980">
        <f t="shared" si="101"/>
        <v>63</v>
      </c>
      <c r="Q980" s="38">
        <f t="shared" si="102"/>
        <v>1</v>
      </c>
      <c r="R980" s="38">
        <f t="shared" si="103"/>
        <v>0.9</v>
      </c>
      <c r="T980" s="47">
        <v>9073538.5843097046</v>
      </c>
      <c r="U980" s="47">
        <f t="shared" si="104"/>
        <v>907353.85843097023</v>
      </c>
      <c r="W980" s="47">
        <f t="shared" si="105"/>
        <v>9073538.5843097046</v>
      </c>
      <c r="X980" s="47">
        <f t="shared" si="106"/>
        <v>907353.85843097023</v>
      </c>
    </row>
    <row r="981" spans="5:24" x14ac:dyDescent="0.2">
      <c r="E981" s="63">
        <v>109105</v>
      </c>
      <c r="F981" s="63" t="s">
        <v>61</v>
      </c>
      <c r="G981" s="63" t="s">
        <v>73</v>
      </c>
      <c r="I981" s="48" t="s">
        <v>77</v>
      </c>
      <c r="J981" s="49" t="s">
        <v>77</v>
      </c>
      <c r="K981" s="49">
        <v>1961</v>
      </c>
      <c r="L981" s="49" t="s">
        <v>77</v>
      </c>
      <c r="M981" s="50" t="s">
        <v>77</v>
      </c>
      <c r="N981" s="46">
        <f t="shared" si="107"/>
        <v>1961</v>
      </c>
      <c r="P981">
        <f t="shared" si="101"/>
        <v>63</v>
      </c>
      <c r="Q981" s="38">
        <f t="shared" si="102"/>
        <v>1</v>
      </c>
      <c r="R981" s="38">
        <f t="shared" si="103"/>
        <v>0.9</v>
      </c>
      <c r="T981" s="47">
        <v>343879.62431564851</v>
      </c>
      <c r="U981" s="47">
        <f t="shared" si="104"/>
        <v>34387.962431564847</v>
      </c>
      <c r="W981" s="47">
        <f t="shared" si="105"/>
        <v>343879.62431564851</v>
      </c>
      <c r="X981" s="47">
        <f t="shared" si="106"/>
        <v>34387.962431564847</v>
      </c>
    </row>
    <row r="982" spans="5:24" x14ac:dyDescent="0.2">
      <c r="E982" s="63">
        <v>109104</v>
      </c>
      <c r="F982" s="63" t="s">
        <v>61</v>
      </c>
      <c r="G982" s="63" t="s">
        <v>73</v>
      </c>
      <c r="I982" s="48" t="s">
        <v>77</v>
      </c>
      <c r="J982" s="49" t="s">
        <v>77</v>
      </c>
      <c r="K982" s="49">
        <v>1961</v>
      </c>
      <c r="L982" s="49" t="s">
        <v>77</v>
      </c>
      <c r="M982" s="50" t="s">
        <v>77</v>
      </c>
      <c r="N982" s="46">
        <f t="shared" si="107"/>
        <v>1961</v>
      </c>
      <c r="P982">
        <f t="shared" si="101"/>
        <v>63</v>
      </c>
      <c r="Q982" s="38">
        <f t="shared" si="102"/>
        <v>1</v>
      </c>
      <c r="R982" s="38">
        <f t="shared" si="103"/>
        <v>0.9</v>
      </c>
      <c r="T982" s="47">
        <v>18380264.18013759</v>
      </c>
      <c r="U982" s="47">
        <f t="shared" si="104"/>
        <v>1838026.4180137585</v>
      </c>
      <c r="W982" s="47">
        <f t="shared" si="105"/>
        <v>18380264.18013759</v>
      </c>
      <c r="X982" s="47">
        <f t="shared" si="106"/>
        <v>1838026.4180137585</v>
      </c>
    </row>
    <row r="983" spans="5:24" x14ac:dyDescent="0.2">
      <c r="E983" s="63">
        <v>109103</v>
      </c>
      <c r="F983" s="63" t="s">
        <v>61</v>
      </c>
      <c r="G983" s="63" t="s">
        <v>73</v>
      </c>
      <c r="I983" s="48" t="s">
        <v>77</v>
      </c>
      <c r="J983" s="49" t="s">
        <v>77</v>
      </c>
      <c r="K983" s="49">
        <v>1961</v>
      </c>
      <c r="L983" s="49" t="s">
        <v>77</v>
      </c>
      <c r="M983" s="50" t="s">
        <v>77</v>
      </c>
      <c r="N983" s="46">
        <f t="shared" si="107"/>
        <v>1961</v>
      </c>
      <c r="P983">
        <f t="shared" ref="P983:P1046" si="108">$I$4-N983</f>
        <v>63</v>
      </c>
      <c r="Q983" s="38">
        <f t="shared" ref="Q983:Q1046" si="109">MIN(1,P983/$K$4)</f>
        <v>1</v>
      </c>
      <c r="R983" s="38">
        <f t="shared" ref="R983:R1046" si="110">IF(Q983=1,1-$N$4,Q983)</f>
        <v>0.9</v>
      </c>
      <c r="T983" s="47">
        <v>48021.059963605352</v>
      </c>
      <c r="U983" s="47">
        <f t="shared" ref="U983:U1046" si="111">(1-R983)*$T983</f>
        <v>4802.1059963605339</v>
      </c>
      <c r="W983" s="47">
        <f t="shared" ref="W983:W1046" si="112">IF(G983="Operational",T983,0)</f>
        <v>48021.059963605352</v>
      </c>
      <c r="X983" s="47">
        <f t="shared" ref="X983:X1046" si="113">IF(W983=0,0,U983)</f>
        <v>4802.1059963605339</v>
      </c>
    </row>
    <row r="984" spans="5:24" x14ac:dyDescent="0.2">
      <c r="E984" s="63">
        <v>109102</v>
      </c>
      <c r="F984" s="63" t="s">
        <v>61</v>
      </c>
      <c r="G984" s="63" t="s">
        <v>73</v>
      </c>
      <c r="I984" s="48" t="s">
        <v>77</v>
      </c>
      <c r="J984" s="49" t="s">
        <v>77</v>
      </c>
      <c r="K984" s="49">
        <v>1961</v>
      </c>
      <c r="L984" s="49" t="s">
        <v>77</v>
      </c>
      <c r="M984" s="50" t="s">
        <v>77</v>
      </c>
      <c r="N984" s="46">
        <f t="shared" ref="N984:N1047" si="114">MIN(I984:M984)</f>
        <v>1961</v>
      </c>
      <c r="P984">
        <f t="shared" si="108"/>
        <v>63</v>
      </c>
      <c r="Q984" s="38">
        <f t="shared" si="109"/>
        <v>1</v>
      </c>
      <c r="R984" s="38">
        <f t="shared" si="110"/>
        <v>0.9</v>
      </c>
      <c r="T984" s="47">
        <v>24600619.277965628</v>
      </c>
      <c r="U984" s="47">
        <f t="shared" si="111"/>
        <v>2460061.9277965622</v>
      </c>
      <c r="W984" s="47">
        <f t="shared" si="112"/>
        <v>24600619.277965628</v>
      </c>
      <c r="X984" s="47">
        <f t="shared" si="113"/>
        <v>2460061.9277965622</v>
      </c>
    </row>
    <row r="985" spans="5:24" x14ac:dyDescent="0.2">
      <c r="E985" s="63">
        <v>109101</v>
      </c>
      <c r="F985" s="63" t="s">
        <v>61</v>
      </c>
      <c r="G985" s="63" t="s">
        <v>73</v>
      </c>
      <c r="I985" s="48" t="s">
        <v>77</v>
      </c>
      <c r="J985" s="49" t="s">
        <v>77</v>
      </c>
      <c r="K985" s="49">
        <v>1961</v>
      </c>
      <c r="L985" s="49" t="s">
        <v>77</v>
      </c>
      <c r="M985" s="50" t="s">
        <v>77</v>
      </c>
      <c r="N985" s="46">
        <f t="shared" si="114"/>
        <v>1961</v>
      </c>
      <c r="P985">
        <f t="shared" si="108"/>
        <v>63</v>
      </c>
      <c r="Q985" s="38">
        <f t="shared" si="109"/>
        <v>1</v>
      </c>
      <c r="R985" s="38">
        <f t="shared" si="110"/>
        <v>0.9</v>
      </c>
      <c r="T985" s="47">
        <v>0</v>
      </c>
      <c r="U985" s="47">
        <f t="shared" si="111"/>
        <v>0</v>
      </c>
      <c r="W985" s="47">
        <f t="shared" si="112"/>
        <v>0</v>
      </c>
      <c r="X985" s="47">
        <f t="shared" si="113"/>
        <v>0</v>
      </c>
    </row>
    <row r="986" spans="5:24" x14ac:dyDescent="0.2">
      <c r="E986" s="63">
        <v>109100</v>
      </c>
      <c r="F986" s="63" t="s">
        <v>61</v>
      </c>
      <c r="G986" s="63" t="s">
        <v>73</v>
      </c>
      <c r="I986" s="48" t="s">
        <v>77</v>
      </c>
      <c r="J986" s="49" t="s">
        <v>77</v>
      </c>
      <c r="K986" s="49">
        <v>1961</v>
      </c>
      <c r="L986" s="49" t="s">
        <v>77</v>
      </c>
      <c r="M986" s="50" t="s">
        <v>77</v>
      </c>
      <c r="N986" s="46">
        <f t="shared" si="114"/>
        <v>1961</v>
      </c>
      <c r="P986">
        <f t="shared" si="108"/>
        <v>63</v>
      </c>
      <c r="Q986" s="38">
        <f t="shared" si="109"/>
        <v>1</v>
      </c>
      <c r="R986" s="38">
        <f t="shared" si="110"/>
        <v>0.9</v>
      </c>
      <c r="T986" s="47">
        <v>150574.51005537272</v>
      </c>
      <c r="U986" s="47">
        <f t="shared" si="111"/>
        <v>15057.451005537268</v>
      </c>
      <c r="W986" s="47">
        <f t="shared" si="112"/>
        <v>150574.51005537272</v>
      </c>
      <c r="X986" s="47">
        <f t="shared" si="113"/>
        <v>15057.451005537268</v>
      </c>
    </row>
    <row r="987" spans="5:24" x14ac:dyDescent="0.2">
      <c r="E987" s="63">
        <v>109099</v>
      </c>
      <c r="F987" s="63" t="s">
        <v>61</v>
      </c>
      <c r="G987" s="63" t="s">
        <v>73</v>
      </c>
      <c r="I987" s="48" t="s">
        <v>77</v>
      </c>
      <c r="J987" s="49" t="s">
        <v>77</v>
      </c>
      <c r="K987" s="49">
        <v>1961</v>
      </c>
      <c r="L987" s="49" t="s">
        <v>77</v>
      </c>
      <c r="M987" s="50" t="s">
        <v>77</v>
      </c>
      <c r="N987" s="46">
        <f t="shared" si="114"/>
        <v>1961</v>
      </c>
      <c r="P987">
        <f t="shared" si="108"/>
        <v>63</v>
      </c>
      <c r="Q987" s="38">
        <f t="shared" si="109"/>
        <v>1</v>
      </c>
      <c r="R987" s="38">
        <f t="shared" si="110"/>
        <v>0.9</v>
      </c>
      <c r="T987" s="47">
        <v>0</v>
      </c>
      <c r="U987" s="47">
        <f t="shared" si="111"/>
        <v>0</v>
      </c>
      <c r="W987" s="47">
        <f t="shared" si="112"/>
        <v>0</v>
      </c>
      <c r="X987" s="47">
        <f t="shared" si="113"/>
        <v>0</v>
      </c>
    </row>
    <row r="988" spans="5:24" x14ac:dyDescent="0.2">
      <c r="E988" s="63">
        <v>109098</v>
      </c>
      <c r="F988" s="63" t="s">
        <v>61</v>
      </c>
      <c r="G988" s="63" t="s">
        <v>73</v>
      </c>
      <c r="I988" s="48" t="s">
        <v>77</v>
      </c>
      <c r="J988" s="49" t="s">
        <v>77</v>
      </c>
      <c r="K988" s="49">
        <v>1961</v>
      </c>
      <c r="L988" s="49" t="s">
        <v>77</v>
      </c>
      <c r="M988" s="50" t="s">
        <v>77</v>
      </c>
      <c r="N988" s="46">
        <f t="shared" si="114"/>
        <v>1961</v>
      </c>
      <c r="P988">
        <f t="shared" si="108"/>
        <v>63</v>
      </c>
      <c r="Q988" s="38">
        <f t="shared" si="109"/>
        <v>1</v>
      </c>
      <c r="R988" s="38">
        <f t="shared" si="110"/>
        <v>0.9</v>
      </c>
      <c r="T988" s="47">
        <v>0</v>
      </c>
      <c r="U988" s="47">
        <f t="shared" si="111"/>
        <v>0</v>
      </c>
      <c r="W988" s="47">
        <f t="shared" si="112"/>
        <v>0</v>
      </c>
      <c r="X988" s="47">
        <f t="shared" si="113"/>
        <v>0</v>
      </c>
    </row>
    <row r="989" spans="5:24" x14ac:dyDescent="0.2">
      <c r="E989" s="63">
        <v>109097</v>
      </c>
      <c r="F989" s="63" t="s">
        <v>61</v>
      </c>
      <c r="G989" s="63" t="s">
        <v>73</v>
      </c>
      <c r="I989" s="48" t="s">
        <v>77</v>
      </c>
      <c r="J989" s="49" t="s">
        <v>77</v>
      </c>
      <c r="K989" s="49">
        <v>1961</v>
      </c>
      <c r="L989" s="49" t="s">
        <v>77</v>
      </c>
      <c r="M989" s="50" t="s">
        <v>77</v>
      </c>
      <c r="N989" s="46">
        <f t="shared" si="114"/>
        <v>1961</v>
      </c>
      <c r="P989">
        <f t="shared" si="108"/>
        <v>63</v>
      </c>
      <c r="Q989" s="38">
        <f t="shared" si="109"/>
        <v>1</v>
      </c>
      <c r="R989" s="38">
        <f t="shared" si="110"/>
        <v>0.9</v>
      </c>
      <c r="T989" s="47">
        <v>339810.04296280059</v>
      </c>
      <c r="U989" s="47">
        <f t="shared" si="111"/>
        <v>33981.004296280051</v>
      </c>
      <c r="W989" s="47">
        <f t="shared" si="112"/>
        <v>339810.04296280059</v>
      </c>
      <c r="X989" s="47">
        <f t="shared" si="113"/>
        <v>33981.004296280051</v>
      </c>
    </row>
    <row r="990" spans="5:24" x14ac:dyDescent="0.2">
      <c r="E990" s="63">
        <v>109096</v>
      </c>
      <c r="F990" s="63" t="s">
        <v>61</v>
      </c>
      <c r="G990" s="63" t="s">
        <v>73</v>
      </c>
      <c r="I990" s="48" t="s">
        <v>77</v>
      </c>
      <c r="J990" s="49" t="s">
        <v>77</v>
      </c>
      <c r="K990" s="49">
        <v>1961</v>
      </c>
      <c r="L990" s="49" t="s">
        <v>77</v>
      </c>
      <c r="M990" s="50" t="s">
        <v>77</v>
      </c>
      <c r="N990" s="46">
        <f t="shared" si="114"/>
        <v>1961</v>
      </c>
      <c r="P990">
        <f t="shared" si="108"/>
        <v>63</v>
      </c>
      <c r="Q990" s="38">
        <f t="shared" si="109"/>
        <v>1</v>
      </c>
      <c r="R990" s="38">
        <f t="shared" si="110"/>
        <v>0.9</v>
      </c>
      <c r="T990" s="47">
        <v>25365700.57230103</v>
      </c>
      <c r="U990" s="47">
        <f t="shared" si="111"/>
        <v>2536570.0572301024</v>
      </c>
      <c r="W990" s="47">
        <f t="shared" si="112"/>
        <v>25365700.57230103</v>
      </c>
      <c r="X990" s="47">
        <f t="shared" si="113"/>
        <v>2536570.0572301024</v>
      </c>
    </row>
    <row r="991" spans="5:24" x14ac:dyDescent="0.2">
      <c r="E991" s="63">
        <v>109095</v>
      </c>
      <c r="F991" s="63" t="s">
        <v>61</v>
      </c>
      <c r="G991" s="63" t="s">
        <v>73</v>
      </c>
      <c r="I991" s="48" t="s">
        <v>77</v>
      </c>
      <c r="J991" s="49" t="s">
        <v>77</v>
      </c>
      <c r="K991" s="49">
        <v>1961</v>
      </c>
      <c r="L991" s="49" t="s">
        <v>77</v>
      </c>
      <c r="M991" s="50" t="s">
        <v>77</v>
      </c>
      <c r="N991" s="46">
        <f t="shared" si="114"/>
        <v>1961</v>
      </c>
      <c r="P991">
        <f t="shared" si="108"/>
        <v>63</v>
      </c>
      <c r="Q991" s="38">
        <f t="shared" si="109"/>
        <v>1</v>
      </c>
      <c r="R991" s="38">
        <f t="shared" si="110"/>
        <v>0.9</v>
      </c>
      <c r="T991" s="47">
        <v>61043.720292718674</v>
      </c>
      <c r="U991" s="47">
        <f t="shared" si="111"/>
        <v>6104.3720292718663</v>
      </c>
      <c r="W991" s="47">
        <f t="shared" si="112"/>
        <v>61043.720292718674</v>
      </c>
      <c r="X991" s="47">
        <f t="shared" si="113"/>
        <v>6104.3720292718663</v>
      </c>
    </row>
    <row r="992" spans="5:24" x14ac:dyDescent="0.2">
      <c r="E992" s="63">
        <v>109094</v>
      </c>
      <c r="F992" s="63" t="s">
        <v>61</v>
      </c>
      <c r="G992" s="63" t="s">
        <v>73</v>
      </c>
      <c r="I992" s="48" t="s">
        <v>77</v>
      </c>
      <c r="J992" s="49" t="s">
        <v>77</v>
      </c>
      <c r="K992" s="49">
        <v>1961</v>
      </c>
      <c r="L992" s="49" t="s">
        <v>77</v>
      </c>
      <c r="M992" s="50" t="s">
        <v>77</v>
      </c>
      <c r="N992" s="46">
        <f t="shared" si="114"/>
        <v>1961</v>
      </c>
      <c r="P992">
        <f t="shared" si="108"/>
        <v>63</v>
      </c>
      <c r="Q992" s="38">
        <f t="shared" si="109"/>
        <v>1</v>
      </c>
      <c r="R992" s="38">
        <f t="shared" si="110"/>
        <v>0.9</v>
      </c>
      <c r="T992" s="47">
        <v>0</v>
      </c>
      <c r="U992" s="47">
        <f t="shared" si="111"/>
        <v>0</v>
      </c>
      <c r="W992" s="47">
        <f t="shared" si="112"/>
        <v>0</v>
      </c>
      <c r="X992" s="47">
        <f t="shared" si="113"/>
        <v>0</v>
      </c>
    </row>
    <row r="993" spans="5:24" x14ac:dyDescent="0.2">
      <c r="E993" s="63">
        <v>109093</v>
      </c>
      <c r="F993" s="63" t="s">
        <v>61</v>
      </c>
      <c r="G993" s="63" t="s">
        <v>73</v>
      </c>
      <c r="I993" s="48" t="s">
        <v>77</v>
      </c>
      <c r="J993" s="49" t="s">
        <v>77</v>
      </c>
      <c r="K993" s="49">
        <v>1961</v>
      </c>
      <c r="L993" s="49" t="s">
        <v>77</v>
      </c>
      <c r="M993" s="50" t="s">
        <v>77</v>
      </c>
      <c r="N993" s="46">
        <f t="shared" si="114"/>
        <v>1961</v>
      </c>
      <c r="P993">
        <f t="shared" si="108"/>
        <v>63</v>
      </c>
      <c r="Q993" s="38">
        <f t="shared" si="109"/>
        <v>1</v>
      </c>
      <c r="R993" s="38">
        <f t="shared" si="110"/>
        <v>0.9</v>
      </c>
      <c r="T993" s="47">
        <v>0</v>
      </c>
      <c r="U993" s="47">
        <f t="shared" si="111"/>
        <v>0</v>
      </c>
      <c r="W993" s="47">
        <f t="shared" si="112"/>
        <v>0</v>
      </c>
      <c r="X993" s="47">
        <f t="shared" si="113"/>
        <v>0</v>
      </c>
    </row>
    <row r="994" spans="5:24" x14ac:dyDescent="0.2">
      <c r="E994" s="63">
        <v>109092</v>
      </c>
      <c r="F994" s="63" t="s">
        <v>61</v>
      </c>
      <c r="G994" s="63" t="s">
        <v>73</v>
      </c>
      <c r="I994" s="48" t="s">
        <v>77</v>
      </c>
      <c r="J994" s="49" t="s">
        <v>77</v>
      </c>
      <c r="K994" s="49">
        <v>1961</v>
      </c>
      <c r="L994" s="49" t="s">
        <v>77</v>
      </c>
      <c r="M994" s="50" t="s">
        <v>77</v>
      </c>
      <c r="N994" s="46">
        <f t="shared" si="114"/>
        <v>1961</v>
      </c>
      <c r="P994">
        <f t="shared" si="108"/>
        <v>63</v>
      </c>
      <c r="Q994" s="38">
        <f t="shared" si="109"/>
        <v>1</v>
      </c>
      <c r="R994" s="38">
        <f t="shared" si="110"/>
        <v>0.9</v>
      </c>
      <c r="T994" s="47">
        <v>347949.20566849643</v>
      </c>
      <c r="U994" s="47">
        <f t="shared" si="111"/>
        <v>34794.920566849636</v>
      </c>
      <c r="W994" s="47">
        <f t="shared" si="112"/>
        <v>347949.20566849643</v>
      </c>
      <c r="X994" s="47">
        <f t="shared" si="113"/>
        <v>34794.920566849636</v>
      </c>
    </row>
    <row r="995" spans="5:24" x14ac:dyDescent="0.2">
      <c r="E995" s="63">
        <v>109091</v>
      </c>
      <c r="F995" s="63" t="s">
        <v>61</v>
      </c>
      <c r="G995" s="63" t="s">
        <v>73</v>
      </c>
      <c r="I995" s="48">
        <v>2020</v>
      </c>
      <c r="J995" s="49" t="s">
        <v>77</v>
      </c>
      <c r="K995" s="49" t="s">
        <v>77</v>
      </c>
      <c r="L995" s="49" t="s">
        <v>77</v>
      </c>
      <c r="M995" s="50" t="s">
        <v>77</v>
      </c>
      <c r="N995" s="46">
        <f t="shared" si="114"/>
        <v>2020</v>
      </c>
      <c r="P995">
        <f t="shared" si="108"/>
        <v>4</v>
      </c>
      <c r="Q995" s="38">
        <f t="shared" si="109"/>
        <v>0.08</v>
      </c>
      <c r="R995" s="38">
        <f t="shared" si="110"/>
        <v>0.08</v>
      </c>
      <c r="T995" s="47">
        <v>26639886.493877716</v>
      </c>
      <c r="U995" s="47">
        <f t="shared" si="111"/>
        <v>24508695.574367501</v>
      </c>
      <c r="W995" s="47">
        <f t="shared" si="112"/>
        <v>26639886.493877716</v>
      </c>
      <c r="X995" s="47">
        <f t="shared" si="113"/>
        <v>24508695.574367501</v>
      </c>
    </row>
    <row r="996" spans="5:24" x14ac:dyDescent="0.2">
      <c r="E996" s="63">
        <v>109089</v>
      </c>
      <c r="F996" s="63" t="s">
        <v>61</v>
      </c>
      <c r="G996" s="63" t="s">
        <v>73</v>
      </c>
      <c r="I996" s="48" t="s">
        <v>77</v>
      </c>
      <c r="J996" s="49" t="s">
        <v>77</v>
      </c>
      <c r="K996" s="49">
        <v>1961</v>
      </c>
      <c r="L996" s="49" t="s">
        <v>77</v>
      </c>
      <c r="M996" s="50" t="s">
        <v>77</v>
      </c>
      <c r="N996" s="46">
        <f t="shared" si="114"/>
        <v>1961</v>
      </c>
      <c r="P996">
        <f t="shared" si="108"/>
        <v>63</v>
      </c>
      <c r="Q996" s="38">
        <f t="shared" si="109"/>
        <v>1</v>
      </c>
      <c r="R996" s="38">
        <f t="shared" si="110"/>
        <v>0.9</v>
      </c>
      <c r="T996" s="47">
        <v>8139.1627056958223</v>
      </c>
      <c r="U996" s="47">
        <f t="shared" si="111"/>
        <v>813.91627056958203</v>
      </c>
      <c r="W996" s="47">
        <f t="shared" si="112"/>
        <v>8139.1627056958223</v>
      </c>
      <c r="X996" s="47">
        <f t="shared" si="113"/>
        <v>813.91627056958203</v>
      </c>
    </row>
    <row r="997" spans="5:24" x14ac:dyDescent="0.2">
      <c r="E997" s="63">
        <v>109088</v>
      </c>
      <c r="F997" s="63" t="s">
        <v>61</v>
      </c>
      <c r="G997" s="63" t="s">
        <v>73</v>
      </c>
      <c r="I997" s="48" t="s">
        <v>77</v>
      </c>
      <c r="J997" s="49" t="s">
        <v>77</v>
      </c>
      <c r="K997" s="49">
        <v>1961</v>
      </c>
      <c r="L997" s="49" t="s">
        <v>77</v>
      </c>
      <c r="M997" s="50" t="s">
        <v>77</v>
      </c>
      <c r="N997" s="46">
        <f t="shared" si="114"/>
        <v>1961</v>
      </c>
      <c r="P997">
        <f t="shared" si="108"/>
        <v>63</v>
      </c>
      <c r="Q997" s="38">
        <f t="shared" si="109"/>
        <v>1</v>
      </c>
      <c r="R997" s="38">
        <f t="shared" si="110"/>
        <v>0.9</v>
      </c>
      <c r="T997" s="47">
        <v>94821.245521356337</v>
      </c>
      <c r="U997" s="47">
        <f t="shared" si="111"/>
        <v>9482.1245521356323</v>
      </c>
      <c r="W997" s="47">
        <f t="shared" si="112"/>
        <v>94821.245521356337</v>
      </c>
      <c r="X997" s="47">
        <f t="shared" si="113"/>
        <v>9482.1245521356323</v>
      </c>
    </row>
    <row r="998" spans="5:24" x14ac:dyDescent="0.2">
      <c r="E998" s="63">
        <v>109087</v>
      </c>
      <c r="F998" s="63" t="s">
        <v>61</v>
      </c>
      <c r="G998" s="63" t="s">
        <v>73</v>
      </c>
      <c r="I998" s="48" t="s">
        <v>77</v>
      </c>
      <c r="J998" s="49" t="s">
        <v>77</v>
      </c>
      <c r="K998" s="49">
        <v>1961</v>
      </c>
      <c r="L998" s="49" t="s">
        <v>77</v>
      </c>
      <c r="M998" s="50" t="s">
        <v>77</v>
      </c>
      <c r="N998" s="46">
        <f t="shared" si="114"/>
        <v>1961</v>
      </c>
      <c r="P998">
        <f t="shared" si="108"/>
        <v>63</v>
      </c>
      <c r="Q998" s="38">
        <f t="shared" si="109"/>
        <v>1</v>
      </c>
      <c r="R998" s="38">
        <f t="shared" si="110"/>
        <v>0.9</v>
      </c>
      <c r="T998" s="47">
        <v>42323.646069618277</v>
      </c>
      <c r="U998" s="47">
        <f t="shared" si="111"/>
        <v>4232.3646069618271</v>
      </c>
      <c r="W998" s="47">
        <f t="shared" si="112"/>
        <v>42323.646069618277</v>
      </c>
      <c r="X998" s="47">
        <f t="shared" si="113"/>
        <v>4232.3646069618271</v>
      </c>
    </row>
    <row r="999" spans="5:24" x14ac:dyDescent="0.2">
      <c r="E999" s="63">
        <v>109086</v>
      </c>
      <c r="F999" s="63" t="s">
        <v>61</v>
      </c>
      <c r="G999" s="63" t="s">
        <v>73</v>
      </c>
      <c r="I999" s="48" t="s">
        <v>77</v>
      </c>
      <c r="J999" s="49" t="s">
        <v>77</v>
      </c>
      <c r="K999" s="49">
        <v>1961</v>
      </c>
      <c r="L999" s="49" t="s">
        <v>77</v>
      </c>
      <c r="M999" s="50" t="s">
        <v>77</v>
      </c>
      <c r="N999" s="46">
        <f t="shared" si="114"/>
        <v>1961</v>
      </c>
      <c r="P999">
        <f t="shared" si="108"/>
        <v>63</v>
      </c>
      <c r="Q999" s="38">
        <f t="shared" si="109"/>
        <v>1</v>
      </c>
      <c r="R999" s="38">
        <f t="shared" si="110"/>
        <v>0.9</v>
      </c>
      <c r="T999" s="47">
        <v>79763.794515819056</v>
      </c>
      <c r="U999" s="47">
        <f t="shared" si="111"/>
        <v>7976.3794515819036</v>
      </c>
      <c r="W999" s="47">
        <f t="shared" si="112"/>
        <v>79763.794515819056</v>
      </c>
      <c r="X999" s="47">
        <f t="shared" si="113"/>
        <v>7976.3794515819036</v>
      </c>
    </row>
    <row r="1000" spans="5:24" x14ac:dyDescent="0.2">
      <c r="E1000" s="63">
        <v>109085</v>
      </c>
      <c r="F1000" s="63" t="s">
        <v>61</v>
      </c>
      <c r="G1000" s="63" t="s">
        <v>73</v>
      </c>
      <c r="I1000" s="48" t="s">
        <v>77</v>
      </c>
      <c r="J1000" s="49" t="s">
        <v>77</v>
      </c>
      <c r="K1000" s="49">
        <v>1961</v>
      </c>
      <c r="L1000" s="49" t="s">
        <v>77</v>
      </c>
      <c r="M1000" s="50" t="s">
        <v>77</v>
      </c>
      <c r="N1000" s="46">
        <f t="shared" si="114"/>
        <v>1961</v>
      </c>
      <c r="P1000">
        <f t="shared" si="108"/>
        <v>63</v>
      </c>
      <c r="Q1000" s="38">
        <f t="shared" si="109"/>
        <v>1</v>
      </c>
      <c r="R1000" s="38">
        <f t="shared" si="110"/>
        <v>0.9</v>
      </c>
      <c r="T1000" s="47">
        <v>27266.195064081006</v>
      </c>
      <c r="U1000" s="47">
        <f t="shared" si="111"/>
        <v>2726.6195064080998</v>
      </c>
      <c r="W1000" s="47">
        <f t="shared" si="112"/>
        <v>27266.195064081006</v>
      </c>
      <c r="X1000" s="47">
        <f t="shared" si="113"/>
        <v>2726.6195064080998</v>
      </c>
    </row>
    <row r="1001" spans="5:24" x14ac:dyDescent="0.2">
      <c r="E1001" s="63">
        <v>109084</v>
      </c>
      <c r="F1001" s="63" t="s">
        <v>61</v>
      </c>
      <c r="G1001" s="63" t="s">
        <v>73</v>
      </c>
      <c r="I1001" s="48" t="s">
        <v>77</v>
      </c>
      <c r="J1001" s="49" t="s">
        <v>77</v>
      </c>
      <c r="K1001" s="49">
        <v>1961</v>
      </c>
      <c r="L1001" s="49" t="s">
        <v>77</v>
      </c>
      <c r="M1001" s="50" t="s">
        <v>77</v>
      </c>
      <c r="N1001" s="46">
        <f t="shared" si="114"/>
        <v>1961</v>
      </c>
      <c r="P1001">
        <f t="shared" si="108"/>
        <v>63</v>
      </c>
      <c r="Q1001" s="38">
        <f t="shared" si="109"/>
        <v>1</v>
      </c>
      <c r="R1001" s="38">
        <f t="shared" si="110"/>
        <v>0.9</v>
      </c>
      <c r="T1001" s="47">
        <v>117203.94296201985</v>
      </c>
      <c r="U1001" s="47">
        <f t="shared" si="111"/>
        <v>11720.394296201983</v>
      </c>
      <c r="W1001" s="47">
        <f t="shared" si="112"/>
        <v>117203.94296201985</v>
      </c>
      <c r="X1001" s="47">
        <f t="shared" si="113"/>
        <v>11720.394296201983</v>
      </c>
    </row>
    <row r="1002" spans="5:24" x14ac:dyDescent="0.2">
      <c r="E1002" s="63">
        <v>109083</v>
      </c>
      <c r="F1002" s="63" t="s">
        <v>61</v>
      </c>
      <c r="G1002" s="63" t="s">
        <v>73</v>
      </c>
      <c r="I1002" s="48" t="s">
        <v>77</v>
      </c>
      <c r="J1002" s="49" t="s">
        <v>77</v>
      </c>
      <c r="K1002" s="49">
        <v>1961</v>
      </c>
      <c r="L1002" s="49" t="s">
        <v>77</v>
      </c>
      <c r="M1002" s="50" t="s">
        <v>77</v>
      </c>
      <c r="N1002" s="46">
        <f t="shared" si="114"/>
        <v>1961</v>
      </c>
      <c r="P1002">
        <f t="shared" si="108"/>
        <v>63</v>
      </c>
      <c r="Q1002" s="38">
        <f t="shared" si="109"/>
        <v>1</v>
      </c>
      <c r="R1002" s="38">
        <f t="shared" si="110"/>
        <v>0.9</v>
      </c>
      <c r="T1002" s="47">
        <v>89937.747897938854</v>
      </c>
      <c r="U1002" s="47">
        <f t="shared" si="111"/>
        <v>8993.7747897938843</v>
      </c>
      <c r="W1002" s="47">
        <f t="shared" si="112"/>
        <v>89937.747897938854</v>
      </c>
      <c r="X1002" s="47">
        <f t="shared" si="113"/>
        <v>8993.7747897938843</v>
      </c>
    </row>
    <row r="1003" spans="5:24" x14ac:dyDescent="0.2">
      <c r="E1003" s="63">
        <v>109082</v>
      </c>
      <c r="F1003" s="63" t="s">
        <v>61</v>
      </c>
      <c r="G1003" s="63" t="s">
        <v>73</v>
      </c>
      <c r="I1003" s="48" t="s">
        <v>77</v>
      </c>
      <c r="J1003" s="49" t="s">
        <v>77</v>
      </c>
      <c r="K1003" s="49">
        <v>1961</v>
      </c>
      <c r="L1003" s="49" t="s">
        <v>77</v>
      </c>
      <c r="M1003" s="50" t="s">
        <v>77</v>
      </c>
      <c r="N1003" s="46">
        <f t="shared" si="114"/>
        <v>1961</v>
      </c>
      <c r="P1003">
        <f t="shared" si="108"/>
        <v>63</v>
      </c>
      <c r="Q1003" s="38">
        <f t="shared" si="109"/>
        <v>1</v>
      </c>
      <c r="R1003" s="38">
        <f t="shared" si="110"/>
        <v>0.9</v>
      </c>
      <c r="T1003" s="47">
        <v>11801.785923258944</v>
      </c>
      <c r="U1003" s="47">
        <f t="shared" si="111"/>
        <v>1180.178592325894</v>
      </c>
      <c r="W1003" s="47">
        <f t="shared" si="112"/>
        <v>11801.785923258944</v>
      </c>
      <c r="X1003" s="47">
        <f t="shared" si="113"/>
        <v>1180.178592325894</v>
      </c>
    </row>
    <row r="1004" spans="5:24" x14ac:dyDescent="0.2">
      <c r="E1004" s="63">
        <v>109080</v>
      </c>
      <c r="F1004" s="63" t="s">
        <v>61</v>
      </c>
      <c r="G1004" s="63" t="s">
        <v>73</v>
      </c>
      <c r="I1004" s="48" t="s">
        <v>77</v>
      </c>
      <c r="J1004" s="49" t="s">
        <v>77</v>
      </c>
      <c r="K1004" s="49">
        <v>1961</v>
      </c>
      <c r="L1004" s="49" t="s">
        <v>77</v>
      </c>
      <c r="M1004" s="50" t="s">
        <v>77</v>
      </c>
      <c r="N1004" s="46">
        <f t="shared" si="114"/>
        <v>1961</v>
      </c>
      <c r="P1004">
        <f t="shared" si="108"/>
        <v>63</v>
      </c>
      <c r="Q1004" s="38">
        <f t="shared" si="109"/>
        <v>1</v>
      </c>
      <c r="R1004" s="38">
        <f t="shared" si="110"/>
        <v>0.9</v>
      </c>
      <c r="T1004" s="47">
        <v>36626.232175631201</v>
      </c>
      <c r="U1004" s="47">
        <f t="shared" si="111"/>
        <v>3662.6232175631194</v>
      </c>
      <c r="W1004" s="47">
        <f t="shared" si="112"/>
        <v>36626.232175631201</v>
      </c>
      <c r="X1004" s="47">
        <f t="shared" si="113"/>
        <v>3662.6232175631194</v>
      </c>
    </row>
    <row r="1005" spans="5:24" x14ac:dyDescent="0.2">
      <c r="E1005" s="63">
        <v>109079</v>
      </c>
      <c r="F1005" s="63" t="s">
        <v>61</v>
      </c>
      <c r="G1005" s="63" t="s">
        <v>73</v>
      </c>
      <c r="I1005" s="48" t="s">
        <v>77</v>
      </c>
      <c r="J1005" s="49" t="s">
        <v>77</v>
      </c>
      <c r="K1005" s="49">
        <v>1961</v>
      </c>
      <c r="L1005" s="49" t="s">
        <v>77</v>
      </c>
      <c r="M1005" s="50" t="s">
        <v>77</v>
      </c>
      <c r="N1005" s="46">
        <f t="shared" si="114"/>
        <v>1961</v>
      </c>
      <c r="P1005">
        <f t="shared" si="108"/>
        <v>63</v>
      </c>
      <c r="Q1005" s="38">
        <f t="shared" si="109"/>
        <v>1</v>
      </c>
      <c r="R1005" s="38">
        <f t="shared" si="110"/>
        <v>0.9</v>
      </c>
      <c r="T1005" s="47">
        <v>193305.11426027579</v>
      </c>
      <c r="U1005" s="47">
        <f t="shared" si="111"/>
        <v>19330.511426027573</v>
      </c>
      <c r="W1005" s="47">
        <f t="shared" si="112"/>
        <v>193305.11426027579</v>
      </c>
      <c r="X1005" s="47">
        <f t="shared" si="113"/>
        <v>19330.511426027573</v>
      </c>
    </row>
    <row r="1006" spans="5:24" x14ac:dyDescent="0.2">
      <c r="E1006" s="63">
        <v>109078</v>
      </c>
      <c r="F1006" s="63" t="s">
        <v>61</v>
      </c>
      <c r="G1006" s="63" t="s">
        <v>73</v>
      </c>
      <c r="I1006" s="48" t="s">
        <v>77</v>
      </c>
      <c r="J1006" s="49" t="s">
        <v>77</v>
      </c>
      <c r="K1006" s="49">
        <v>1961</v>
      </c>
      <c r="L1006" s="49" t="s">
        <v>77</v>
      </c>
      <c r="M1006" s="50" t="s">
        <v>77</v>
      </c>
      <c r="N1006" s="46">
        <f t="shared" si="114"/>
        <v>1961</v>
      </c>
      <c r="P1006">
        <f t="shared" si="108"/>
        <v>63</v>
      </c>
      <c r="Q1006" s="38">
        <f t="shared" si="109"/>
        <v>1</v>
      </c>
      <c r="R1006" s="38">
        <f t="shared" si="110"/>
        <v>0.9</v>
      </c>
      <c r="T1006" s="47">
        <v>8546.1208409806168</v>
      </c>
      <c r="U1006" s="47">
        <f t="shared" si="111"/>
        <v>854.61208409806147</v>
      </c>
      <c r="W1006" s="47">
        <f t="shared" si="112"/>
        <v>8546.1208409806168</v>
      </c>
      <c r="X1006" s="47">
        <f t="shared" si="113"/>
        <v>854.61208409806147</v>
      </c>
    </row>
    <row r="1007" spans="5:24" x14ac:dyDescent="0.2">
      <c r="E1007" s="63">
        <v>109077</v>
      </c>
      <c r="F1007" s="63" t="s">
        <v>61</v>
      </c>
      <c r="G1007" s="63" t="s">
        <v>73</v>
      </c>
      <c r="I1007" s="48" t="s">
        <v>77</v>
      </c>
      <c r="J1007" s="49" t="s">
        <v>77</v>
      </c>
      <c r="K1007" s="49">
        <v>1961</v>
      </c>
      <c r="L1007" s="49" t="s">
        <v>77</v>
      </c>
      <c r="M1007" s="50" t="s">
        <v>77</v>
      </c>
      <c r="N1007" s="46">
        <f t="shared" si="114"/>
        <v>1961</v>
      </c>
      <c r="P1007">
        <f t="shared" si="108"/>
        <v>63</v>
      </c>
      <c r="Q1007" s="38">
        <f t="shared" si="109"/>
        <v>1</v>
      </c>
      <c r="R1007" s="38">
        <f t="shared" si="110"/>
        <v>0.9</v>
      </c>
      <c r="T1007" s="47">
        <v>886761.77678555995</v>
      </c>
      <c r="U1007" s="47">
        <f t="shared" si="111"/>
        <v>88676.177678555978</v>
      </c>
      <c r="W1007" s="47">
        <f t="shared" si="112"/>
        <v>886761.77678555995</v>
      </c>
      <c r="X1007" s="47">
        <f t="shared" si="113"/>
        <v>88676.177678555978</v>
      </c>
    </row>
    <row r="1008" spans="5:24" x14ac:dyDescent="0.2">
      <c r="E1008" s="63">
        <v>109076</v>
      </c>
      <c r="F1008" s="63" t="s">
        <v>61</v>
      </c>
      <c r="G1008" s="63" t="s">
        <v>73</v>
      </c>
      <c r="I1008" s="48" t="s">
        <v>77</v>
      </c>
      <c r="J1008" s="49" t="s">
        <v>77</v>
      </c>
      <c r="K1008" s="49">
        <v>1961</v>
      </c>
      <c r="L1008" s="49" t="s">
        <v>77</v>
      </c>
      <c r="M1008" s="50" t="s">
        <v>77</v>
      </c>
      <c r="N1008" s="46">
        <f t="shared" si="114"/>
        <v>1961</v>
      </c>
      <c r="P1008">
        <f t="shared" si="108"/>
        <v>63</v>
      </c>
      <c r="Q1008" s="38">
        <f t="shared" si="109"/>
        <v>1</v>
      </c>
      <c r="R1008" s="38">
        <f t="shared" si="110"/>
        <v>0.9</v>
      </c>
      <c r="T1008" s="47">
        <v>71217.673674838443</v>
      </c>
      <c r="U1008" s="47">
        <f t="shared" si="111"/>
        <v>7121.7673674838425</v>
      </c>
      <c r="W1008" s="47">
        <f t="shared" si="112"/>
        <v>71217.673674838443</v>
      </c>
      <c r="X1008" s="47">
        <f t="shared" si="113"/>
        <v>7121.7673674838425</v>
      </c>
    </row>
    <row r="1009" spans="5:24" x14ac:dyDescent="0.2">
      <c r="E1009" s="63">
        <v>109075</v>
      </c>
      <c r="F1009" s="63" t="s">
        <v>61</v>
      </c>
      <c r="G1009" s="63" t="s">
        <v>73</v>
      </c>
      <c r="I1009" s="48" t="s">
        <v>77</v>
      </c>
      <c r="J1009" s="49" t="s">
        <v>77</v>
      </c>
      <c r="K1009" s="49">
        <v>1961</v>
      </c>
      <c r="L1009" s="49" t="s">
        <v>77</v>
      </c>
      <c r="M1009" s="50" t="s">
        <v>77</v>
      </c>
      <c r="N1009" s="46">
        <f t="shared" si="114"/>
        <v>1961</v>
      </c>
      <c r="P1009">
        <f t="shared" si="108"/>
        <v>63</v>
      </c>
      <c r="Q1009" s="38">
        <f t="shared" si="109"/>
        <v>1</v>
      </c>
      <c r="R1009" s="38">
        <f t="shared" si="110"/>
        <v>0.9</v>
      </c>
      <c r="T1009" s="47">
        <v>305218.60146359337</v>
      </c>
      <c r="U1009" s="47">
        <f t="shared" si="111"/>
        <v>30521.86014635933</v>
      </c>
      <c r="W1009" s="47">
        <f t="shared" si="112"/>
        <v>305218.60146359337</v>
      </c>
      <c r="X1009" s="47">
        <f t="shared" si="113"/>
        <v>30521.86014635933</v>
      </c>
    </row>
    <row r="1010" spans="5:24" x14ac:dyDescent="0.2">
      <c r="E1010" s="63">
        <v>109074</v>
      </c>
      <c r="F1010" s="63" t="s">
        <v>61</v>
      </c>
      <c r="G1010" s="63" t="s">
        <v>73</v>
      </c>
      <c r="I1010" s="48" t="s">
        <v>77</v>
      </c>
      <c r="J1010" s="49" t="s">
        <v>77</v>
      </c>
      <c r="K1010" s="49">
        <v>1961</v>
      </c>
      <c r="L1010" s="49" t="s">
        <v>77</v>
      </c>
      <c r="M1010" s="50" t="s">
        <v>77</v>
      </c>
      <c r="N1010" s="46">
        <f t="shared" si="114"/>
        <v>1961</v>
      </c>
      <c r="P1010">
        <f t="shared" si="108"/>
        <v>63</v>
      </c>
      <c r="Q1010" s="38">
        <f t="shared" si="109"/>
        <v>1</v>
      </c>
      <c r="R1010" s="38">
        <f t="shared" si="110"/>
        <v>0.9</v>
      </c>
      <c r="T1010" s="47">
        <v>47614.101828320563</v>
      </c>
      <c r="U1010" s="47">
        <f t="shared" si="111"/>
        <v>4761.4101828320554</v>
      </c>
      <c r="W1010" s="47">
        <f t="shared" si="112"/>
        <v>47614.101828320563</v>
      </c>
      <c r="X1010" s="47">
        <f t="shared" si="113"/>
        <v>4761.4101828320554</v>
      </c>
    </row>
    <row r="1011" spans="5:24" x14ac:dyDescent="0.2">
      <c r="E1011" s="63">
        <v>109073</v>
      </c>
      <c r="F1011" s="63" t="s">
        <v>61</v>
      </c>
      <c r="G1011" s="63" t="s">
        <v>73</v>
      </c>
      <c r="I1011" s="48" t="s">
        <v>77</v>
      </c>
      <c r="J1011" s="49" t="s">
        <v>77</v>
      </c>
      <c r="K1011" s="49">
        <v>1961</v>
      </c>
      <c r="L1011" s="49" t="s">
        <v>77</v>
      </c>
      <c r="M1011" s="50" t="s">
        <v>77</v>
      </c>
      <c r="N1011" s="46">
        <f t="shared" si="114"/>
        <v>1961</v>
      </c>
      <c r="P1011">
        <f t="shared" si="108"/>
        <v>63</v>
      </c>
      <c r="Q1011" s="38">
        <f t="shared" si="109"/>
        <v>1</v>
      </c>
      <c r="R1011" s="38">
        <f t="shared" si="110"/>
        <v>0.9</v>
      </c>
      <c r="T1011" s="47">
        <v>28080.111334650595</v>
      </c>
      <c r="U1011" s="47">
        <f t="shared" si="111"/>
        <v>2808.0111334650587</v>
      </c>
      <c r="W1011" s="47">
        <f t="shared" si="112"/>
        <v>28080.111334650595</v>
      </c>
      <c r="X1011" s="47">
        <f t="shared" si="113"/>
        <v>2808.0111334650587</v>
      </c>
    </row>
    <row r="1012" spans="5:24" x14ac:dyDescent="0.2">
      <c r="E1012" s="63">
        <v>109072</v>
      </c>
      <c r="F1012" s="63" t="s">
        <v>61</v>
      </c>
      <c r="G1012" s="63" t="s">
        <v>73</v>
      </c>
      <c r="I1012" s="48" t="s">
        <v>77</v>
      </c>
      <c r="J1012" s="49" t="s">
        <v>77</v>
      </c>
      <c r="K1012" s="49">
        <v>1961</v>
      </c>
      <c r="L1012" s="49" t="s">
        <v>77</v>
      </c>
      <c r="M1012" s="50" t="s">
        <v>77</v>
      </c>
      <c r="N1012" s="46">
        <f t="shared" si="114"/>
        <v>1961</v>
      </c>
      <c r="P1012">
        <f t="shared" si="108"/>
        <v>63</v>
      </c>
      <c r="Q1012" s="38">
        <f t="shared" si="109"/>
        <v>1</v>
      </c>
      <c r="R1012" s="38">
        <f t="shared" si="110"/>
        <v>0.9</v>
      </c>
      <c r="T1012" s="47">
        <v>94414.287386071548</v>
      </c>
      <c r="U1012" s="47">
        <f t="shared" si="111"/>
        <v>9441.4287386071519</v>
      </c>
      <c r="W1012" s="47">
        <f t="shared" si="112"/>
        <v>94414.287386071548</v>
      </c>
      <c r="X1012" s="47">
        <f t="shared" si="113"/>
        <v>9441.4287386071519</v>
      </c>
    </row>
    <row r="1013" spans="5:24" x14ac:dyDescent="0.2">
      <c r="E1013" s="63">
        <v>109071</v>
      </c>
      <c r="F1013" s="63" t="s">
        <v>61</v>
      </c>
      <c r="G1013" s="63" t="s">
        <v>73</v>
      </c>
      <c r="I1013" s="48" t="s">
        <v>77</v>
      </c>
      <c r="J1013" s="49" t="s">
        <v>77</v>
      </c>
      <c r="K1013" s="49">
        <v>1961</v>
      </c>
      <c r="L1013" s="49" t="s">
        <v>77</v>
      </c>
      <c r="M1013" s="50" t="s">
        <v>77</v>
      </c>
      <c r="N1013" s="46">
        <f t="shared" si="114"/>
        <v>1961</v>
      </c>
      <c r="P1013">
        <f t="shared" si="108"/>
        <v>63</v>
      </c>
      <c r="Q1013" s="38">
        <f t="shared" si="109"/>
        <v>1</v>
      </c>
      <c r="R1013" s="38">
        <f t="shared" si="110"/>
        <v>0.9</v>
      </c>
      <c r="T1013" s="47">
        <v>258418.41590584238</v>
      </c>
      <c r="U1013" s="47">
        <f t="shared" si="111"/>
        <v>25841.841590584234</v>
      </c>
      <c r="W1013" s="47">
        <f t="shared" si="112"/>
        <v>258418.41590584238</v>
      </c>
      <c r="X1013" s="47">
        <f t="shared" si="113"/>
        <v>25841.841590584234</v>
      </c>
    </row>
    <row r="1014" spans="5:24" x14ac:dyDescent="0.2">
      <c r="E1014" s="63">
        <v>109070</v>
      </c>
      <c r="F1014" s="63" t="s">
        <v>61</v>
      </c>
      <c r="G1014" s="63" t="s">
        <v>73</v>
      </c>
      <c r="I1014" s="48" t="s">
        <v>77</v>
      </c>
      <c r="J1014" s="49" t="s">
        <v>77</v>
      </c>
      <c r="K1014" s="49">
        <v>1961</v>
      </c>
      <c r="L1014" s="49" t="s">
        <v>77</v>
      </c>
      <c r="M1014" s="50" t="s">
        <v>77</v>
      </c>
      <c r="N1014" s="46">
        <f t="shared" si="114"/>
        <v>1961</v>
      </c>
      <c r="P1014">
        <f t="shared" si="108"/>
        <v>63</v>
      </c>
      <c r="Q1014" s="38">
        <f t="shared" si="109"/>
        <v>1</v>
      </c>
      <c r="R1014" s="38">
        <f t="shared" si="110"/>
        <v>0.9</v>
      </c>
      <c r="T1014" s="47">
        <v>16278.325411391645</v>
      </c>
      <c r="U1014" s="47">
        <f t="shared" si="111"/>
        <v>1627.8325411391641</v>
      </c>
      <c r="W1014" s="47">
        <f t="shared" si="112"/>
        <v>16278.325411391645</v>
      </c>
      <c r="X1014" s="47">
        <f t="shared" si="113"/>
        <v>1627.8325411391641</v>
      </c>
    </row>
    <row r="1015" spans="5:24" x14ac:dyDescent="0.2">
      <c r="E1015" s="63">
        <v>109069</v>
      </c>
      <c r="F1015" s="63" t="s">
        <v>61</v>
      </c>
      <c r="G1015" s="63" t="s">
        <v>73</v>
      </c>
      <c r="I1015" s="48" t="s">
        <v>77</v>
      </c>
      <c r="J1015" s="49" t="s">
        <v>77</v>
      </c>
      <c r="K1015" s="49">
        <v>1961</v>
      </c>
      <c r="L1015" s="49" t="s">
        <v>77</v>
      </c>
      <c r="M1015" s="50" t="s">
        <v>77</v>
      </c>
      <c r="N1015" s="46">
        <f t="shared" si="114"/>
        <v>1961</v>
      </c>
      <c r="P1015">
        <f t="shared" si="108"/>
        <v>63</v>
      </c>
      <c r="Q1015" s="38">
        <f t="shared" si="109"/>
        <v>1</v>
      </c>
      <c r="R1015" s="38">
        <f t="shared" si="110"/>
        <v>0.9</v>
      </c>
      <c r="T1015" s="47">
        <v>242140.09049445073</v>
      </c>
      <c r="U1015" s="47">
        <f t="shared" si="111"/>
        <v>24214.009049445067</v>
      </c>
      <c r="W1015" s="47">
        <f t="shared" si="112"/>
        <v>242140.09049445073</v>
      </c>
      <c r="X1015" s="47">
        <f t="shared" si="113"/>
        <v>24214.009049445067</v>
      </c>
    </row>
    <row r="1016" spans="5:24" x14ac:dyDescent="0.2">
      <c r="E1016" s="63">
        <v>109068</v>
      </c>
      <c r="F1016" s="63" t="s">
        <v>61</v>
      </c>
      <c r="G1016" s="63" t="s">
        <v>73</v>
      </c>
      <c r="I1016" s="48" t="s">
        <v>77</v>
      </c>
      <c r="J1016" s="49" t="s">
        <v>77</v>
      </c>
      <c r="K1016" s="49">
        <v>1961</v>
      </c>
      <c r="L1016" s="49" t="s">
        <v>77</v>
      </c>
      <c r="M1016" s="50" t="s">
        <v>77</v>
      </c>
      <c r="N1016" s="46">
        <f t="shared" si="114"/>
        <v>1961</v>
      </c>
      <c r="P1016">
        <f t="shared" si="108"/>
        <v>63</v>
      </c>
      <c r="Q1016" s="38">
        <f t="shared" si="109"/>
        <v>1</v>
      </c>
      <c r="R1016" s="38">
        <f t="shared" si="110"/>
        <v>0.9</v>
      </c>
      <c r="T1016" s="47">
        <v>411027.71663763904</v>
      </c>
      <c r="U1016" s="47">
        <f t="shared" si="111"/>
        <v>41102.771663763895</v>
      </c>
      <c r="W1016" s="47">
        <f t="shared" si="112"/>
        <v>411027.71663763904</v>
      </c>
      <c r="X1016" s="47">
        <f t="shared" si="113"/>
        <v>41102.771663763895</v>
      </c>
    </row>
    <row r="1017" spans="5:24" x14ac:dyDescent="0.2">
      <c r="E1017" s="63">
        <v>109066</v>
      </c>
      <c r="F1017" s="63" t="s">
        <v>61</v>
      </c>
      <c r="G1017" s="63" t="s">
        <v>73</v>
      </c>
      <c r="I1017" s="48" t="s">
        <v>77</v>
      </c>
      <c r="J1017" s="49" t="s">
        <v>77</v>
      </c>
      <c r="K1017" s="49">
        <v>1961</v>
      </c>
      <c r="L1017" s="49" t="s">
        <v>77</v>
      </c>
      <c r="M1017" s="50" t="s">
        <v>77</v>
      </c>
      <c r="N1017" s="46">
        <f t="shared" si="114"/>
        <v>1961</v>
      </c>
      <c r="P1017">
        <f t="shared" si="108"/>
        <v>63</v>
      </c>
      <c r="Q1017" s="38">
        <f t="shared" si="109"/>
        <v>1</v>
      </c>
      <c r="R1017" s="38">
        <f t="shared" si="110"/>
        <v>0.9</v>
      </c>
      <c r="T1017" s="47">
        <v>300742.06197546062</v>
      </c>
      <c r="U1017" s="47">
        <f t="shared" si="111"/>
        <v>30074.206197546057</v>
      </c>
      <c r="W1017" s="47">
        <f t="shared" si="112"/>
        <v>300742.06197546062</v>
      </c>
      <c r="X1017" s="47">
        <f t="shared" si="113"/>
        <v>30074.206197546057</v>
      </c>
    </row>
    <row r="1018" spans="5:24" x14ac:dyDescent="0.2">
      <c r="E1018" s="63">
        <v>109065</v>
      </c>
      <c r="F1018" s="63" t="s">
        <v>61</v>
      </c>
      <c r="G1018" s="63" t="s">
        <v>73</v>
      </c>
      <c r="I1018" s="48" t="s">
        <v>77</v>
      </c>
      <c r="J1018" s="49" t="s">
        <v>77</v>
      </c>
      <c r="K1018" s="49">
        <v>1961</v>
      </c>
      <c r="L1018" s="49" t="s">
        <v>77</v>
      </c>
      <c r="M1018" s="50" t="s">
        <v>77</v>
      </c>
      <c r="N1018" s="46">
        <f t="shared" si="114"/>
        <v>1961</v>
      </c>
      <c r="P1018">
        <f t="shared" si="108"/>
        <v>63</v>
      </c>
      <c r="Q1018" s="38">
        <f t="shared" si="109"/>
        <v>1</v>
      </c>
      <c r="R1018" s="38">
        <f t="shared" si="110"/>
        <v>0.9</v>
      </c>
      <c r="T1018" s="47">
        <v>20347.906764239557</v>
      </c>
      <c r="U1018" s="47">
        <f t="shared" si="111"/>
        <v>2034.7906764239551</v>
      </c>
      <c r="W1018" s="47">
        <f t="shared" si="112"/>
        <v>20347.906764239557</v>
      </c>
      <c r="X1018" s="47">
        <f t="shared" si="113"/>
        <v>2034.7906764239551</v>
      </c>
    </row>
    <row r="1019" spans="5:24" x14ac:dyDescent="0.2">
      <c r="E1019" s="63">
        <v>109064</v>
      </c>
      <c r="F1019" s="63" t="s">
        <v>61</v>
      </c>
      <c r="G1019" s="63" t="s">
        <v>73</v>
      </c>
      <c r="I1019" s="48" t="s">
        <v>77</v>
      </c>
      <c r="J1019" s="49" t="s">
        <v>77</v>
      </c>
      <c r="K1019" s="49">
        <v>1961</v>
      </c>
      <c r="L1019" s="49" t="s">
        <v>77</v>
      </c>
      <c r="M1019" s="50" t="s">
        <v>77</v>
      </c>
      <c r="N1019" s="46">
        <f t="shared" si="114"/>
        <v>1961</v>
      </c>
      <c r="P1019">
        <f t="shared" si="108"/>
        <v>63</v>
      </c>
      <c r="Q1019" s="38">
        <f t="shared" si="109"/>
        <v>1</v>
      </c>
      <c r="R1019" s="38">
        <f t="shared" si="110"/>
        <v>0.9</v>
      </c>
      <c r="T1019" s="47">
        <v>20347.906764239557</v>
      </c>
      <c r="U1019" s="47">
        <f t="shared" si="111"/>
        <v>2034.7906764239551</v>
      </c>
      <c r="W1019" s="47">
        <f t="shared" si="112"/>
        <v>20347.906764239557</v>
      </c>
      <c r="X1019" s="47">
        <f t="shared" si="113"/>
        <v>2034.7906764239551</v>
      </c>
    </row>
    <row r="1020" spans="5:24" x14ac:dyDescent="0.2">
      <c r="E1020" s="63">
        <v>109063</v>
      </c>
      <c r="F1020" s="63" t="s">
        <v>61</v>
      </c>
      <c r="G1020" s="63" t="s">
        <v>73</v>
      </c>
      <c r="I1020" s="48" t="s">
        <v>77</v>
      </c>
      <c r="J1020" s="49" t="s">
        <v>77</v>
      </c>
      <c r="K1020" s="49">
        <v>1961</v>
      </c>
      <c r="L1020" s="49" t="s">
        <v>77</v>
      </c>
      <c r="M1020" s="50" t="s">
        <v>77</v>
      </c>
      <c r="N1020" s="46">
        <f t="shared" si="114"/>
        <v>1961</v>
      </c>
      <c r="P1020">
        <f t="shared" si="108"/>
        <v>63</v>
      </c>
      <c r="Q1020" s="38">
        <f t="shared" si="109"/>
        <v>1</v>
      </c>
      <c r="R1020" s="38">
        <f t="shared" si="110"/>
        <v>0.9</v>
      </c>
      <c r="T1020" s="47">
        <v>21161.823034809138</v>
      </c>
      <c r="U1020" s="47">
        <f t="shared" si="111"/>
        <v>2116.1823034809136</v>
      </c>
      <c r="W1020" s="47">
        <f t="shared" si="112"/>
        <v>21161.823034809138</v>
      </c>
      <c r="X1020" s="47">
        <f t="shared" si="113"/>
        <v>2116.1823034809136</v>
      </c>
    </row>
    <row r="1021" spans="5:24" x14ac:dyDescent="0.2">
      <c r="E1021" s="63">
        <v>109062</v>
      </c>
      <c r="F1021" s="63" t="s">
        <v>61</v>
      </c>
      <c r="G1021" s="63" t="s">
        <v>73</v>
      </c>
      <c r="I1021" s="48" t="s">
        <v>77</v>
      </c>
      <c r="J1021" s="49" t="s">
        <v>77</v>
      </c>
      <c r="K1021" s="49">
        <v>1961</v>
      </c>
      <c r="L1021" s="49" t="s">
        <v>77</v>
      </c>
      <c r="M1021" s="50" t="s">
        <v>77</v>
      </c>
      <c r="N1021" s="46">
        <f t="shared" si="114"/>
        <v>1961</v>
      </c>
      <c r="P1021">
        <f t="shared" si="108"/>
        <v>63</v>
      </c>
      <c r="Q1021" s="38">
        <f t="shared" si="109"/>
        <v>1</v>
      </c>
      <c r="R1021" s="38">
        <f t="shared" si="110"/>
        <v>0.9</v>
      </c>
      <c r="T1021" s="47">
        <v>595786.71005693427</v>
      </c>
      <c r="U1021" s="47">
        <f t="shared" si="111"/>
        <v>59578.671005693417</v>
      </c>
      <c r="W1021" s="47">
        <f t="shared" si="112"/>
        <v>595786.71005693427</v>
      </c>
      <c r="X1021" s="47">
        <f t="shared" si="113"/>
        <v>59578.671005693417</v>
      </c>
    </row>
    <row r="1022" spans="5:24" x14ac:dyDescent="0.2">
      <c r="E1022" s="63">
        <v>109061</v>
      </c>
      <c r="F1022" s="63" t="s">
        <v>61</v>
      </c>
      <c r="G1022" s="63" t="s">
        <v>73</v>
      </c>
      <c r="I1022" s="48" t="s">
        <v>77</v>
      </c>
      <c r="J1022" s="49" t="s">
        <v>77</v>
      </c>
      <c r="K1022" s="49">
        <v>1961</v>
      </c>
      <c r="L1022" s="49" t="s">
        <v>77</v>
      </c>
      <c r="M1022" s="50" t="s">
        <v>77</v>
      </c>
      <c r="N1022" s="46">
        <f t="shared" si="114"/>
        <v>1961</v>
      </c>
      <c r="P1022">
        <f t="shared" si="108"/>
        <v>63</v>
      </c>
      <c r="Q1022" s="38">
        <f t="shared" si="109"/>
        <v>1</v>
      </c>
      <c r="R1022" s="38">
        <f t="shared" si="110"/>
        <v>0.9</v>
      </c>
      <c r="T1022" s="47">
        <v>297079.43875789759</v>
      </c>
      <c r="U1022" s="47">
        <f t="shared" si="111"/>
        <v>29707.943875789751</v>
      </c>
      <c r="W1022" s="47">
        <f t="shared" si="112"/>
        <v>297079.43875789759</v>
      </c>
      <c r="X1022" s="47">
        <f t="shared" si="113"/>
        <v>29707.943875789751</v>
      </c>
    </row>
    <row r="1023" spans="5:24" x14ac:dyDescent="0.2">
      <c r="E1023" s="63">
        <v>109060</v>
      </c>
      <c r="F1023" s="63" t="s">
        <v>61</v>
      </c>
      <c r="G1023" s="63" t="s">
        <v>73</v>
      </c>
      <c r="I1023" s="48" t="s">
        <v>77</v>
      </c>
      <c r="J1023" s="49" t="s">
        <v>77</v>
      </c>
      <c r="K1023" s="49">
        <v>1961</v>
      </c>
      <c r="L1023" s="49" t="s">
        <v>77</v>
      </c>
      <c r="M1023" s="50" t="s">
        <v>77</v>
      </c>
      <c r="N1023" s="46">
        <f t="shared" si="114"/>
        <v>1961</v>
      </c>
      <c r="P1023">
        <f t="shared" si="108"/>
        <v>63</v>
      </c>
      <c r="Q1023" s="38">
        <f t="shared" si="109"/>
        <v>1</v>
      </c>
      <c r="R1023" s="38">
        <f t="shared" si="110"/>
        <v>0.9</v>
      </c>
      <c r="T1023" s="47">
        <v>20754.864899524349</v>
      </c>
      <c r="U1023" s="47">
        <f t="shared" si="111"/>
        <v>2075.4864899524346</v>
      </c>
      <c r="W1023" s="47">
        <f t="shared" si="112"/>
        <v>20754.864899524349</v>
      </c>
      <c r="X1023" s="47">
        <f t="shared" si="113"/>
        <v>2075.4864899524346</v>
      </c>
    </row>
    <row r="1024" spans="5:24" x14ac:dyDescent="0.2">
      <c r="E1024" s="63">
        <v>109059</v>
      </c>
      <c r="F1024" s="63" t="s">
        <v>61</v>
      </c>
      <c r="G1024" s="63" t="s">
        <v>73</v>
      </c>
      <c r="I1024" s="48">
        <v>2009</v>
      </c>
      <c r="J1024" s="49" t="s">
        <v>77</v>
      </c>
      <c r="K1024" s="49" t="s">
        <v>77</v>
      </c>
      <c r="L1024" s="49" t="s">
        <v>77</v>
      </c>
      <c r="M1024" s="50" t="s">
        <v>77</v>
      </c>
      <c r="N1024" s="46">
        <f t="shared" si="114"/>
        <v>2009</v>
      </c>
      <c r="P1024">
        <f t="shared" si="108"/>
        <v>15</v>
      </c>
      <c r="Q1024" s="38">
        <f t="shared" si="109"/>
        <v>0.3</v>
      </c>
      <c r="R1024" s="38">
        <f t="shared" si="110"/>
        <v>0.3</v>
      </c>
      <c r="T1024" s="47">
        <v>934782.8367491652</v>
      </c>
      <c r="U1024" s="47">
        <f t="shared" si="111"/>
        <v>654347.98572441563</v>
      </c>
      <c r="W1024" s="47">
        <f t="shared" si="112"/>
        <v>934782.8367491652</v>
      </c>
      <c r="X1024" s="47">
        <f t="shared" si="113"/>
        <v>654347.98572441563</v>
      </c>
    </row>
    <row r="1025" spans="5:24" x14ac:dyDescent="0.2">
      <c r="E1025" s="63">
        <v>109058</v>
      </c>
      <c r="F1025" s="63" t="s">
        <v>61</v>
      </c>
      <c r="G1025" s="63" t="s">
        <v>73</v>
      </c>
      <c r="I1025" s="48">
        <v>2020</v>
      </c>
      <c r="J1025" s="49" t="s">
        <v>77</v>
      </c>
      <c r="K1025" s="49" t="s">
        <v>77</v>
      </c>
      <c r="L1025" s="49" t="s">
        <v>77</v>
      </c>
      <c r="M1025" s="50" t="s">
        <v>77</v>
      </c>
      <c r="N1025" s="46">
        <f t="shared" si="114"/>
        <v>2020</v>
      </c>
      <c r="P1025">
        <f t="shared" si="108"/>
        <v>4</v>
      </c>
      <c r="Q1025" s="38">
        <f t="shared" si="109"/>
        <v>0.08</v>
      </c>
      <c r="R1025" s="38">
        <f t="shared" si="110"/>
        <v>0.08</v>
      </c>
      <c r="T1025" s="47">
        <v>5455680.7616279107</v>
      </c>
      <c r="U1025" s="47">
        <f t="shared" si="111"/>
        <v>5019226.3006976778</v>
      </c>
      <c r="W1025" s="47">
        <f t="shared" si="112"/>
        <v>5455680.7616279107</v>
      </c>
      <c r="X1025" s="47">
        <f t="shared" si="113"/>
        <v>5019226.3006976778</v>
      </c>
    </row>
    <row r="1026" spans="5:24" x14ac:dyDescent="0.2">
      <c r="E1026" s="63">
        <v>109057</v>
      </c>
      <c r="F1026" s="63" t="s">
        <v>61</v>
      </c>
      <c r="G1026" s="63" t="s">
        <v>73</v>
      </c>
      <c r="I1026" s="48" t="s">
        <v>77</v>
      </c>
      <c r="J1026" s="49" t="s">
        <v>77</v>
      </c>
      <c r="K1026" s="49">
        <v>1961</v>
      </c>
      <c r="L1026" s="49" t="s">
        <v>77</v>
      </c>
      <c r="M1026" s="50" t="s">
        <v>77</v>
      </c>
      <c r="N1026" s="46">
        <f t="shared" si="114"/>
        <v>1961</v>
      </c>
      <c r="P1026">
        <f t="shared" si="108"/>
        <v>63</v>
      </c>
      <c r="Q1026" s="38">
        <f t="shared" si="109"/>
        <v>1</v>
      </c>
      <c r="R1026" s="38">
        <f t="shared" si="110"/>
        <v>0.9</v>
      </c>
      <c r="T1026" s="47">
        <v>797637.94515819056</v>
      </c>
      <c r="U1026" s="47">
        <f t="shared" si="111"/>
        <v>79763.794515819041</v>
      </c>
      <c r="W1026" s="47">
        <f t="shared" si="112"/>
        <v>797637.94515819056</v>
      </c>
      <c r="X1026" s="47">
        <f t="shared" si="113"/>
        <v>79763.794515819041</v>
      </c>
    </row>
    <row r="1027" spans="5:24" x14ac:dyDescent="0.2">
      <c r="E1027" s="63">
        <v>109056</v>
      </c>
      <c r="F1027" s="63" t="s">
        <v>61</v>
      </c>
      <c r="G1027" s="63" t="s">
        <v>73</v>
      </c>
      <c r="I1027" s="48" t="s">
        <v>77</v>
      </c>
      <c r="J1027" s="49" t="s">
        <v>77</v>
      </c>
      <c r="K1027" s="49">
        <v>1961</v>
      </c>
      <c r="L1027" s="49" t="s">
        <v>77</v>
      </c>
      <c r="M1027" s="50" t="s">
        <v>77</v>
      </c>
      <c r="N1027" s="46">
        <f t="shared" si="114"/>
        <v>1961</v>
      </c>
      <c r="P1027">
        <f t="shared" si="108"/>
        <v>63</v>
      </c>
      <c r="Q1027" s="38">
        <f t="shared" si="109"/>
        <v>1</v>
      </c>
      <c r="R1027" s="38">
        <f t="shared" si="110"/>
        <v>0.9</v>
      </c>
      <c r="T1027" s="47">
        <v>817985.8519224301</v>
      </c>
      <c r="U1027" s="47">
        <f t="shared" si="111"/>
        <v>81798.585192242987</v>
      </c>
      <c r="W1027" s="47">
        <f t="shared" si="112"/>
        <v>817985.8519224301</v>
      </c>
      <c r="X1027" s="47">
        <f t="shared" si="113"/>
        <v>81798.585192242987</v>
      </c>
    </row>
    <row r="1028" spans="5:24" x14ac:dyDescent="0.2">
      <c r="E1028" s="63">
        <v>109055</v>
      </c>
      <c r="F1028" s="63" t="s">
        <v>61</v>
      </c>
      <c r="G1028" s="63" t="s">
        <v>73</v>
      </c>
      <c r="I1028" s="48">
        <v>2013</v>
      </c>
      <c r="J1028" s="49" t="s">
        <v>77</v>
      </c>
      <c r="K1028" s="49" t="s">
        <v>77</v>
      </c>
      <c r="L1028" s="49" t="s">
        <v>77</v>
      </c>
      <c r="M1028" s="50" t="s">
        <v>77</v>
      </c>
      <c r="N1028" s="46">
        <f t="shared" si="114"/>
        <v>2013</v>
      </c>
      <c r="P1028">
        <f t="shared" si="108"/>
        <v>11</v>
      </c>
      <c r="Q1028" s="38">
        <f t="shared" si="109"/>
        <v>0.22</v>
      </c>
      <c r="R1028" s="38">
        <f t="shared" si="110"/>
        <v>0.22</v>
      </c>
      <c r="T1028" s="47">
        <v>12057355.632217793</v>
      </c>
      <c r="U1028" s="47">
        <f t="shared" si="111"/>
        <v>9404737.3931298796</v>
      </c>
      <c r="W1028" s="47">
        <f t="shared" si="112"/>
        <v>12057355.632217793</v>
      </c>
      <c r="X1028" s="47">
        <f t="shared" si="113"/>
        <v>9404737.3931298796</v>
      </c>
    </row>
    <row r="1029" spans="5:24" x14ac:dyDescent="0.2">
      <c r="E1029" s="63">
        <v>109054</v>
      </c>
      <c r="F1029" s="63" t="s">
        <v>61</v>
      </c>
      <c r="G1029" s="63" t="s">
        <v>73</v>
      </c>
      <c r="I1029" s="48" t="s">
        <v>77</v>
      </c>
      <c r="J1029" s="49" t="s">
        <v>77</v>
      </c>
      <c r="K1029" s="49">
        <v>1961</v>
      </c>
      <c r="L1029" s="49" t="s">
        <v>77</v>
      </c>
      <c r="M1029" s="50" t="s">
        <v>77</v>
      </c>
      <c r="N1029" s="46">
        <f t="shared" si="114"/>
        <v>1961</v>
      </c>
      <c r="P1029">
        <f t="shared" si="108"/>
        <v>63</v>
      </c>
      <c r="Q1029" s="38">
        <f t="shared" si="109"/>
        <v>1</v>
      </c>
      <c r="R1029" s="38">
        <f t="shared" si="110"/>
        <v>0.9</v>
      </c>
      <c r="T1029" s="47">
        <v>83019.459598097397</v>
      </c>
      <c r="U1029" s="47">
        <f t="shared" si="111"/>
        <v>8301.9459598097383</v>
      </c>
      <c r="W1029" s="47">
        <f t="shared" si="112"/>
        <v>83019.459598097397</v>
      </c>
      <c r="X1029" s="47">
        <f t="shared" si="113"/>
        <v>8301.9459598097383</v>
      </c>
    </row>
    <row r="1030" spans="5:24" x14ac:dyDescent="0.2">
      <c r="E1030" s="63">
        <v>109053</v>
      </c>
      <c r="F1030" s="63" t="s">
        <v>61</v>
      </c>
      <c r="G1030" s="63" t="s">
        <v>73</v>
      </c>
      <c r="I1030" s="48" t="s">
        <v>77</v>
      </c>
      <c r="J1030" s="49" t="s">
        <v>77</v>
      </c>
      <c r="K1030" s="49">
        <v>1961</v>
      </c>
      <c r="L1030" s="49" t="s">
        <v>77</v>
      </c>
      <c r="M1030" s="50" t="s">
        <v>77</v>
      </c>
      <c r="N1030" s="46">
        <f t="shared" si="114"/>
        <v>1961</v>
      </c>
      <c r="P1030">
        <f t="shared" si="108"/>
        <v>63</v>
      </c>
      <c r="Q1030" s="38">
        <f t="shared" si="109"/>
        <v>1</v>
      </c>
      <c r="R1030" s="38">
        <f t="shared" si="110"/>
        <v>0.9</v>
      </c>
      <c r="T1030" s="47">
        <v>719908.94131879555</v>
      </c>
      <c r="U1030" s="47">
        <f t="shared" si="111"/>
        <v>71990.894131879541</v>
      </c>
      <c r="W1030" s="47">
        <f t="shared" si="112"/>
        <v>719908.94131879555</v>
      </c>
      <c r="X1030" s="47">
        <f t="shared" si="113"/>
        <v>71990.894131879541</v>
      </c>
    </row>
    <row r="1031" spans="5:24" x14ac:dyDescent="0.2">
      <c r="E1031" s="63">
        <v>109052</v>
      </c>
      <c r="F1031" s="63" t="s">
        <v>61</v>
      </c>
      <c r="G1031" s="63" t="s">
        <v>73</v>
      </c>
      <c r="I1031" s="48" t="s">
        <v>77</v>
      </c>
      <c r="J1031" s="49" t="s">
        <v>77</v>
      </c>
      <c r="K1031" s="49">
        <v>1961</v>
      </c>
      <c r="L1031" s="49" t="s">
        <v>77</v>
      </c>
      <c r="M1031" s="50" t="s">
        <v>77</v>
      </c>
      <c r="N1031" s="46">
        <f t="shared" si="114"/>
        <v>1961</v>
      </c>
      <c r="P1031">
        <f t="shared" si="108"/>
        <v>63</v>
      </c>
      <c r="Q1031" s="38">
        <f t="shared" si="109"/>
        <v>1</v>
      </c>
      <c r="R1031" s="38">
        <f t="shared" si="110"/>
        <v>0.9</v>
      </c>
      <c r="T1031" s="47">
        <v>80984.668921673452</v>
      </c>
      <c r="U1031" s="47">
        <f t="shared" si="111"/>
        <v>8098.4668921673438</v>
      </c>
      <c r="W1031" s="47">
        <f t="shared" si="112"/>
        <v>80984.668921673452</v>
      </c>
      <c r="X1031" s="47">
        <f t="shared" si="113"/>
        <v>8098.4668921673438</v>
      </c>
    </row>
    <row r="1032" spans="5:24" x14ac:dyDescent="0.2">
      <c r="E1032" s="63">
        <v>109051</v>
      </c>
      <c r="F1032" s="63" t="s">
        <v>61</v>
      </c>
      <c r="G1032" s="63" t="s">
        <v>73</v>
      </c>
      <c r="I1032" s="48" t="s">
        <v>77</v>
      </c>
      <c r="J1032" s="49" t="s">
        <v>77</v>
      </c>
      <c r="K1032" s="49">
        <v>1961</v>
      </c>
      <c r="L1032" s="49" t="s">
        <v>77</v>
      </c>
      <c r="M1032" s="50" t="s">
        <v>77</v>
      </c>
      <c r="N1032" s="46">
        <f t="shared" si="114"/>
        <v>1961</v>
      </c>
      <c r="P1032">
        <f t="shared" si="108"/>
        <v>63</v>
      </c>
      <c r="Q1032" s="38">
        <f t="shared" si="109"/>
        <v>1</v>
      </c>
      <c r="R1032" s="38">
        <f t="shared" si="110"/>
        <v>0.9</v>
      </c>
      <c r="T1032" s="47">
        <v>823683.26581641729</v>
      </c>
      <c r="U1032" s="47">
        <f t="shared" si="111"/>
        <v>82368.326581641712</v>
      </c>
      <c r="W1032" s="47">
        <f t="shared" si="112"/>
        <v>823683.26581641729</v>
      </c>
      <c r="X1032" s="47">
        <f t="shared" si="113"/>
        <v>82368.326581641712</v>
      </c>
    </row>
    <row r="1033" spans="5:24" x14ac:dyDescent="0.2">
      <c r="E1033" s="63">
        <v>109050</v>
      </c>
      <c r="F1033" s="63" t="s">
        <v>61</v>
      </c>
      <c r="G1033" s="63" t="s">
        <v>73</v>
      </c>
      <c r="I1033" s="48">
        <v>2013</v>
      </c>
      <c r="J1033" s="49" t="s">
        <v>77</v>
      </c>
      <c r="K1033" s="49" t="s">
        <v>77</v>
      </c>
      <c r="L1033" s="49" t="s">
        <v>77</v>
      </c>
      <c r="M1033" s="50" t="s">
        <v>77</v>
      </c>
      <c r="N1033" s="46">
        <f t="shared" si="114"/>
        <v>2013</v>
      </c>
      <c r="P1033">
        <f t="shared" si="108"/>
        <v>11</v>
      </c>
      <c r="Q1033" s="38">
        <f t="shared" si="109"/>
        <v>0.22</v>
      </c>
      <c r="R1033" s="38">
        <f t="shared" si="110"/>
        <v>0.22</v>
      </c>
      <c r="T1033" s="47">
        <v>10164186.386872943</v>
      </c>
      <c r="U1033" s="47">
        <f t="shared" si="111"/>
        <v>7928065.3817608962</v>
      </c>
      <c r="W1033" s="47">
        <f t="shared" si="112"/>
        <v>10164186.386872943</v>
      </c>
      <c r="X1033" s="47">
        <f t="shared" si="113"/>
        <v>7928065.3817608962</v>
      </c>
    </row>
    <row r="1034" spans="5:24" x14ac:dyDescent="0.2">
      <c r="E1034" s="63">
        <v>109049</v>
      </c>
      <c r="F1034" s="63" t="s">
        <v>61</v>
      </c>
      <c r="G1034" s="63" t="s">
        <v>73</v>
      </c>
      <c r="I1034" s="48" t="s">
        <v>77</v>
      </c>
      <c r="J1034" s="49" t="s">
        <v>77</v>
      </c>
      <c r="K1034" s="49">
        <v>1961</v>
      </c>
      <c r="L1034" s="49" t="s">
        <v>77</v>
      </c>
      <c r="M1034" s="50" t="s">
        <v>77</v>
      </c>
      <c r="N1034" s="46">
        <f t="shared" si="114"/>
        <v>1961</v>
      </c>
      <c r="P1034">
        <f t="shared" si="108"/>
        <v>63</v>
      </c>
      <c r="Q1034" s="38">
        <f t="shared" si="109"/>
        <v>1</v>
      </c>
      <c r="R1034" s="38">
        <f t="shared" si="110"/>
        <v>0.9</v>
      </c>
      <c r="T1034" s="47">
        <v>839554.63309252425</v>
      </c>
      <c r="U1034" s="47">
        <f t="shared" si="111"/>
        <v>83955.463309252402</v>
      </c>
      <c r="W1034" s="47">
        <f t="shared" si="112"/>
        <v>839554.63309252425</v>
      </c>
      <c r="X1034" s="47">
        <f t="shared" si="113"/>
        <v>83955.463309252402</v>
      </c>
    </row>
    <row r="1035" spans="5:24" x14ac:dyDescent="0.2">
      <c r="E1035" s="63">
        <v>109048</v>
      </c>
      <c r="F1035" s="63" t="s">
        <v>61</v>
      </c>
      <c r="G1035" s="63" t="s">
        <v>73</v>
      </c>
      <c r="I1035" s="48" t="s">
        <v>77</v>
      </c>
      <c r="J1035" s="49" t="s">
        <v>77</v>
      </c>
      <c r="K1035" s="49">
        <v>1961</v>
      </c>
      <c r="L1035" s="49" t="s">
        <v>77</v>
      </c>
      <c r="M1035" s="50" t="s">
        <v>77</v>
      </c>
      <c r="N1035" s="46">
        <f t="shared" si="114"/>
        <v>1961</v>
      </c>
      <c r="P1035">
        <f t="shared" si="108"/>
        <v>63</v>
      </c>
      <c r="Q1035" s="38">
        <f t="shared" si="109"/>
        <v>1</v>
      </c>
      <c r="R1035" s="38">
        <f t="shared" si="110"/>
        <v>0.9</v>
      </c>
      <c r="T1035" s="47">
        <v>61043.720292718674</v>
      </c>
      <c r="U1035" s="47">
        <f t="shared" si="111"/>
        <v>6104.3720292718663</v>
      </c>
      <c r="W1035" s="47">
        <f t="shared" si="112"/>
        <v>61043.720292718674</v>
      </c>
      <c r="X1035" s="47">
        <f t="shared" si="113"/>
        <v>6104.3720292718663</v>
      </c>
    </row>
    <row r="1036" spans="5:24" x14ac:dyDescent="0.2">
      <c r="E1036" s="63">
        <v>109047</v>
      </c>
      <c r="F1036" s="63" t="s">
        <v>61</v>
      </c>
      <c r="G1036" s="63" t="s">
        <v>73</v>
      </c>
      <c r="I1036" s="48" t="s">
        <v>77</v>
      </c>
      <c r="J1036" s="49" t="s">
        <v>77</v>
      </c>
      <c r="K1036" s="49">
        <v>1961</v>
      </c>
      <c r="L1036" s="49" t="s">
        <v>77</v>
      </c>
      <c r="M1036" s="50" t="s">
        <v>77</v>
      </c>
      <c r="N1036" s="46">
        <f t="shared" si="114"/>
        <v>1961</v>
      </c>
      <c r="P1036">
        <f t="shared" si="108"/>
        <v>63</v>
      </c>
      <c r="Q1036" s="38">
        <f t="shared" si="109"/>
        <v>1</v>
      </c>
      <c r="R1036" s="38">
        <f t="shared" si="110"/>
        <v>0.9</v>
      </c>
      <c r="T1036" s="47">
        <v>704037.57404268871</v>
      </c>
      <c r="U1036" s="47">
        <f t="shared" si="111"/>
        <v>70403.75740426885</v>
      </c>
      <c r="W1036" s="47">
        <f t="shared" si="112"/>
        <v>704037.57404268871</v>
      </c>
      <c r="X1036" s="47">
        <f t="shared" si="113"/>
        <v>70403.75740426885</v>
      </c>
    </row>
    <row r="1037" spans="5:24" x14ac:dyDescent="0.2">
      <c r="E1037" s="63">
        <v>109046</v>
      </c>
      <c r="F1037" s="63" t="s">
        <v>61</v>
      </c>
      <c r="G1037" s="63" t="s">
        <v>73</v>
      </c>
      <c r="I1037" s="48" t="s">
        <v>77</v>
      </c>
      <c r="J1037" s="49" t="s">
        <v>77</v>
      </c>
      <c r="K1037" s="49">
        <v>1961</v>
      </c>
      <c r="L1037" s="49" t="s">
        <v>77</v>
      </c>
      <c r="M1037" s="50" t="s">
        <v>77</v>
      </c>
      <c r="N1037" s="46">
        <f t="shared" si="114"/>
        <v>1961</v>
      </c>
      <c r="P1037">
        <f t="shared" si="108"/>
        <v>63</v>
      </c>
      <c r="Q1037" s="38">
        <f t="shared" si="109"/>
        <v>1</v>
      </c>
      <c r="R1037" s="38">
        <f t="shared" si="110"/>
        <v>0.9</v>
      </c>
      <c r="T1037" s="47">
        <v>172074.39672209648</v>
      </c>
      <c r="U1037" s="47">
        <f t="shared" si="111"/>
        <v>17207.439672209646</v>
      </c>
      <c r="W1037" s="47">
        <f t="shared" si="112"/>
        <v>172074.39672209648</v>
      </c>
      <c r="X1037" s="47">
        <f t="shared" si="113"/>
        <v>17207.439672209646</v>
      </c>
    </row>
    <row r="1038" spans="5:24" x14ac:dyDescent="0.2">
      <c r="E1038" s="63">
        <v>109045</v>
      </c>
      <c r="F1038" s="63" t="s">
        <v>61</v>
      </c>
      <c r="G1038" s="63" t="s">
        <v>73</v>
      </c>
      <c r="I1038" s="48">
        <v>2013</v>
      </c>
      <c r="J1038" s="49" t="s">
        <v>77</v>
      </c>
      <c r="K1038" s="49" t="s">
        <v>77</v>
      </c>
      <c r="L1038" s="49" t="s">
        <v>77</v>
      </c>
      <c r="M1038" s="50" t="s">
        <v>77</v>
      </c>
      <c r="N1038" s="46">
        <f t="shared" si="114"/>
        <v>2013</v>
      </c>
      <c r="P1038">
        <f t="shared" si="108"/>
        <v>11</v>
      </c>
      <c r="Q1038" s="38">
        <f t="shared" si="109"/>
        <v>0.22</v>
      </c>
      <c r="R1038" s="38">
        <f t="shared" si="110"/>
        <v>0.22</v>
      </c>
      <c r="T1038" s="47">
        <v>10378246.366032744</v>
      </c>
      <c r="U1038" s="47">
        <f t="shared" si="111"/>
        <v>8095032.1655055406</v>
      </c>
      <c r="W1038" s="47">
        <f t="shared" si="112"/>
        <v>10378246.366032744</v>
      </c>
      <c r="X1038" s="47">
        <f t="shared" si="113"/>
        <v>8095032.1655055406</v>
      </c>
    </row>
    <row r="1039" spans="5:24" x14ac:dyDescent="0.2">
      <c r="E1039" s="63">
        <v>109044</v>
      </c>
      <c r="F1039" s="63" t="s">
        <v>61</v>
      </c>
      <c r="G1039" s="63" t="s">
        <v>73</v>
      </c>
      <c r="I1039" s="48" t="s">
        <v>77</v>
      </c>
      <c r="J1039" s="49" t="s">
        <v>77</v>
      </c>
      <c r="K1039" s="49">
        <v>1961</v>
      </c>
      <c r="L1039" s="49" t="s">
        <v>77</v>
      </c>
      <c r="M1039" s="50" t="s">
        <v>77</v>
      </c>
      <c r="N1039" s="46">
        <f t="shared" si="114"/>
        <v>1961</v>
      </c>
      <c r="P1039">
        <f t="shared" si="108"/>
        <v>63</v>
      </c>
      <c r="Q1039" s="38">
        <f t="shared" si="109"/>
        <v>1</v>
      </c>
      <c r="R1039" s="38">
        <f t="shared" si="110"/>
        <v>0.9</v>
      </c>
      <c r="T1039" s="47">
        <v>40695.813528479113</v>
      </c>
      <c r="U1039" s="47">
        <f t="shared" si="111"/>
        <v>4069.5813528479102</v>
      </c>
      <c r="W1039" s="47">
        <f t="shared" si="112"/>
        <v>40695.813528479113</v>
      </c>
      <c r="X1039" s="47">
        <f t="shared" si="113"/>
        <v>4069.5813528479102</v>
      </c>
    </row>
    <row r="1040" spans="5:24" x14ac:dyDescent="0.2">
      <c r="E1040" s="63">
        <v>109043</v>
      </c>
      <c r="F1040" s="63" t="s">
        <v>61</v>
      </c>
      <c r="G1040" s="63" t="s">
        <v>73</v>
      </c>
      <c r="I1040" s="48" t="s">
        <v>77</v>
      </c>
      <c r="J1040" s="49" t="s">
        <v>77</v>
      </c>
      <c r="K1040" s="49">
        <v>1961</v>
      </c>
      <c r="L1040" s="49" t="s">
        <v>77</v>
      </c>
      <c r="M1040" s="50" t="s">
        <v>77</v>
      </c>
      <c r="N1040" s="46">
        <f t="shared" si="114"/>
        <v>1961</v>
      </c>
      <c r="P1040">
        <f t="shared" si="108"/>
        <v>63</v>
      </c>
      <c r="Q1040" s="38">
        <f t="shared" si="109"/>
        <v>1</v>
      </c>
      <c r="R1040" s="38">
        <f t="shared" si="110"/>
        <v>0.9</v>
      </c>
      <c r="T1040" s="47">
        <v>126157.02193828527</v>
      </c>
      <c r="U1040" s="47">
        <f t="shared" si="111"/>
        <v>12615.702193828523</v>
      </c>
      <c r="W1040" s="47">
        <f t="shared" si="112"/>
        <v>126157.02193828527</v>
      </c>
      <c r="X1040" s="47">
        <f t="shared" si="113"/>
        <v>12615.702193828523</v>
      </c>
    </row>
    <row r="1041" spans="5:24" x14ac:dyDescent="0.2">
      <c r="E1041" s="63">
        <v>109042</v>
      </c>
      <c r="F1041" s="63" t="s">
        <v>61</v>
      </c>
      <c r="G1041" s="63" t="s">
        <v>73</v>
      </c>
      <c r="I1041" s="48" t="s">
        <v>77</v>
      </c>
      <c r="J1041" s="49" t="s">
        <v>77</v>
      </c>
      <c r="K1041" s="49">
        <v>1961</v>
      </c>
      <c r="L1041" s="49" t="s">
        <v>77</v>
      </c>
      <c r="M1041" s="50" t="s">
        <v>77</v>
      </c>
      <c r="N1041" s="46">
        <f t="shared" si="114"/>
        <v>1961</v>
      </c>
      <c r="P1041">
        <f t="shared" si="108"/>
        <v>63</v>
      </c>
      <c r="Q1041" s="38">
        <f t="shared" si="109"/>
        <v>1</v>
      </c>
      <c r="R1041" s="38">
        <f t="shared" si="110"/>
        <v>0.9</v>
      </c>
      <c r="T1041" s="47">
        <v>126157.02193828527</v>
      </c>
      <c r="U1041" s="47">
        <f t="shared" si="111"/>
        <v>12615.702193828523</v>
      </c>
      <c r="W1041" s="47">
        <f t="shared" si="112"/>
        <v>126157.02193828527</v>
      </c>
      <c r="X1041" s="47">
        <f t="shared" si="113"/>
        <v>12615.702193828523</v>
      </c>
    </row>
    <row r="1042" spans="5:24" x14ac:dyDescent="0.2">
      <c r="E1042" s="63">
        <v>109041</v>
      </c>
      <c r="F1042" s="63" t="s">
        <v>61</v>
      </c>
      <c r="G1042" s="63" t="s">
        <v>73</v>
      </c>
      <c r="I1042" s="48" t="s">
        <v>77</v>
      </c>
      <c r="J1042" s="49" t="s">
        <v>77</v>
      </c>
      <c r="K1042" s="49">
        <v>1961</v>
      </c>
      <c r="L1042" s="49" t="s">
        <v>77</v>
      </c>
      <c r="M1042" s="50" t="s">
        <v>77</v>
      </c>
      <c r="N1042" s="46">
        <f t="shared" si="114"/>
        <v>1961</v>
      </c>
      <c r="P1042">
        <f t="shared" si="108"/>
        <v>63</v>
      </c>
      <c r="Q1042" s="38">
        <f t="shared" si="109"/>
        <v>1</v>
      </c>
      <c r="R1042" s="38">
        <f t="shared" si="110"/>
        <v>0.9</v>
      </c>
      <c r="T1042" s="47">
        <v>2034.7906764239556</v>
      </c>
      <c r="U1042" s="47">
        <f t="shared" si="111"/>
        <v>203.47906764239551</v>
      </c>
      <c r="W1042" s="47">
        <f t="shared" si="112"/>
        <v>2034.7906764239556</v>
      </c>
      <c r="X1042" s="47">
        <f t="shared" si="113"/>
        <v>203.47906764239551</v>
      </c>
    </row>
    <row r="1043" spans="5:24" x14ac:dyDescent="0.2">
      <c r="E1043" s="63">
        <v>109040</v>
      </c>
      <c r="F1043" s="63" t="s">
        <v>61</v>
      </c>
      <c r="G1043" s="63" t="s">
        <v>73</v>
      </c>
      <c r="I1043" s="48" t="s">
        <v>77</v>
      </c>
      <c r="J1043" s="49" t="s">
        <v>77</v>
      </c>
      <c r="K1043" s="49">
        <v>1961</v>
      </c>
      <c r="L1043" s="49" t="s">
        <v>77</v>
      </c>
      <c r="M1043" s="50" t="s">
        <v>77</v>
      </c>
      <c r="N1043" s="46">
        <f t="shared" si="114"/>
        <v>1961</v>
      </c>
      <c r="P1043">
        <f t="shared" si="108"/>
        <v>63</v>
      </c>
      <c r="Q1043" s="38">
        <f t="shared" si="109"/>
        <v>1</v>
      </c>
      <c r="R1043" s="38">
        <f t="shared" si="110"/>
        <v>0.9</v>
      </c>
      <c r="T1043" s="47">
        <v>150574.51005537272</v>
      </c>
      <c r="U1043" s="47">
        <f t="shared" si="111"/>
        <v>15057.451005537268</v>
      </c>
      <c r="W1043" s="47">
        <f t="shared" si="112"/>
        <v>150574.51005537272</v>
      </c>
      <c r="X1043" s="47">
        <f t="shared" si="113"/>
        <v>15057.451005537268</v>
      </c>
    </row>
    <row r="1044" spans="5:24" x14ac:dyDescent="0.2">
      <c r="E1044" s="63">
        <v>109039</v>
      </c>
      <c r="F1044" s="63" t="s">
        <v>61</v>
      </c>
      <c r="G1044" s="63" t="s">
        <v>73</v>
      </c>
      <c r="I1044" s="48" t="s">
        <v>77</v>
      </c>
      <c r="J1044" s="49" t="s">
        <v>77</v>
      </c>
      <c r="K1044" s="49">
        <v>1961</v>
      </c>
      <c r="L1044" s="49" t="s">
        <v>77</v>
      </c>
      <c r="M1044" s="50" t="s">
        <v>77</v>
      </c>
      <c r="N1044" s="46">
        <f t="shared" si="114"/>
        <v>1961</v>
      </c>
      <c r="P1044">
        <f t="shared" si="108"/>
        <v>63</v>
      </c>
      <c r="Q1044" s="38">
        <f t="shared" si="109"/>
        <v>1</v>
      </c>
      <c r="R1044" s="38">
        <f t="shared" si="110"/>
        <v>0.9</v>
      </c>
      <c r="T1044" s="47">
        <v>150574.51005537272</v>
      </c>
      <c r="U1044" s="47">
        <f t="shared" si="111"/>
        <v>15057.451005537268</v>
      </c>
      <c r="W1044" s="47">
        <f t="shared" si="112"/>
        <v>150574.51005537272</v>
      </c>
      <c r="X1044" s="47">
        <f t="shared" si="113"/>
        <v>15057.451005537268</v>
      </c>
    </row>
    <row r="1045" spans="5:24" x14ac:dyDescent="0.2">
      <c r="E1045" s="63">
        <v>109038</v>
      </c>
      <c r="F1045" s="63" t="s">
        <v>61</v>
      </c>
      <c r="G1045" s="63" t="s">
        <v>73</v>
      </c>
      <c r="I1045" s="48" t="s">
        <v>77</v>
      </c>
      <c r="J1045" s="49" t="s">
        <v>77</v>
      </c>
      <c r="K1045" s="49">
        <v>1961</v>
      </c>
      <c r="L1045" s="49" t="s">
        <v>77</v>
      </c>
      <c r="M1045" s="50" t="s">
        <v>77</v>
      </c>
      <c r="N1045" s="46">
        <f t="shared" si="114"/>
        <v>1961</v>
      </c>
      <c r="P1045">
        <f t="shared" si="108"/>
        <v>63</v>
      </c>
      <c r="Q1045" s="38">
        <f t="shared" si="109"/>
        <v>1</v>
      </c>
      <c r="R1045" s="38">
        <f t="shared" si="110"/>
        <v>0.9</v>
      </c>
      <c r="T1045" s="47">
        <v>28487.069469935388</v>
      </c>
      <c r="U1045" s="47">
        <f t="shared" si="111"/>
        <v>2848.7069469935382</v>
      </c>
      <c r="W1045" s="47">
        <f t="shared" si="112"/>
        <v>28487.069469935388</v>
      </c>
      <c r="X1045" s="47">
        <f t="shared" si="113"/>
        <v>2848.7069469935382</v>
      </c>
    </row>
    <row r="1046" spans="5:24" x14ac:dyDescent="0.2">
      <c r="E1046" s="63">
        <v>109037</v>
      </c>
      <c r="F1046" s="63" t="s">
        <v>61</v>
      </c>
      <c r="G1046" s="63" t="s">
        <v>73</v>
      </c>
      <c r="I1046" s="48" t="s">
        <v>77</v>
      </c>
      <c r="J1046" s="49" t="s">
        <v>77</v>
      </c>
      <c r="K1046" s="49">
        <v>1961</v>
      </c>
      <c r="L1046" s="49" t="s">
        <v>77</v>
      </c>
      <c r="M1046" s="50" t="s">
        <v>77</v>
      </c>
      <c r="N1046" s="46">
        <f t="shared" si="114"/>
        <v>1961</v>
      </c>
      <c r="P1046">
        <f t="shared" si="108"/>
        <v>63</v>
      </c>
      <c r="Q1046" s="38">
        <f t="shared" si="109"/>
        <v>1</v>
      </c>
      <c r="R1046" s="38">
        <f t="shared" si="110"/>
        <v>0.9</v>
      </c>
      <c r="T1046" s="47">
        <v>85461.208409806131</v>
      </c>
      <c r="U1046" s="47">
        <f t="shared" si="111"/>
        <v>8546.1208409806113</v>
      </c>
      <c r="W1046" s="47">
        <f t="shared" si="112"/>
        <v>85461.208409806131</v>
      </c>
      <c r="X1046" s="47">
        <f t="shared" si="113"/>
        <v>8546.1208409806113</v>
      </c>
    </row>
    <row r="1047" spans="5:24" x14ac:dyDescent="0.2">
      <c r="E1047" s="63">
        <v>109036</v>
      </c>
      <c r="F1047" s="63" t="s">
        <v>61</v>
      </c>
      <c r="G1047" s="63" t="s">
        <v>73</v>
      </c>
      <c r="I1047" s="48" t="s">
        <v>77</v>
      </c>
      <c r="J1047" s="49" t="s">
        <v>77</v>
      </c>
      <c r="K1047" s="49">
        <v>1961</v>
      </c>
      <c r="L1047" s="49" t="s">
        <v>77</v>
      </c>
      <c r="M1047" s="50" t="s">
        <v>77</v>
      </c>
      <c r="N1047" s="46">
        <f t="shared" si="114"/>
        <v>1961</v>
      </c>
      <c r="P1047">
        <f t="shared" ref="P1047:P1110" si="115">$I$4-N1047</f>
        <v>63</v>
      </c>
      <c r="Q1047" s="38">
        <f t="shared" ref="Q1047:Q1110" si="116">MIN(1,P1047/$K$4)</f>
        <v>1</v>
      </c>
      <c r="R1047" s="38">
        <f t="shared" ref="R1047:R1110" si="117">IF(Q1047=1,1-$N$4,Q1047)</f>
        <v>0.9</v>
      </c>
      <c r="T1047" s="47">
        <v>347949.20566849643</v>
      </c>
      <c r="U1047" s="47">
        <f t="shared" ref="U1047:U1110" si="118">(1-R1047)*$T1047</f>
        <v>34794.920566849636</v>
      </c>
      <c r="W1047" s="47">
        <f t="shared" ref="W1047:W1110" si="119">IF(G1047="Operational",T1047,0)</f>
        <v>347949.20566849643</v>
      </c>
      <c r="X1047" s="47">
        <f t="shared" ref="X1047:X1110" si="120">IF(W1047=0,0,U1047)</f>
        <v>34794.920566849636</v>
      </c>
    </row>
    <row r="1048" spans="5:24" x14ac:dyDescent="0.2">
      <c r="E1048" s="63">
        <v>109035</v>
      </c>
      <c r="F1048" s="63" t="s">
        <v>61</v>
      </c>
      <c r="G1048" s="63" t="s">
        <v>73</v>
      </c>
      <c r="I1048" s="48" t="s">
        <v>77</v>
      </c>
      <c r="J1048" s="49" t="s">
        <v>77</v>
      </c>
      <c r="K1048" s="49">
        <v>1961</v>
      </c>
      <c r="L1048" s="49" t="s">
        <v>77</v>
      </c>
      <c r="M1048" s="50" t="s">
        <v>77</v>
      </c>
      <c r="N1048" s="46">
        <f t="shared" ref="N1048:N1111" si="121">MIN(I1048:M1048)</f>
        <v>1961</v>
      </c>
      <c r="P1048">
        <f t="shared" si="115"/>
        <v>63</v>
      </c>
      <c r="Q1048" s="38">
        <f t="shared" si="116"/>
        <v>1</v>
      </c>
      <c r="R1048" s="38">
        <f t="shared" si="117"/>
        <v>0.9</v>
      </c>
      <c r="T1048" s="47">
        <v>493233.25996516703</v>
      </c>
      <c r="U1048" s="47">
        <f t="shared" si="118"/>
        <v>49323.325996516694</v>
      </c>
      <c r="W1048" s="47">
        <f t="shared" si="119"/>
        <v>493233.25996516703</v>
      </c>
      <c r="X1048" s="47">
        <f t="shared" si="120"/>
        <v>49323.325996516694</v>
      </c>
    </row>
    <row r="1049" spans="5:24" x14ac:dyDescent="0.2">
      <c r="E1049" s="63">
        <v>109034</v>
      </c>
      <c r="F1049" s="63" t="s">
        <v>61</v>
      </c>
      <c r="G1049" s="63" t="s">
        <v>73</v>
      </c>
      <c r="I1049" s="48">
        <v>2016</v>
      </c>
      <c r="J1049" s="49" t="s">
        <v>77</v>
      </c>
      <c r="K1049" s="49" t="s">
        <v>77</v>
      </c>
      <c r="L1049" s="49" t="s">
        <v>77</v>
      </c>
      <c r="M1049" s="50" t="s">
        <v>77</v>
      </c>
      <c r="N1049" s="46">
        <f t="shared" si="121"/>
        <v>2016</v>
      </c>
      <c r="P1049">
        <f t="shared" si="115"/>
        <v>8</v>
      </c>
      <c r="Q1049" s="38">
        <f t="shared" si="116"/>
        <v>0.16</v>
      </c>
      <c r="R1049" s="38">
        <f t="shared" si="117"/>
        <v>0.16</v>
      </c>
      <c r="T1049" s="47">
        <v>949433.3296194179</v>
      </c>
      <c r="U1049" s="47">
        <f t="shared" si="118"/>
        <v>797523.99688031105</v>
      </c>
      <c r="W1049" s="47">
        <f t="shared" si="119"/>
        <v>949433.3296194179</v>
      </c>
      <c r="X1049" s="47">
        <f t="shared" si="120"/>
        <v>797523.99688031105</v>
      </c>
    </row>
    <row r="1050" spans="5:24" x14ac:dyDescent="0.2">
      <c r="E1050" s="63">
        <v>109033</v>
      </c>
      <c r="F1050" s="63" t="s">
        <v>61</v>
      </c>
      <c r="G1050" s="63" t="s">
        <v>73</v>
      </c>
      <c r="I1050" s="48">
        <v>2015</v>
      </c>
      <c r="J1050" s="49" t="s">
        <v>77</v>
      </c>
      <c r="K1050" s="49" t="s">
        <v>77</v>
      </c>
      <c r="L1050" s="49" t="s">
        <v>77</v>
      </c>
      <c r="M1050" s="50" t="s">
        <v>77</v>
      </c>
      <c r="N1050" s="46">
        <f t="shared" si="121"/>
        <v>2015</v>
      </c>
      <c r="P1050">
        <f t="shared" si="115"/>
        <v>9</v>
      </c>
      <c r="Q1050" s="38">
        <f t="shared" si="116"/>
        <v>0.18</v>
      </c>
      <c r="R1050" s="38">
        <f t="shared" si="117"/>
        <v>0.18</v>
      </c>
      <c r="T1050" s="47">
        <v>18995584.880688198</v>
      </c>
      <c r="U1050" s="47">
        <f t="shared" si="118"/>
        <v>15576379.602164324</v>
      </c>
      <c r="W1050" s="47">
        <f t="shared" si="119"/>
        <v>18995584.880688198</v>
      </c>
      <c r="X1050" s="47">
        <f t="shared" si="120"/>
        <v>15576379.602164324</v>
      </c>
    </row>
    <row r="1051" spans="5:24" x14ac:dyDescent="0.2">
      <c r="E1051" s="63">
        <v>109032</v>
      </c>
      <c r="F1051" s="63" t="s">
        <v>61</v>
      </c>
      <c r="G1051" s="63" t="s">
        <v>73</v>
      </c>
      <c r="I1051" s="48" t="s">
        <v>77</v>
      </c>
      <c r="J1051" s="49" t="s">
        <v>77</v>
      </c>
      <c r="K1051" s="49">
        <v>1961</v>
      </c>
      <c r="L1051" s="49" t="s">
        <v>77</v>
      </c>
      <c r="M1051" s="50" t="s">
        <v>77</v>
      </c>
      <c r="N1051" s="46">
        <f t="shared" si="121"/>
        <v>1961</v>
      </c>
      <c r="P1051">
        <f t="shared" si="115"/>
        <v>63</v>
      </c>
      <c r="Q1051" s="38">
        <f t="shared" si="116"/>
        <v>1</v>
      </c>
      <c r="R1051" s="38">
        <f t="shared" si="117"/>
        <v>0.9</v>
      </c>
      <c r="T1051" s="47">
        <v>81391.627056958227</v>
      </c>
      <c r="U1051" s="47">
        <f t="shared" si="118"/>
        <v>8139.1627056958205</v>
      </c>
      <c r="W1051" s="47">
        <f t="shared" si="119"/>
        <v>81391.627056958227</v>
      </c>
      <c r="X1051" s="47">
        <f t="shared" si="120"/>
        <v>8139.1627056958205</v>
      </c>
    </row>
    <row r="1052" spans="5:24" x14ac:dyDescent="0.2">
      <c r="E1052" s="63">
        <v>109031</v>
      </c>
      <c r="F1052" s="63" t="s">
        <v>61</v>
      </c>
      <c r="G1052" s="63" t="s">
        <v>73</v>
      </c>
      <c r="I1052" s="48" t="s">
        <v>77</v>
      </c>
      <c r="J1052" s="49" t="s">
        <v>77</v>
      </c>
      <c r="K1052" s="49">
        <v>1961</v>
      </c>
      <c r="L1052" s="49" t="s">
        <v>77</v>
      </c>
      <c r="M1052" s="50" t="s">
        <v>77</v>
      </c>
      <c r="N1052" s="46">
        <f t="shared" si="121"/>
        <v>1961</v>
      </c>
      <c r="P1052">
        <f t="shared" si="115"/>
        <v>63</v>
      </c>
      <c r="Q1052" s="38">
        <f t="shared" si="116"/>
        <v>1</v>
      </c>
      <c r="R1052" s="38">
        <f t="shared" si="117"/>
        <v>0.9</v>
      </c>
      <c r="T1052" s="47">
        <v>368297.11243273597</v>
      </c>
      <c r="U1052" s="47">
        <f t="shared" si="118"/>
        <v>36829.711243273588</v>
      </c>
      <c r="W1052" s="47">
        <f t="shared" si="119"/>
        <v>368297.11243273597</v>
      </c>
      <c r="X1052" s="47">
        <f t="shared" si="120"/>
        <v>36829.711243273588</v>
      </c>
    </row>
    <row r="1053" spans="5:24" x14ac:dyDescent="0.2">
      <c r="E1053" s="63">
        <v>109030</v>
      </c>
      <c r="F1053" s="63" t="s">
        <v>61</v>
      </c>
      <c r="G1053" s="63" t="s">
        <v>73</v>
      </c>
      <c r="I1053" s="48" t="s">
        <v>77</v>
      </c>
      <c r="J1053" s="49" t="s">
        <v>77</v>
      </c>
      <c r="K1053" s="49">
        <v>1961</v>
      </c>
      <c r="L1053" s="49" t="s">
        <v>77</v>
      </c>
      <c r="M1053" s="50" t="s">
        <v>77</v>
      </c>
      <c r="N1053" s="46">
        <f t="shared" si="121"/>
        <v>1961</v>
      </c>
      <c r="P1053">
        <f t="shared" si="115"/>
        <v>63</v>
      </c>
      <c r="Q1053" s="38">
        <f t="shared" si="116"/>
        <v>1</v>
      </c>
      <c r="R1053" s="38">
        <f t="shared" si="117"/>
        <v>0.9</v>
      </c>
      <c r="T1053" s="47">
        <v>442363.49305456795</v>
      </c>
      <c r="U1053" s="47">
        <f t="shared" si="118"/>
        <v>44236.349305456788</v>
      </c>
      <c r="W1053" s="47">
        <f t="shared" si="119"/>
        <v>442363.49305456795</v>
      </c>
      <c r="X1053" s="47">
        <f t="shared" si="120"/>
        <v>44236.349305456788</v>
      </c>
    </row>
    <row r="1054" spans="5:24" x14ac:dyDescent="0.2">
      <c r="E1054" s="63">
        <v>109029</v>
      </c>
      <c r="F1054" s="63" t="s">
        <v>61</v>
      </c>
      <c r="G1054" s="63" t="s">
        <v>73</v>
      </c>
      <c r="I1054" s="48" t="s">
        <v>77</v>
      </c>
      <c r="J1054" s="49" t="s">
        <v>77</v>
      </c>
      <c r="K1054" s="49">
        <v>1961</v>
      </c>
      <c r="L1054" s="49" t="s">
        <v>77</v>
      </c>
      <c r="M1054" s="50" t="s">
        <v>77</v>
      </c>
      <c r="N1054" s="46">
        <f t="shared" si="121"/>
        <v>1961</v>
      </c>
      <c r="P1054">
        <f t="shared" si="115"/>
        <v>63</v>
      </c>
      <c r="Q1054" s="38">
        <f t="shared" si="116"/>
        <v>1</v>
      </c>
      <c r="R1054" s="38">
        <f t="shared" si="117"/>
        <v>0.9</v>
      </c>
      <c r="T1054" s="47">
        <v>850542.50274521345</v>
      </c>
      <c r="U1054" s="47">
        <f t="shared" si="118"/>
        <v>85054.250274521328</v>
      </c>
      <c r="W1054" s="47">
        <f t="shared" si="119"/>
        <v>850542.50274521345</v>
      </c>
      <c r="X1054" s="47">
        <f t="shared" si="120"/>
        <v>85054.250274521328</v>
      </c>
    </row>
    <row r="1055" spans="5:24" x14ac:dyDescent="0.2">
      <c r="E1055" s="63">
        <v>109027</v>
      </c>
      <c r="F1055" s="63" t="s">
        <v>61</v>
      </c>
      <c r="G1055" s="63" t="s">
        <v>73</v>
      </c>
      <c r="I1055" s="48" t="s">
        <v>77</v>
      </c>
      <c r="J1055" s="49" t="s">
        <v>77</v>
      </c>
      <c r="K1055" s="49">
        <v>1961</v>
      </c>
      <c r="L1055" s="49" t="s">
        <v>77</v>
      </c>
      <c r="M1055" s="50" t="s">
        <v>77</v>
      </c>
      <c r="N1055" s="46">
        <f t="shared" si="121"/>
        <v>1961</v>
      </c>
      <c r="P1055">
        <f t="shared" si="115"/>
        <v>63</v>
      </c>
      <c r="Q1055" s="38">
        <f t="shared" si="116"/>
        <v>1</v>
      </c>
      <c r="R1055" s="38">
        <f t="shared" si="117"/>
        <v>0.9</v>
      </c>
      <c r="T1055" s="47">
        <v>236035.71846517886</v>
      </c>
      <c r="U1055" s="47">
        <f t="shared" si="118"/>
        <v>23603.57184651788</v>
      </c>
      <c r="W1055" s="47">
        <f t="shared" si="119"/>
        <v>236035.71846517886</v>
      </c>
      <c r="X1055" s="47">
        <f t="shared" si="120"/>
        <v>23603.57184651788</v>
      </c>
    </row>
    <row r="1056" spans="5:24" x14ac:dyDescent="0.2">
      <c r="E1056" s="63">
        <v>109026</v>
      </c>
      <c r="F1056" s="63" t="s">
        <v>61</v>
      </c>
      <c r="G1056" s="63" t="s">
        <v>73</v>
      </c>
      <c r="I1056" s="48" t="s">
        <v>77</v>
      </c>
      <c r="J1056" s="49" t="s">
        <v>77</v>
      </c>
      <c r="K1056" s="49">
        <v>1961</v>
      </c>
      <c r="L1056" s="49" t="s">
        <v>77</v>
      </c>
      <c r="M1056" s="50" t="s">
        <v>77</v>
      </c>
      <c r="N1056" s="46">
        <f t="shared" si="121"/>
        <v>1961</v>
      </c>
      <c r="P1056">
        <f t="shared" si="115"/>
        <v>63</v>
      </c>
      <c r="Q1056" s="38">
        <f t="shared" si="116"/>
        <v>1</v>
      </c>
      <c r="R1056" s="38">
        <f t="shared" si="117"/>
        <v>0.9</v>
      </c>
      <c r="T1056" s="47">
        <v>32556.650822783289</v>
      </c>
      <c r="U1056" s="47">
        <f t="shared" si="118"/>
        <v>3255.6650822783281</v>
      </c>
      <c r="W1056" s="47">
        <f t="shared" si="119"/>
        <v>32556.650822783289</v>
      </c>
      <c r="X1056" s="47">
        <f t="shared" si="120"/>
        <v>3255.6650822783281</v>
      </c>
    </row>
    <row r="1057" spans="5:24" x14ac:dyDescent="0.2">
      <c r="E1057" s="63">
        <v>109025</v>
      </c>
      <c r="F1057" s="63" t="s">
        <v>61</v>
      </c>
      <c r="G1057" s="63" t="s">
        <v>73</v>
      </c>
      <c r="I1057" s="48" t="s">
        <v>77</v>
      </c>
      <c r="J1057" s="49" t="s">
        <v>77</v>
      </c>
      <c r="K1057" s="49">
        <v>1961</v>
      </c>
      <c r="L1057" s="49" t="s">
        <v>77</v>
      </c>
      <c r="M1057" s="50" t="s">
        <v>77</v>
      </c>
      <c r="N1057" s="46">
        <f t="shared" si="121"/>
        <v>1961</v>
      </c>
      <c r="P1057">
        <f t="shared" si="115"/>
        <v>63</v>
      </c>
      <c r="Q1057" s="38">
        <f t="shared" si="116"/>
        <v>1</v>
      </c>
      <c r="R1057" s="38">
        <f t="shared" si="117"/>
        <v>0.9</v>
      </c>
      <c r="T1057" s="47">
        <v>236035.71846517886</v>
      </c>
      <c r="U1057" s="47">
        <f t="shared" si="118"/>
        <v>23603.57184651788</v>
      </c>
      <c r="W1057" s="47">
        <f t="shared" si="119"/>
        <v>236035.71846517886</v>
      </c>
      <c r="X1057" s="47">
        <f t="shared" si="120"/>
        <v>23603.57184651788</v>
      </c>
    </row>
    <row r="1058" spans="5:24" x14ac:dyDescent="0.2">
      <c r="E1058" s="63">
        <v>109022</v>
      </c>
      <c r="F1058" s="63" t="s">
        <v>61</v>
      </c>
      <c r="G1058" s="63" t="s">
        <v>73</v>
      </c>
      <c r="I1058" s="48" t="s">
        <v>77</v>
      </c>
      <c r="J1058" s="49" t="s">
        <v>77</v>
      </c>
      <c r="K1058" s="49">
        <v>1961</v>
      </c>
      <c r="L1058" s="49" t="s">
        <v>77</v>
      </c>
      <c r="M1058" s="50" t="s">
        <v>77</v>
      </c>
      <c r="N1058" s="46">
        <f t="shared" si="121"/>
        <v>1961</v>
      </c>
      <c r="P1058">
        <f t="shared" si="115"/>
        <v>63</v>
      </c>
      <c r="Q1058" s="38">
        <f t="shared" si="116"/>
        <v>1</v>
      </c>
      <c r="R1058" s="38">
        <f t="shared" si="117"/>
        <v>0.9</v>
      </c>
      <c r="T1058" s="47">
        <v>965711.65503080969</v>
      </c>
      <c r="U1058" s="47">
        <f t="shared" si="118"/>
        <v>96571.165503080949</v>
      </c>
      <c r="W1058" s="47">
        <f t="shared" si="119"/>
        <v>965711.65503080969</v>
      </c>
      <c r="X1058" s="47">
        <f t="shared" si="120"/>
        <v>96571.165503080949</v>
      </c>
    </row>
    <row r="1059" spans="5:24" x14ac:dyDescent="0.2">
      <c r="E1059" s="63">
        <v>109021</v>
      </c>
      <c r="F1059" s="63" t="s">
        <v>61</v>
      </c>
      <c r="G1059" s="63" t="s">
        <v>73</v>
      </c>
      <c r="I1059" s="48" t="s">
        <v>77</v>
      </c>
      <c r="J1059" s="49" t="s">
        <v>77</v>
      </c>
      <c r="K1059" s="49">
        <v>1961</v>
      </c>
      <c r="L1059" s="49" t="s">
        <v>77</v>
      </c>
      <c r="M1059" s="50" t="s">
        <v>77</v>
      </c>
      <c r="N1059" s="46">
        <f t="shared" si="121"/>
        <v>1961</v>
      </c>
      <c r="P1059">
        <f t="shared" si="115"/>
        <v>63</v>
      </c>
      <c r="Q1059" s="38">
        <f t="shared" si="116"/>
        <v>1</v>
      </c>
      <c r="R1059" s="38">
        <f t="shared" si="117"/>
        <v>0.9</v>
      </c>
      <c r="T1059" s="47">
        <v>965711.65503080969</v>
      </c>
      <c r="U1059" s="47">
        <f t="shared" si="118"/>
        <v>96571.165503080949</v>
      </c>
      <c r="W1059" s="47">
        <f t="shared" si="119"/>
        <v>965711.65503080969</v>
      </c>
      <c r="X1059" s="47">
        <f t="shared" si="120"/>
        <v>96571.165503080949</v>
      </c>
    </row>
    <row r="1060" spans="5:24" x14ac:dyDescent="0.2">
      <c r="E1060" s="63">
        <v>109020</v>
      </c>
      <c r="F1060" s="63" t="s">
        <v>61</v>
      </c>
      <c r="G1060" s="63" t="s">
        <v>73</v>
      </c>
      <c r="I1060" s="48" t="s">
        <v>77</v>
      </c>
      <c r="J1060" s="49" t="s">
        <v>77</v>
      </c>
      <c r="K1060" s="49">
        <v>1961</v>
      </c>
      <c r="L1060" s="49" t="s">
        <v>77</v>
      </c>
      <c r="M1060" s="50" t="s">
        <v>77</v>
      </c>
      <c r="N1060" s="46">
        <f t="shared" si="121"/>
        <v>1961</v>
      </c>
      <c r="P1060">
        <f t="shared" si="115"/>
        <v>63</v>
      </c>
      <c r="Q1060" s="38">
        <f t="shared" si="116"/>
        <v>1</v>
      </c>
      <c r="R1060" s="38">
        <f t="shared" si="117"/>
        <v>0.9</v>
      </c>
      <c r="T1060" s="47">
        <v>20710913.420913592</v>
      </c>
      <c r="U1060" s="47">
        <f t="shared" si="118"/>
        <v>2071091.3420913587</v>
      </c>
      <c r="W1060" s="47">
        <f t="shared" si="119"/>
        <v>20710913.420913592</v>
      </c>
      <c r="X1060" s="47">
        <f t="shared" si="120"/>
        <v>2071091.3420913587</v>
      </c>
    </row>
    <row r="1061" spans="5:24" x14ac:dyDescent="0.2">
      <c r="E1061" s="63">
        <v>109019</v>
      </c>
      <c r="F1061" s="63" t="s">
        <v>61</v>
      </c>
      <c r="G1061" s="63" t="s">
        <v>73</v>
      </c>
      <c r="I1061" s="48" t="s">
        <v>77</v>
      </c>
      <c r="J1061" s="49" t="s">
        <v>77</v>
      </c>
      <c r="K1061" s="49">
        <v>1961</v>
      </c>
      <c r="L1061" s="49" t="s">
        <v>77</v>
      </c>
      <c r="M1061" s="50" t="s">
        <v>77</v>
      </c>
      <c r="N1061" s="46">
        <f t="shared" si="121"/>
        <v>1961</v>
      </c>
      <c r="P1061">
        <f t="shared" si="115"/>
        <v>63</v>
      </c>
      <c r="Q1061" s="38">
        <f t="shared" si="116"/>
        <v>1</v>
      </c>
      <c r="R1061" s="38">
        <f t="shared" si="117"/>
        <v>0.9</v>
      </c>
      <c r="T1061" s="47">
        <v>40695.813528479113</v>
      </c>
      <c r="U1061" s="47">
        <f t="shared" si="118"/>
        <v>4069.5813528479102</v>
      </c>
      <c r="W1061" s="47">
        <f t="shared" si="119"/>
        <v>40695.813528479113</v>
      </c>
      <c r="X1061" s="47">
        <f t="shared" si="120"/>
        <v>4069.5813528479102</v>
      </c>
    </row>
    <row r="1062" spans="5:24" x14ac:dyDescent="0.2">
      <c r="E1062" s="63">
        <v>109018</v>
      </c>
      <c r="F1062" s="63" t="s">
        <v>61</v>
      </c>
      <c r="G1062" s="63" t="s">
        <v>73</v>
      </c>
      <c r="I1062" s="48" t="s">
        <v>77</v>
      </c>
      <c r="J1062" s="49" t="s">
        <v>77</v>
      </c>
      <c r="K1062" s="49">
        <v>1961</v>
      </c>
      <c r="L1062" s="49" t="s">
        <v>77</v>
      </c>
      <c r="M1062" s="50" t="s">
        <v>77</v>
      </c>
      <c r="N1062" s="46">
        <f t="shared" si="121"/>
        <v>1961</v>
      </c>
      <c r="P1062">
        <f t="shared" si="115"/>
        <v>63</v>
      </c>
      <c r="Q1062" s="38">
        <f t="shared" si="116"/>
        <v>1</v>
      </c>
      <c r="R1062" s="38">
        <f t="shared" si="117"/>
        <v>0.9</v>
      </c>
      <c r="T1062" s="47">
        <v>325566.50822783291</v>
      </c>
      <c r="U1062" s="47">
        <f t="shared" si="118"/>
        <v>32556.650822783282</v>
      </c>
      <c r="W1062" s="47">
        <f t="shared" si="119"/>
        <v>325566.50822783291</v>
      </c>
      <c r="X1062" s="47">
        <f t="shared" si="120"/>
        <v>32556.650822783282</v>
      </c>
    </row>
    <row r="1063" spans="5:24" x14ac:dyDescent="0.2">
      <c r="E1063" s="63">
        <v>109017</v>
      </c>
      <c r="F1063" s="63" t="s">
        <v>61</v>
      </c>
      <c r="G1063" s="63" t="s">
        <v>73</v>
      </c>
      <c r="I1063" s="48" t="s">
        <v>77</v>
      </c>
      <c r="J1063" s="49" t="s">
        <v>77</v>
      </c>
      <c r="K1063" s="49">
        <v>1961</v>
      </c>
      <c r="L1063" s="49" t="s">
        <v>77</v>
      </c>
      <c r="M1063" s="50" t="s">
        <v>77</v>
      </c>
      <c r="N1063" s="46">
        <f t="shared" si="121"/>
        <v>1961</v>
      </c>
      <c r="P1063">
        <f t="shared" si="115"/>
        <v>63</v>
      </c>
      <c r="Q1063" s="38">
        <f t="shared" si="116"/>
        <v>1</v>
      </c>
      <c r="R1063" s="38">
        <f t="shared" si="117"/>
        <v>0.9</v>
      </c>
      <c r="T1063" s="47">
        <v>473292.31133621221</v>
      </c>
      <c r="U1063" s="47">
        <f t="shared" si="118"/>
        <v>47329.231133621208</v>
      </c>
      <c r="W1063" s="47">
        <f t="shared" si="119"/>
        <v>473292.31133621221</v>
      </c>
      <c r="X1063" s="47">
        <f t="shared" si="120"/>
        <v>47329.231133621208</v>
      </c>
    </row>
    <row r="1064" spans="5:24" x14ac:dyDescent="0.2">
      <c r="E1064" s="63">
        <v>109016</v>
      </c>
      <c r="F1064" s="63" t="s">
        <v>61</v>
      </c>
      <c r="G1064" s="63" t="s">
        <v>73</v>
      </c>
      <c r="I1064" s="48" t="s">
        <v>77</v>
      </c>
      <c r="J1064" s="49" t="s">
        <v>77</v>
      </c>
      <c r="K1064" s="49">
        <v>1961</v>
      </c>
      <c r="L1064" s="49" t="s">
        <v>77</v>
      </c>
      <c r="M1064" s="50" t="s">
        <v>77</v>
      </c>
      <c r="N1064" s="46">
        <f t="shared" si="121"/>
        <v>1961</v>
      </c>
      <c r="P1064">
        <f t="shared" si="115"/>
        <v>63</v>
      </c>
      <c r="Q1064" s="38">
        <f t="shared" si="116"/>
        <v>1</v>
      </c>
      <c r="R1064" s="38">
        <f t="shared" si="117"/>
        <v>0.9</v>
      </c>
      <c r="T1064" s="47">
        <v>822462.39141056291</v>
      </c>
      <c r="U1064" s="47">
        <f t="shared" si="118"/>
        <v>82246.23914105627</v>
      </c>
      <c r="W1064" s="47">
        <f t="shared" si="119"/>
        <v>822462.39141056291</v>
      </c>
      <c r="X1064" s="47">
        <f t="shared" si="120"/>
        <v>82246.23914105627</v>
      </c>
    </row>
    <row r="1065" spans="5:24" x14ac:dyDescent="0.2">
      <c r="E1065" s="63">
        <v>109015</v>
      </c>
      <c r="F1065" s="63" t="s">
        <v>61</v>
      </c>
      <c r="G1065" s="63" t="s">
        <v>73</v>
      </c>
      <c r="I1065" s="48" t="s">
        <v>77</v>
      </c>
      <c r="J1065" s="49" t="s">
        <v>77</v>
      </c>
      <c r="K1065" s="49">
        <v>1961</v>
      </c>
      <c r="L1065" s="49" t="s">
        <v>77</v>
      </c>
      <c r="M1065" s="50" t="s">
        <v>77</v>
      </c>
      <c r="N1065" s="46">
        <f t="shared" si="121"/>
        <v>1961</v>
      </c>
      <c r="P1065">
        <f t="shared" si="115"/>
        <v>63</v>
      </c>
      <c r="Q1065" s="38">
        <f t="shared" si="116"/>
        <v>1</v>
      </c>
      <c r="R1065" s="38">
        <f t="shared" si="117"/>
        <v>0.9</v>
      </c>
      <c r="T1065" s="47">
        <v>15735443.258921733</v>
      </c>
      <c r="U1065" s="47">
        <f t="shared" si="118"/>
        <v>1573544.325892173</v>
      </c>
      <c r="W1065" s="47">
        <f t="shared" si="119"/>
        <v>15735443.258921733</v>
      </c>
      <c r="X1065" s="47">
        <f t="shared" si="120"/>
        <v>1573544.325892173</v>
      </c>
    </row>
    <row r="1066" spans="5:24" x14ac:dyDescent="0.2">
      <c r="E1066" s="63">
        <v>109014</v>
      </c>
      <c r="F1066" s="63" t="s">
        <v>61</v>
      </c>
      <c r="G1066" s="63" t="s">
        <v>73</v>
      </c>
      <c r="I1066" s="48" t="s">
        <v>77</v>
      </c>
      <c r="J1066" s="49" t="s">
        <v>77</v>
      </c>
      <c r="K1066" s="49">
        <v>1961</v>
      </c>
      <c r="L1066" s="49" t="s">
        <v>77</v>
      </c>
      <c r="M1066" s="50" t="s">
        <v>77</v>
      </c>
      <c r="N1066" s="46">
        <f t="shared" si="121"/>
        <v>1961</v>
      </c>
      <c r="P1066">
        <f t="shared" si="115"/>
        <v>63</v>
      </c>
      <c r="Q1066" s="38">
        <f t="shared" si="116"/>
        <v>1</v>
      </c>
      <c r="R1066" s="38">
        <f t="shared" si="117"/>
        <v>0.9</v>
      </c>
      <c r="T1066" s="47">
        <v>61043.720292718674</v>
      </c>
      <c r="U1066" s="47">
        <f t="shared" si="118"/>
        <v>6104.3720292718663</v>
      </c>
      <c r="W1066" s="47">
        <f t="shared" si="119"/>
        <v>61043.720292718674</v>
      </c>
      <c r="X1066" s="47">
        <f t="shared" si="120"/>
        <v>6104.3720292718663</v>
      </c>
    </row>
    <row r="1067" spans="5:24" x14ac:dyDescent="0.2">
      <c r="E1067" s="63">
        <v>109013</v>
      </c>
      <c r="F1067" s="63" t="s">
        <v>61</v>
      </c>
      <c r="G1067" s="63" t="s">
        <v>73</v>
      </c>
      <c r="I1067" s="48" t="s">
        <v>77</v>
      </c>
      <c r="J1067" s="49" t="s">
        <v>77</v>
      </c>
      <c r="K1067" s="49">
        <v>1961</v>
      </c>
      <c r="L1067" s="49" t="s">
        <v>77</v>
      </c>
      <c r="M1067" s="50" t="s">
        <v>77</v>
      </c>
      <c r="N1067" s="46">
        <f t="shared" si="121"/>
        <v>1961</v>
      </c>
      <c r="P1067">
        <f t="shared" si="115"/>
        <v>63</v>
      </c>
      <c r="Q1067" s="38">
        <f t="shared" si="116"/>
        <v>1</v>
      </c>
      <c r="R1067" s="38">
        <f t="shared" si="117"/>
        <v>0.9</v>
      </c>
      <c r="T1067" s="47">
        <v>200630.36069540205</v>
      </c>
      <c r="U1067" s="47">
        <f t="shared" si="118"/>
        <v>20063.036069540201</v>
      </c>
      <c r="W1067" s="47">
        <f t="shared" si="119"/>
        <v>200630.36069540205</v>
      </c>
      <c r="X1067" s="47">
        <f t="shared" si="120"/>
        <v>20063.036069540201</v>
      </c>
    </row>
    <row r="1068" spans="5:24" x14ac:dyDescent="0.2">
      <c r="E1068" s="63">
        <v>109012</v>
      </c>
      <c r="F1068" s="63" t="s">
        <v>61</v>
      </c>
      <c r="G1068" s="63" t="s">
        <v>73</v>
      </c>
      <c r="I1068" s="48" t="s">
        <v>77</v>
      </c>
      <c r="J1068" s="49" t="s">
        <v>77</v>
      </c>
      <c r="K1068" s="49">
        <v>1961</v>
      </c>
      <c r="L1068" s="49" t="s">
        <v>77</v>
      </c>
      <c r="M1068" s="50" t="s">
        <v>77</v>
      </c>
      <c r="N1068" s="46">
        <f t="shared" si="121"/>
        <v>1961</v>
      </c>
      <c r="P1068">
        <f t="shared" si="115"/>
        <v>63</v>
      </c>
      <c r="Q1068" s="38">
        <f t="shared" si="116"/>
        <v>1</v>
      </c>
      <c r="R1068" s="38">
        <f t="shared" si="117"/>
        <v>0.9</v>
      </c>
      <c r="T1068" s="47">
        <v>614112.3755145605</v>
      </c>
      <c r="U1068" s="47">
        <f t="shared" si="118"/>
        <v>61411.237551456034</v>
      </c>
      <c r="W1068" s="47">
        <f t="shared" si="119"/>
        <v>614112.3755145605</v>
      </c>
      <c r="X1068" s="47">
        <f t="shared" si="120"/>
        <v>61411.237551456034</v>
      </c>
    </row>
    <row r="1069" spans="5:24" x14ac:dyDescent="0.2">
      <c r="E1069" s="63">
        <v>109011</v>
      </c>
      <c r="F1069" s="63" t="s">
        <v>61</v>
      </c>
      <c r="G1069" s="63" t="s">
        <v>73</v>
      </c>
      <c r="I1069" s="48" t="s">
        <v>77</v>
      </c>
      <c r="J1069" s="49" t="s">
        <v>77</v>
      </c>
      <c r="K1069" s="49">
        <v>1961</v>
      </c>
      <c r="L1069" s="49" t="s">
        <v>77</v>
      </c>
      <c r="M1069" s="50" t="s">
        <v>77</v>
      </c>
      <c r="N1069" s="46">
        <f t="shared" si="121"/>
        <v>1961</v>
      </c>
      <c r="P1069">
        <f t="shared" si="115"/>
        <v>63</v>
      </c>
      <c r="Q1069" s="38">
        <f t="shared" si="116"/>
        <v>1</v>
      </c>
      <c r="R1069" s="38">
        <f t="shared" si="117"/>
        <v>0.9</v>
      </c>
      <c r="T1069" s="47">
        <v>831415.47038682841</v>
      </c>
      <c r="U1069" s="47">
        <f t="shared" si="118"/>
        <v>83141.547038682824</v>
      </c>
      <c r="W1069" s="47">
        <f t="shared" si="119"/>
        <v>831415.47038682841</v>
      </c>
      <c r="X1069" s="47">
        <f t="shared" si="120"/>
        <v>83141.547038682824</v>
      </c>
    </row>
    <row r="1070" spans="5:24" x14ac:dyDescent="0.2">
      <c r="E1070" s="63">
        <v>109010</v>
      </c>
      <c r="F1070" s="63" t="s">
        <v>61</v>
      </c>
      <c r="G1070" s="63" t="s">
        <v>73</v>
      </c>
      <c r="I1070" s="48">
        <v>2021</v>
      </c>
      <c r="J1070" s="49" t="s">
        <v>77</v>
      </c>
      <c r="K1070" s="49" t="s">
        <v>77</v>
      </c>
      <c r="L1070" s="49" t="s">
        <v>77</v>
      </c>
      <c r="M1070" s="50" t="s">
        <v>77</v>
      </c>
      <c r="N1070" s="46">
        <f t="shared" si="121"/>
        <v>2021</v>
      </c>
      <c r="P1070">
        <f t="shared" si="115"/>
        <v>3</v>
      </c>
      <c r="Q1070" s="38">
        <f t="shared" si="116"/>
        <v>0.06</v>
      </c>
      <c r="R1070" s="38">
        <f t="shared" si="117"/>
        <v>0.06</v>
      </c>
      <c r="T1070" s="47">
        <v>12536345.357447993</v>
      </c>
      <c r="U1070" s="47">
        <f t="shared" si="118"/>
        <v>11784164.636001112</v>
      </c>
      <c r="W1070" s="47">
        <f t="shared" si="119"/>
        <v>12536345.357447993</v>
      </c>
      <c r="X1070" s="47">
        <f t="shared" si="120"/>
        <v>11784164.636001112</v>
      </c>
    </row>
    <row r="1071" spans="5:24" x14ac:dyDescent="0.2">
      <c r="E1071" s="63">
        <v>109009</v>
      </c>
      <c r="F1071" s="63" t="s">
        <v>61</v>
      </c>
      <c r="G1071" s="63" t="s">
        <v>73</v>
      </c>
      <c r="I1071" s="48" t="s">
        <v>77</v>
      </c>
      <c r="J1071" s="49" t="s">
        <v>77</v>
      </c>
      <c r="K1071" s="49">
        <v>1961</v>
      </c>
      <c r="L1071" s="49" t="s">
        <v>77</v>
      </c>
      <c r="M1071" s="50" t="s">
        <v>77</v>
      </c>
      <c r="N1071" s="46">
        <f t="shared" si="121"/>
        <v>1961</v>
      </c>
      <c r="P1071">
        <f t="shared" si="115"/>
        <v>63</v>
      </c>
      <c r="Q1071" s="38">
        <f t="shared" si="116"/>
        <v>1</v>
      </c>
      <c r="R1071" s="38">
        <f t="shared" si="117"/>
        <v>0.9</v>
      </c>
      <c r="T1071" s="47">
        <v>2609008.6053107958</v>
      </c>
      <c r="U1071" s="47">
        <f t="shared" si="118"/>
        <v>260900.86053107952</v>
      </c>
      <c r="W1071" s="47">
        <f t="shared" si="119"/>
        <v>2609008.6053107958</v>
      </c>
      <c r="X1071" s="47">
        <f t="shared" si="120"/>
        <v>260900.86053107952</v>
      </c>
    </row>
    <row r="1072" spans="5:24" x14ac:dyDescent="0.2">
      <c r="E1072" s="63">
        <v>109008</v>
      </c>
      <c r="F1072" s="63" t="s">
        <v>61</v>
      </c>
      <c r="G1072" s="63" t="s">
        <v>73</v>
      </c>
      <c r="I1072" s="48" t="s">
        <v>77</v>
      </c>
      <c r="J1072" s="49" t="s">
        <v>77</v>
      </c>
      <c r="K1072" s="49">
        <v>1961</v>
      </c>
      <c r="L1072" s="49" t="s">
        <v>77</v>
      </c>
      <c r="M1072" s="50" t="s">
        <v>77</v>
      </c>
      <c r="N1072" s="46">
        <f t="shared" si="121"/>
        <v>1961</v>
      </c>
      <c r="P1072">
        <f t="shared" si="115"/>
        <v>63</v>
      </c>
      <c r="Q1072" s="38">
        <f t="shared" si="116"/>
        <v>1</v>
      </c>
      <c r="R1072" s="38">
        <f t="shared" si="117"/>
        <v>0.9</v>
      </c>
      <c r="T1072" s="47">
        <v>122087.44058543735</v>
      </c>
      <c r="U1072" s="47">
        <f t="shared" si="118"/>
        <v>12208.744058543733</v>
      </c>
      <c r="W1072" s="47">
        <f t="shared" si="119"/>
        <v>122087.44058543735</v>
      </c>
      <c r="X1072" s="47">
        <f t="shared" si="120"/>
        <v>12208.744058543733</v>
      </c>
    </row>
    <row r="1073" spans="5:24" x14ac:dyDescent="0.2">
      <c r="E1073" s="63">
        <v>109007</v>
      </c>
      <c r="F1073" s="63" t="s">
        <v>61</v>
      </c>
      <c r="G1073" s="63" t="s">
        <v>73</v>
      </c>
      <c r="I1073" s="48" t="s">
        <v>77</v>
      </c>
      <c r="J1073" s="49" t="s">
        <v>77</v>
      </c>
      <c r="K1073" s="49">
        <v>1961</v>
      </c>
      <c r="L1073" s="49" t="s">
        <v>77</v>
      </c>
      <c r="M1073" s="50" t="s">
        <v>77</v>
      </c>
      <c r="N1073" s="46">
        <f t="shared" si="121"/>
        <v>1961</v>
      </c>
      <c r="P1073">
        <f t="shared" si="115"/>
        <v>63</v>
      </c>
      <c r="Q1073" s="38">
        <f t="shared" si="116"/>
        <v>1</v>
      </c>
      <c r="R1073" s="38">
        <f t="shared" si="117"/>
        <v>0.9</v>
      </c>
      <c r="T1073" s="47">
        <v>514802.04113526078</v>
      </c>
      <c r="U1073" s="47">
        <f t="shared" si="118"/>
        <v>51480.204113526066</v>
      </c>
      <c r="W1073" s="47">
        <f t="shared" si="119"/>
        <v>514802.04113526078</v>
      </c>
      <c r="X1073" s="47">
        <f t="shared" si="120"/>
        <v>51480.204113526066</v>
      </c>
    </row>
    <row r="1074" spans="5:24" x14ac:dyDescent="0.2">
      <c r="E1074" s="63">
        <v>109006</v>
      </c>
      <c r="F1074" s="63" t="s">
        <v>61</v>
      </c>
      <c r="G1074" s="63" t="s">
        <v>73</v>
      </c>
      <c r="I1074" s="48" t="s">
        <v>77</v>
      </c>
      <c r="J1074" s="49" t="s">
        <v>77</v>
      </c>
      <c r="K1074" s="49">
        <v>1961</v>
      </c>
      <c r="L1074" s="49" t="s">
        <v>77</v>
      </c>
      <c r="M1074" s="50" t="s">
        <v>77</v>
      </c>
      <c r="N1074" s="46">
        <f t="shared" si="121"/>
        <v>1961</v>
      </c>
      <c r="P1074">
        <f t="shared" si="115"/>
        <v>63</v>
      </c>
      <c r="Q1074" s="38">
        <f t="shared" si="116"/>
        <v>1</v>
      </c>
      <c r="R1074" s="38">
        <f t="shared" si="117"/>
        <v>0.9</v>
      </c>
      <c r="T1074" s="47">
        <v>283242.86215821456</v>
      </c>
      <c r="U1074" s="47">
        <f t="shared" si="118"/>
        <v>28324.286215821448</v>
      </c>
      <c r="W1074" s="47">
        <f t="shared" si="119"/>
        <v>283242.86215821456</v>
      </c>
      <c r="X1074" s="47">
        <f t="shared" si="120"/>
        <v>28324.286215821448</v>
      </c>
    </row>
    <row r="1075" spans="5:24" x14ac:dyDescent="0.2">
      <c r="E1075" s="63">
        <v>109005</v>
      </c>
      <c r="F1075" s="63" t="s">
        <v>61</v>
      </c>
      <c r="G1075" s="63" t="s">
        <v>73</v>
      </c>
      <c r="I1075" s="48" t="s">
        <v>77</v>
      </c>
      <c r="J1075" s="49" t="s">
        <v>77</v>
      </c>
      <c r="K1075" s="49">
        <v>1961</v>
      </c>
      <c r="L1075" s="49" t="s">
        <v>77</v>
      </c>
      <c r="M1075" s="50" t="s">
        <v>77</v>
      </c>
      <c r="N1075" s="46">
        <f t="shared" si="121"/>
        <v>1961</v>
      </c>
      <c r="P1075">
        <f t="shared" si="115"/>
        <v>63</v>
      </c>
      <c r="Q1075" s="38">
        <f t="shared" si="116"/>
        <v>1</v>
      </c>
      <c r="R1075" s="38">
        <f t="shared" si="117"/>
        <v>0.9</v>
      </c>
      <c r="T1075" s="47">
        <v>159120.63089635334</v>
      </c>
      <c r="U1075" s="47">
        <f t="shared" si="118"/>
        <v>15912.06308963533</v>
      </c>
      <c r="W1075" s="47">
        <f t="shared" si="119"/>
        <v>159120.63089635334</v>
      </c>
      <c r="X1075" s="47">
        <f t="shared" si="120"/>
        <v>15912.06308963533</v>
      </c>
    </row>
    <row r="1076" spans="5:24" x14ac:dyDescent="0.2">
      <c r="E1076" s="63">
        <v>109004</v>
      </c>
      <c r="F1076" s="63" t="s">
        <v>61</v>
      </c>
      <c r="G1076" s="63" t="s">
        <v>73</v>
      </c>
      <c r="I1076" s="48" t="s">
        <v>77</v>
      </c>
      <c r="J1076" s="49" t="s">
        <v>77</v>
      </c>
      <c r="K1076" s="49">
        <v>1961</v>
      </c>
      <c r="L1076" s="49" t="s">
        <v>77</v>
      </c>
      <c r="M1076" s="50" t="s">
        <v>77</v>
      </c>
      <c r="N1076" s="46">
        <f t="shared" si="121"/>
        <v>1961</v>
      </c>
      <c r="P1076">
        <f t="shared" si="115"/>
        <v>63</v>
      </c>
      <c r="Q1076" s="38">
        <f t="shared" si="116"/>
        <v>1</v>
      </c>
      <c r="R1076" s="38">
        <f t="shared" si="117"/>
        <v>0.9</v>
      </c>
      <c r="T1076" s="47">
        <v>710141.94607196061</v>
      </c>
      <c r="U1076" s="47">
        <f t="shared" si="118"/>
        <v>71014.194607196041</v>
      </c>
      <c r="W1076" s="47">
        <f t="shared" si="119"/>
        <v>710141.94607196061</v>
      </c>
      <c r="X1076" s="47">
        <f t="shared" si="120"/>
        <v>71014.194607196041</v>
      </c>
    </row>
    <row r="1077" spans="5:24" x14ac:dyDescent="0.2">
      <c r="E1077" s="63">
        <v>109003</v>
      </c>
      <c r="F1077" s="63" t="s">
        <v>61</v>
      </c>
      <c r="G1077" s="63" t="s">
        <v>73</v>
      </c>
      <c r="I1077" s="48" t="s">
        <v>77</v>
      </c>
      <c r="J1077" s="49" t="s">
        <v>77</v>
      </c>
      <c r="K1077" s="49">
        <v>1961</v>
      </c>
      <c r="L1077" s="49" t="s">
        <v>77</v>
      </c>
      <c r="M1077" s="50" t="s">
        <v>77</v>
      </c>
      <c r="N1077" s="46">
        <f t="shared" si="121"/>
        <v>1961</v>
      </c>
      <c r="P1077">
        <f t="shared" si="115"/>
        <v>63</v>
      </c>
      <c r="Q1077" s="38">
        <f t="shared" si="116"/>
        <v>1</v>
      </c>
      <c r="R1077" s="38">
        <f t="shared" si="117"/>
        <v>0.9</v>
      </c>
      <c r="T1077" s="47">
        <v>14191037.135515954</v>
      </c>
      <c r="U1077" s="47">
        <f t="shared" si="118"/>
        <v>1419103.7135515951</v>
      </c>
      <c r="W1077" s="47">
        <f t="shared" si="119"/>
        <v>14191037.135515954</v>
      </c>
      <c r="X1077" s="47">
        <f t="shared" si="120"/>
        <v>1419103.7135515951</v>
      </c>
    </row>
    <row r="1078" spans="5:24" x14ac:dyDescent="0.2">
      <c r="E1078" s="63">
        <v>109001</v>
      </c>
      <c r="F1078" s="63" t="s">
        <v>61</v>
      </c>
      <c r="G1078" s="63" t="s">
        <v>73</v>
      </c>
      <c r="I1078" s="48" t="s">
        <v>77</v>
      </c>
      <c r="J1078" s="49" t="s">
        <v>77</v>
      </c>
      <c r="K1078" s="49">
        <v>1961</v>
      </c>
      <c r="L1078" s="49" t="s">
        <v>77</v>
      </c>
      <c r="M1078" s="50" t="s">
        <v>77</v>
      </c>
      <c r="N1078" s="46">
        <f t="shared" si="121"/>
        <v>1961</v>
      </c>
      <c r="P1078">
        <f t="shared" si="115"/>
        <v>63</v>
      </c>
      <c r="Q1078" s="38">
        <f t="shared" si="116"/>
        <v>1</v>
      </c>
      <c r="R1078" s="38">
        <f t="shared" si="117"/>
        <v>0.9</v>
      </c>
      <c r="T1078" s="47">
        <v>286091.56910520815</v>
      </c>
      <c r="U1078" s="47">
        <f t="shared" si="118"/>
        <v>28609.156910520807</v>
      </c>
      <c r="W1078" s="47">
        <f t="shared" si="119"/>
        <v>286091.56910520815</v>
      </c>
      <c r="X1078" s="47">
        <f t="shared" si="120"/>
        <v>28609.156910520807</v>
      </c>
    </row>
    <row r="1079" spans="5:24" x14ac:dyDescent="0.2">
      <c r="E1079" s="63">
        <v>108999</v>
      </c>
      <c r="F1079" s="63" t="s">
        <v>61</v>
      </c>
      <c r="G1079" s="63" t="s">
        <v>73</v>
      </c>
      <c r="I1079" s="48" t="s">
        <v>77</v>
      </c>
      <c r="J1079" s="49" t="s">
        <v>77</v>
      </c>
      <c r="K1079" s="49">
        <v>1961</v>
      </c>
      <c r="L1079" s="49" t="s">
        <v>77</v>
      </c>
      <c r="M1079" s="50" t="s">
        <v>77</v>
      </c>
      <c r="N1079" s="46">
        <f t="shared" si="121"/>
        <v>1961</v>
      </c>
      <c r="P1079">
        <f t="shared" si="115"/>
        <v>63</v>
      </c>
      <c r="Q1079" s="38">
        <f t="shared" si="116"/>
        <v>1</v>
      </c>
      <c r="R1079" s="38">
        <f t="shared" si="117"/>
        <v>0.9</v>
      </c>
      <c r="T1079" s="47">
        <v>481838.43217719282</v>
      </c>
      <c r="U1079" s="47">
        <f t="shared" si="118"/>
        <v>48183.843217719274</v>
      </c>
      <c r="W1079" s="47">
        <f t="shared" si="119"/>
        <v>481838.43217719282</v>
      </c>
      <c r="X1079" s="47">
        <f t="shared" si="120"/>
        <v>48183.843217719274</v>
      </c>
    </row>
    <row r="1080" spans="5:24" x14ac:dyDescent="0.2">
      <c r="E1080" s="63">
        <v>108998</v>
      </c>
      <c r="F1080" s="63" t="s">
        <v>61</v>
      </c>
      <c r="G1080" s="63" t="s">
        <v>73</v>
      </c>
      <c r="I1080" s="48" t="s">
        <v>77</v>
      </c>
      <c r="J1080" s="49" t="s">
        <v>77</v>
      </c>
      <c r="K1080" s="49">
        <v>1961</v>
      </c>
      <c r="L1080" s="49" t="s">
        <v>77</v>
      </c>
      <c r="M1080" s="50" t="s">
        <v>77</v>
      </c>
      <c r="N1080" s="46">
        <f t="shared" si="121"/>
        <v>1961</v>
      </c>
      <c r="P1080">
        <f t="shared" si="115"/>
        <v>63</v>
      </c>
      <c r="Q1080" s="38">
        <f t="shared" si="116"/>
        <v>1</v>
      </c>
      <c r="R1080" s="38">
        <f t="shared" si="117"/>
        <v>0.9</v>
      </c>
      <c r="T1080" s="47">
        <v>39067.98098733995</v>
      </c>
      <c r="U1080" s="47">
        <f t="shared" si="118"/>
        <v>3906.7980987339943</v>
      </c>
      <c r="W1080" s="47">
        <f t="shared" si="119"/>
        <v>39067.98098733995</v>
      </c>
      <c r="X1080" s="47">
        <f t="shared" si="120"/>
        <v>3906.7980987339943</v>
      </c>
    </row>
    <row r="1081" spans="5:24" x14ac:dyDescent="0.2">
      <c r="E1081" s="63">
        <v>108996</v>
      </c>
      <c r="F1081" s="63" t="s">
        <v>61</v>
      </c>
      <c r="G1081" s="63" t="s">
        <v>73</v>
      </c>
      <c r="I1081" s="48" t="s">
        <v>77</v>
      </c>
      <c r="J1081" s="49" t="s">
        <v>77</v>
      </c>
      <c r="K1081" s="49">
        <v>1961</v>
      </c>
      <c r="L1081" s="49" t="s">
        <v>77</v>
      </c>
      <c r="M1081" s="50" t="s">
        <v>77</v>
      </c>
      <c r="N1081" s="46">
        <f t="shared" si="121"/>
        <v>1961</v>
      </c>
      <c r="P1081">
        <f t="shared" si="115"/>
        <v>63</v>
      </c>
      <c r="Q1081" s="38">
        <f t="shared" si="116"/>
        <v>1</v>
      </c>
      <c r="R1081" s="38">
        <f t="shared" si="117"/>
        <v>0.9</v>
      </c>
      <c r="T1081" s="47">
        <v>335740.46160995268</v>
      </c>
      <c r="U1081" s="47">
        <f t="shared" si="118"/>
        <v>33574.046160995262</v>
      </c>
      <c r="W1081" s="47">
        <f t="shared" si="119"/>
        <v>335740.46160995268</v>
      </c>
      <c r="X1081" s="47">
        <f t="shared" si="120"/>
        <v>33574.046160995262</v>
      </c>
    </row>
    <row r="1082" spans="5:24" x14ac:dyDescent="0.2">
      <c r="E1082" s="63">
        <v>108995</v>
      </c>
      <c r="F1082" s="63" t="s">
        <v>61</v>
      </c>
      <c r="G1082" s="63" t="s">
        <v>73</v>
      </c>
      <c r="I1082" s="48" t="s">
        <v>77</v>
      </c>
      <c r="J1082" s="49" t="s">
        <v>77</v>
      </c>
      <c r="K1082" s="49">
        <v>1961</v>
      </c>
      <c r="L1082" s="49" t="s">
        <v>77</v>
      </c>
      <c r="M1082" s="50" t="s">
        <v>77</v>
      </c>
      <c r="N1082" s="46">
        <f t="shared" si="121"/>
        <v>1961</v>
      </c>
      <c r="P1082">
        <f t="shared" si="115"/>
        <v>63</v>
      </c>
      <c r="Q1082" s="38">
        <f t="shared" si="116"/>
        <v>1</v>
      </c>
      <c r="R1082" s="38">
        <f t="shared" si="117"/>
        <v>0.9</v>
      </c>
      <c r="T1082" s="47">
        <v>264929.74607039907</v>
      </c>
      <c r="U1082" s="47">
        <f t="shared" si="118"/>
        <v>26492.974607039901</v>
      </c>
      <c r="W1082" s="47">
        <f t="shared" si="119"/>
        <v>264929.74607039907</v>
      </c>
      <c r="X1082" s="47">
        <f t="shared" si="120"/>
        <v>26492.974607039901</v>
      </c>
    </row>
    <row r="1083" spans="5:24" x14ac:dyDescent="0.2">
      <c r="E1083" s="63">
        <v>108994</v>
      </c>
      <c r="F1083" s="63" t="s">
        <v>61</v>
      </c>
      <c r="G1083" s="63" t="s">
        <v>73</v>
      </c>
      <c r="I1083" s="48" t="s">
        <v>77</v>
      </c>
      <c r="J1083" s="49" t="s">
        <v>77</v>
      </c>
      <c r="K1083" s="49">
        <v>1961</v>
      </c>
      <c r="L1083" s="49" t="s">
        <v>77</v>
      </c>
      <c r="M1083" s="50" t="s">
        <v>77</v>
      </c>
      <c r="N1083" s="46">
        <f t="shared" si="121"/>
        <v>1961</v>
      </c>
      <c r="P1083">
        <f t="shared" si="115"/>
        <v>63</v>
      </c>
      <c r="Q1083" s="38">
        <f t="shared" si="116"/>
        <v>1</v>
      </c>
      <c r="R1083" s="38">
        <f t="shared" si="117"/>
        <v>0.9</v>
      </c>
      <c r="T1083" s="47">
        <v>586833.63108066889</v>
      </c>
      <c r="U1083" s="47">
        <f t="shared" si="118"/>
        <v>58683.363108066878</v>
      </c>
      <c r="W1083" s="47">
        <f t="shared" si="119"/>
        <v>586833.63108066889</v>
      </c>
      <c r="X1083" s="47">
        <f t="shared" si="120"/>
        <v>58683.363108066878</v>
      </c>
    </row>
    <row r="1084" spans="5:24" x14ac:dyDescent="0.2">
      <c r="E1084" s="63">
        <v>108992</v>
      </c>
      <c r="F1084" s="63" t="s">
        <v>61</v>
      </c>
      <c r="G1084" s="63" t="s">
        <v>73</v>
      </c>
      <c r="I1084" s="48" t="s">
        <v>77</v>
      </c>
      <c r="J1084" s="49" t="s">
        <v>77</v>
      </c>
      <c r="K1084" s="49">
        <v>1961</v>
      </c>
      <c r="L1084" s="49" t="s">
        <v>77</v>
      </c>
      <c r="M1084" s="50" t="s">
        <v>77</v>
      </c>
      <c r="N1084" s="46">
        <f t="shared" si="121"/>
        <v>1961</v>
      </c>
      <c r="P1084">
        <f t="shared" si="115"/>
        <v>63</v>
      </c>
      <c r="Q1084" s="38">
        <f t="shared" si="116"/>
        <v>1</v>
      </c>
      <c r="R1084" s="38">
        <f t="shared" si="117"/>
        <v>0.9</v>
      </c>
      <c r="T1084" s="47">
        <v>305625.5595988782</v>
      </c>
      <c r="U1084" s="47">
        <f t="shared" si="118"/>
        <v>30562.555959887814</v>
      </c>
      <c r="W1084" s="47">
        <f t="shared" si="119"/>
        <v>305625.5595988782</v>
      </c>
      <c r="X1084" s="47">
        <f t="shared" si="120"/>
        <v>30562.555959887814</v>
      </c>
    </row>
    <row r="1085" spans="5:24" x14ac:dyDescent="0.2">
      <c r="E1085" s="63">
        <v>108991</v>
      </c>
      <c r="F1085" s="63" t="s">
        <v>61</v>
      </c>
      <c r="G1085" s="63" t="s">
        <v>73</v>
      </c>
      <c r="I1085" s="48" t="s">
        <v>77</v>
      </c>
      <c r="J1085" s="49" t="s">
        <v>77</v>
      </c>
      <c r="K1085" s="49">
        <v>1961</v>
      </c>
      <c r="L1085" s="49" t="s">
        <v>77</v>
      </c>
      <c r="M1085" s="50" t="s">
        <v>77</v>
      </c>
      <c r="N1085" s="46">
        <f t="shared" si="121"/>
        <v>1961</v>
      </c>
      <c r="P1085">
        <f t="shared" si="115"/>
        <v>63</v>
      </c>
      <c r="Q1085" s="38">
        <f t="shared" si="116"/>
        <v>1</v>
      </c>
      <c r="R1085" s="38">
        <f t="shared" si="117"/>
        <v>0.9</v>
      </c>
      <c r="T1085" s="47">
        <v>59415.88775157951</v>
      </c>
      <c r="U1085" s="47">
        <f t="shared" si="118"/>
        <v>5941.5887751579494</v>
      </c>
      <c r="W1085" s="47">
        <f t="shared" si="119"/>
        <v>59415.88775157951</v>
      </c>
      <c r="X1085" s="47">
        <f t="shared" si="120"/>
        <v>5941.5887751579494</v>
      </c>
    </row>
    <row r="1086" spans="5:24" x14ac:dyDescent="0.2">
      <c r="E1086" s="63">
        <v>108990</v>
      </c>
      <c r="F1086" s="63" t="s">
        <v>61</v>
      </c>
      <c r="G1086" s="63" t="s">
        <v>73</v>
      </c>
      <c r="I1086" s="48" t="s">
        <v>77</v>
      </c>
      <c r="J1086" s="49" t="s">
        <v>77</v>
      </c>
      <c r="K1086" s="49">
        <v>1961</v>
      </c>
      <c r="L1086" s="49" t="s">
        <v>77</v>
      </c>
      <c r="M1086" s="50" t="s">
        <v>77</v>
      </c>
      <c r="N1086" s="46">
        <f t="shared" si="121"/>
        <v>1961</v>
      </c>
      <c r="P1086">
        <f t="shared" si="115"/>
        <v>63</v>
      </c>
      <c r="Q1086" s="38">
        <f t="shared" si="116"/>
        <v>1</v>
      </c>
      <c r="R1086" s="38">
        <f t="shared" si="117"/>
        <v>0.9</v>
      </c>
      <c r="T1086" s="47">
        <v>415097.29799048696</v>
      </c>
      <c r="U1086" s="47">
        <f t="shared" si="118"/>
        <v>41509.729799048684</v>
      </c>
      <c r="W1086" s="47">
        <f t="shared" si="119"/>
        <v>415097.29799048696</v>
      </c>
      <c r="X1086" s="47">
        <f t="shared" si="120"/>
        <v>41509.729799048684</v>
      </c>
    </row>
    <row r="1087" spans="5:24" x14ac:dyDescent="0.2">
      <c r="E1087" s="63">
        <v>108989</v>
      </c>
      <c r="F1087" s="63" t="s">
        <v>61</v>
      </c>
      <c r="G1087" s="63" t="s">
        <v>73</v>
      </c>
      <c r="I1087" s="48" t="s">
        <v>77</v>
      </c>
      <c r="J1087" s="49" t="s">
        <v>77</v>
      </c>
      <c r="K1087" s="49">
        <v>1961</v>
      </c>
      <c r="L1087" s="49" t="s">
        <v>77</v>
      </c>
      <c r="M1087" s="50" t="s">
        <v>77</v>
      </c>
      <c r="N1087" s="46">
        <f t="shared" si="121"/>
        <v>1961</v>
      </c>
      <c r="P1087">
        <f t="shared" si="115"/>
        <v>63</v>
      </c>
      <c r="Q1087" s="38">
        <f t="shared" si="116"/>
        <v>1</v>
      </c>
      <c r="R1087" s="38">
        <f t="shared" si="117"/>
        <v>0.9</v>
      </c>
      <c r="T1087" s="47">
        <v>3803837.690506943</v>
      </c>
      <c r="U1087" s="47">
        <f t="shared" si="118"/>
        <v>380383.76905069425</v>
      </c>
      <c r="W1087" s="47">
        <f t="shared" si="119"/>
        <v>3803837.690506943</v>
      </c>
      <c r="X1087" s="47">
        <f t="shared" si="120"/>
        <v>380383.76905069425</v>
      </c>
    </row>
    <row r="1088" spans="5:24" x14ac:dyDescent="0.2">
      <c r="E1088" s="63">
        <v>108988</v>
      </c>
      <c r="F1088" s="63" t="s">
        <v>61</v>
      </c>
      <c r="G1088" s="63" t="s">
        <v>73</v>
      </c>
      <c r="I1088" s="48" t="s">
        <v>77</v>
      </c>
      <c r="J1088" s="49" t="s">
        <v>77</v>
      </c>
      <c r="K1088" s="49">
        <v>1961</v>
      </c>
      <c r="L1088" s="49" t="s">
        <v>77</v>
      </c>
      <c r="M1088" s="50" t="s">
        <v>77</v>
      </c>
      <c r="N1088" s="46">
        <f t="shared" si="121"/>
        <v>1961</v>
      </c>
      <c r="P1088">
        <f t="shared" si="115"/>
        <v>63</v>
      </c>
      <c r="Q1088" s="38">
        <f t="shared" si="116"/>
        <v>1</v>
      </c>
      <c r="R1088" s="38">
        <f t="shared" si="117"/>
        <v>0.9</v>
      </c>
      <c r="T1088" s="47">
        <v>40695.813528479113</v>
      </c>
      <c r="U1088" s="47">
        <f t="shared" si="118"/>
        <v>4069.5813528479102</v>
      </c>
      <c r="W1088" s="47">
        <f t="shared" si="119"/>
        <v>40695.813528479113</v>
      </c>
      <c r="X1088" s="47">
        <f t="shared" si="120"/>
        <v>4069.5813528479102</v>
      </c>
    </row>
    <row r="1089" spans="5:24" x14ac:dyDescent="0.2">
      <c r="E1089" s="63">
        <v>108987</v>
      </c>
      <c r="F1089" s="63" t="s">
        <v>61</v>
      </c>
      <c r="G1089" s="63" t="s">
        <v>73</v>
      </c>
      <c r="I1089" s="48" t="s">
        <v>77</v>
      </c>
      <c r="J1089" s="49" t="s">
        <v>77</v>
      </c>
      <c r="K1089" s="49">
        <v>1961</v>
      </c>
      <c r="L1089" s="49" t="s">
        <v>77</v>
      </c>
      <c r="M1089" s="50" t="s">
        <v>77</v>
      </c>
      <c r="N1089" s="46">
        <f t="shared" si="121"/>
        <v>1961</v>
      </c>
      <c r="P1089">
        <f t="shared" si="115"/>
        <v>63</v>
      </c>
      <c r="Q1089" s="38">
        <f t="shared" si="116"/>
        <v>1</v>
      </c>
      <c r="R1089" s="38">
        <f t="shared" si="117"/>
        <v>0.9</v>
      </c>
      <c r="T1089" s="47">
        <v>862751.24680375727</v>
      </c>
      <c r="U1089" s="47">
        <f t="shared" si="118"/>
        <v>86275.124680375709</v>
      </c>
      <c r="W1089" s="47">
        <f t="shared" si="119"/>
        <v>862751.24680375727</v>
      </c>
      <c r="X1089" s="47">
        <f t="shared" si="120"/>
        <v>86275.124680375709</v>
      </c>
    </row>
    <row r="1090" spans="5:24" x14ac:dyDescent="0.2">
      <c r="E1090" s="63">
        <v>108986</v>
      </c>
      <c r="F1090" s="63" t="s">
        <v>61</v>
      </c>
      <c r="G1090" s="63" t="s">
        <v>73</v>
      </c>
      <c r="I1090" s="48" t="s">
        <v>77</v>
      </c>
      <c r="J1090" s="49" t="s">
        <v>77</v>
      </c>
      <c r="K1090" s="49">
        <v>1961</v>
      </c>
      <c r="L1090" s="49" t="s">
        <v>77</v>
      </c>
      <c r="M1090" s="50" t="s">
        <v>77</v>
      </c>
      <c r="N1090" s="46">
        <f t="shared" si="121"/>
        <v>1961</v>
      </c>
      <c r="P1090">
        <f t="shared" si="115"/>
        <v>63</v>
      </c>
      <c r="Q1090" s="38">
        <f t="shared" si="116"/>
        <v>1</v>
      </c>
      <c r="R1090" s="38">
        <f t="shared" si="117"/>
        <v>0.9</v>
      </c>
      <c r="T1090" s="47">
        <v>30386.207434597742</v>
      </c>
      <c r="U1090" s="47">
        <f t="shared" si="118"/>
        <v>3038.6207434597736</v>
      </c>
      <c r="W1090" s="47">
        <f t="shared" si="119"/>
        <v>30386.207434597742</v>
      </c>
      <c r="X1090" s="47">
        <f t="shared" si="120"/>
        <v>3038.6207434597736</v>
      </c>
    </row>
    <row r="1091" spans="5:24" x14ac:dyDescent="0.2">
      <c r="E1091" s="63">
        <v>108985</v>
      </c>
      <c r="F1091" s="63" t="s">
        <v>61</v>
      </c>
      <c r="G1091" s="63" t="s">
        <v>73</v>
      </c>
      <c r="I1091" s="48" t="s">
        <v>77</v>
      </c>
      <c r="J1091" s="49" t="s">
        <v>77</v>
      </c>
      <c r="K1091" s="49">
        <v>1961</v>
      </c>
      <c r="L1091" s="49" t="s">
        <v>77</v>
      </c>
      <c r="M1091" s="50" t="s">
        <v>77</v>
      </c>
      <c r="N1091" s="46">
        <f t="shared" si="121"/>
        <v>1961</v>
      </c>
      <c r="P1091">
        <f t="shared" si="115"/>
        <v>63</v>
      </c>
      <c r="Q1091" s="38">
        <f t="shared" si="116"/>
        <v>1</v>
      </c>
      <c r="R1091" s="38">
        <f t="shared" si="117"/>
        <v>0.9</v>
      </c>
      <c r="T1091" s="47">
        <v>187200.74223100394</v>
      </c>
      <c r="U1091" s="47">
        <f t="shared" si="118"/>
        <v>18720.07422310039</v>
      </c>
      <c r="W1091" s="47">
        <f t="shared" si="119"/>
        <v>187200.74223100394</v>
      </c>
      <c r="X1091" s="47">
        <f t="shared" si="120"/>
        <v>18720.07422310039</v>
      </c>
    </row>
    <row r="1092" spans="5:24" x14ac:dyDescent="0.2">
      <c r="E1092" s="63">
        <v>108984</v>
      </c>
      <c r="F1092" s="63" t="s">
        <v>61</v>
      </c>
      <c r="G1092" s="63" t="s">
        <v>73</v>
      </c>
      <c r="I1092" s="48" t="s">
        <v>77</v>
      </c>
      <c r="J1092" s="49" t="s">
        <v>77</v>
      </c>
      <c r="K1092" s="49">
        <v>1961</v>
      </c>
      <c r="L1092" s="49" t="s">
        <v>77</v>
      </c>
      <c r="M1092" s="50" t="s">
        <v>77</v>
      </c>
      <c r="N1092" s="46">
        <f t="shared" si="121"/>
        <v>1961</v>
      </c>
      <c r="P1092">
        <f t="shared" si="115"/>
        <v>63</v>
      </c>
      <c r="Q1092" s="38">
        <f t="shared" si="116"/>
        <v>1</v>
      </c>
      <c r="R1092" s="38">
        <f t="shared" si="117"/>
        <v>0.9</v>
      </c>
      <c r="T1092" s="47">
        <v>840368.54936309368</v>
      </c>
      <c r="U1092" s="47">
        <f t="shared" si="118"/>
        <v>84036.854936309348</v>
      </c>
      <c r="W1092" s="47">
        <f t="shared" si="119"/>
        <v>840368.54936309368</v>
      </c>
      <c r="X1092" s="47">
        <f t="shared" si="120"/>
        <v>84036.854936309348</v>
      </c>
    </row>
    <row r="1093" spans="5:24" x14ac:dyDescent="0.2">
      <c r="E1093" s="63">
        <v>108983</v>
      </c>
      <c r="F1093" s="63" t="s">
        <v>61</v>
      </c>
      <c r="G1093" s="63" t="s">
        <v>73</v>
      </c>
      <c r="I1093" s="48" t="s">
        <v>77</v>
      </c>
      <c r="J1093" s="49" t="s">
        <v>77</v>
      </c>
      <c r="K1093" s="49">
        <v>1961</v>
      </c>
      <c r="L1093" s="49" t="s">
        <v>77</v>
      </c>
      <c r="M1093" s="50" t="s">
        <v>77</v>
      </c>
      <c r="N1093" s="46">
        <f t="shared" si="121"/>
        <v>1961</v>
      </c>
      <c r="P1093">
        <f t="shared" si="115"/>
        <v>63</v>
      </c>
      <c r="Q1093" s="38">
        <f t="shared" si="116"/>
        <v>1</v>
      </c>
      <c r="R1093" s="38">
        <f t="shared" si="117"/>
        <v>0.9</v>
      </c>
      <c r="T1093" s="47">
        <v>24308.965947678193</v>
      </c>
      <c r="U1093" s="47">
        <f t="shared" si="118"/>
        <v>2430.8965947678189</v>
      </c>
      <c r="W1093" s="47">
        <f t="shared" si="119"/>
        <v>24308.965947678193</v>
      </c>
      <c r="X1093" s="47">
        <f t="shared" si="120"/>
        <v>2430.8965947678189</v>
      </c>
    </row>
    <row r="1094" spans="5:24" x14ac:dyDescent="0.2">
      <c r="E1094" s="63">
        <v>108982</v>
      </c>
      <c r="F1094" s="63" t="s">
        <v>61</v>
      </c>
      <c r="G1094" s="63" t="s">
        <v>73</v>
      </c>
      <c r="I1094" s="48" t="s">
        <v>77</v>
      </c>
      <c r="J1094" s="49" t="s">
        <v>77</v>
      </c>
      <c r="K1094" s="49">
        <v>1961</v>
      </c>
      <c r="L1094" s="49" t="s">
        <v>77</v>
      </c>
      <c r="M1094" s="50" t="s">
        <v>77</v>
      </c>
      <c r="N1094" s="46">
        <f t="shared" si="121"/>
        <v>1961</v>
      </c>
      <c r="P1094">
        <f t="shared" si="115"/>
        <v>63</v>
      </c>
      <c r="Q1094" s="38">
        <f t="shared" si="116"/>
        <v>1</v>
      </c>
      <c r="R1094" s="38">
        <f t="shared" si="117"/>
        <v>0.9</v>
      </c>
      <c r="T1094" s="47">
        <v>62671.55283385783</v>
      </c>
      <c r="U1094" s="47">
        <f t="shared" si="118"/>
        <v>6267.1552833857813</v>
      </c>
      <c r="W1094" s="47">
        <f t="shared" si="119"/>
        <v>62671.55283385783</v>
      </c>
      <c r="X1094" s="47">
        <f t="shared" si="120"/>
        <v>6267.1552833857813</v>
      </c>
    </row>
    <row r="1095" spans="5:24" x14ac:dyDescent="0.2">
      <c r="E1095" s="63">
        <v>108979</v>
      </c>
      <c r="F1095" s="63" t="s">
        <v>61</v>
      </c>
      <c r="G1095" s="63" t="s">
        <v>73</v>
      </c>
      <c r="I1095" s="48" t="s">
        <v>77</v>
      </c>
      <c r="J1095" s="49" t="s">
        <v>77</v>
      </c>
      <c r="K1095" s="49">
        <v>1961</v>
      </c>
      <c r="L1095" s="49" t="s">
        <v>77</v>
      </c>
      <c r="M1095" s="50" t="s">
        <v>77</v>
      </c>
      <c r="N1095" s="46">
        <f t="shared" si="121"/>
        <v>1961</v>
      </c>
      <c r="P1095">
        <f t="shared" si="115"/>
        <v>63</v>
      </c>
      <c r="Q1095" s="38">
        <f t="shared" si="116"/>
        <v>1</v>
      </c>
      <c r="R1095" s="38">
        <f t="shared" si="117"/>
        <v>0.9</v>
      </c>
      <c r="T1095" s="47">
        <v>37982.759293247174</v>
      </c>
      <c r="U1095" s="47">
        <f t="shared" si="118"/>
        <v>3798.2759293247168</v>
      </c>
      <c r="W1095" s="47">
        <f t="shared" si="119"/>
        <v>37982.759293247174</v>
      </c>
      <c r="X1095" s="47">
        <f t="shared" si="120"/>
        <v>3798.2759293247168</v>
      </c>
    </row>
    <row r="1096" spans="5:24" x14ac:dyDescent="0.2">
      <c r="E1096" s="63">
        <v>108978</v>
      </c>
      <c r="F1096" s="63" t="s">
        <v>61</v>
      </c>
      <c r="G1096" s="63" t="s">
        <v>73</v>
      </c>
      <c r="I1096" s="48" t="s">
        <v>77</v>
      </c>
      <c r="J1096" s="49" t="s">
        <v>77</v>
      </c>
      <c r="K1096" s="49">
        <v>1961</v>
      </c>
      <c r="L1096" s="49" t="s">
        <v>77</v>
      </c>
      <c r="M1096" s="50" t="s">
        <v>77</v>
      </c>
      <c r="N1096" s="46">
        <f t="shared" si="121"/>
        <v>1961</v>
      </c>
      <c r="P1096">
        <f t="shared" si="115"/>
        <v>63</v>
      </c>
      <c r="Q1096" s="38">
        <f t="shared" si="116"/>
        <v>1</v>
      </c>
      <c r="R1096" s="38">
        <f t="shared" si="117"/>
        <v>0.9</v>
      </c>
      <c r="T1096" s="47">
        <v>26587.931505273024</v>
      </c>
      <c r="U1096" s="47">
        <f t="shared" si="118"/>
        <v>2658.7931505273018</v>
      </c>
      <c r="W1096" s="47">
        <f t="shared" si="119"/>
        <v>26587.931505273024</v>
      </c>
      <c r="X1096" s="47">
        <f t="shared" si="120"/>
        <v>2658.7931505273018</v>
      </c>
    </row>
    <row r="1097" spans="5:24" x14ac:dyDescent="0.2">
      <c r="E1097" s="63">
        <v>108977</v>
      </c>
      <c r="F1097" s="63" t="s">
        <v>61</v>
      </c>
      <c r="G1097" s="63" t="s">
        <v>73</v>
      </c>
      <c r="I1097" s="48" t="s">
        <v>77</v>
      </c>
      <c r="J1097" s="49" t="s">
        <v>77</v>
      </c>
      <c r="K1097" s="49">
        <v>1961</v>
      </c>
      <c r="L1097" s="49" t="s">
        <v>77</v>
      </c>
      <c r="M1097" s="50" t="s">
        <v>77</v>
      </c>
      <c r="N1097" s="46">
        <f t="shared" si="121"/>
        <v>1961</v>
      </c>
      <c r="P1097">
        <f t="shared" si="115"/>
        <v>63</v>
      </c>
      <c r="Q1097" s="38">
        <f t="shared" si="116"/>
        <v>1</v>
      </c>
      <c r="R1097" s="38">
        <f t="shared" si="117"/>
        <v>0.9</v>
      </c>
      <c r="T1097" s="47">
        <v>50782.949175071481</v>
      </c>
      <c r="U1097" s="47">
        <f t="shared" si="118"/>
        <v>5078.2949175071471</v>
      </c>
      <c r="W1097" s="47">
        <f t="shared" si="119"/>
        <v>50782.949175071481</v>
      </c>
      <c r="X1097" s="47">
        <f t="shared" si="120"/>
        <v>5078.2949175071471</v>
      </c>
    </row>
    <row r="1098" spans="5:24" x14ac:dyDescent="0.2">
      <c r="E1098" s="63">
        <v>108976</v>
      </c>
      <c r="F1098" s="63" t="s">
        <v>61</v>
      </c>
      <c r="G1098" s="63" t="s">
        <v>73</v>
      </c>
      <c r="I1098" s="48" t="s">
        <v>77</v>
      </c>
      <c r="J1098" s="49" t="s">
        <v>77</v>
      </c>
      <c r="K1098" s="49">
        <v>1961</v>
      </c>
      <c r="L1098" s="49" t="s">
        <v>77</v>
      </c>
      <c r="M1098" s="50" t="s">
        <v>77</v>
      </c>
      <c r="N1098" s="46">
        <f t="shared" si="121"/>
        <v>1961</v>
      </c>
      <c r="P1098">
        <f t="shared" si="115"/>
        <v>63</v>
      </c>
      <c r="Q1098" s="38">
        <f t="shared" si="116"/>
        <v>1</v>
      </c>
      <c r="R1098" s="38">
        <f t="shared" si="117"/>
        <v>0.9</v>
      </c>
      <c r="T1098" s="47">
        <v>17092.24168196123</v>
      </c>
      <c r="U1098" s="47">
        <f t="shared" si="118"/>
        <v>1709.2241681961227</v>
      </c>
      <c r="W1098" s="47">
        <f t="shared" si="119"/>
        <v>17092.24168196123</v>
      </c>
      <c r="X1098" s="47">
        <f t="shared" si="120"/>
        <v>1709.2241681961227</v>
      </c>
    </row>
    <row r="1099" spans="5:24" x14ac:dyDescent="0.2">
      <c r="E1099" s="63">
        <v>108974</v>
      </c>
      <c r="F1099" s="63" t="s">
        <v>61</v>
      </c>
      <c r="G1099" s="63" t="s">
        <v>73</v>
      </c>
      <c r="I1099" s="48" t="s">
        <v>77</v>
      </c>
      <c r="J1099" s="49" t="s">
        <v>77</v>
      </c>
      <c r="K1099" s="49">
        <v>1961</v>
      </c>
      <c r="L1099" s="49" t="s">
        <v>77</v>
      </c>
      <c r="M1099" s="50" t="s">
        <v>77</v>
      </c>
      <c r="N1099" s="46">
        <f t="shared" si="121"/>
        <v>1961</v>
      </c>
      <c r="P1099">
        <f t="shared" si="115"/>
        <v>63</v>
      </c>
      <c r="Q1099" s="38">
        <f t="shared" si="116"/>
        <v>1</v>
      </c>
      <c r="R1099" s="38">
        <f t="shared" si="117"/>
        <v>0.9</v>
      </c>
      <c r="T1099" s="47">
        <v>85461.208409806131</v>
      </c>
      <c r="U1099" s="47">
        <f t="shared" si="118"/>
        <v>8546.1208409806113</v>
      </c>
      <c r="W1099" s="47">
        <f t="shared" si="119"/>
        <v>85461.208409806131</v>
      </c>
      <c r="X1099" s="47">
        <f t="shared" si="120"/>
        <v>8546.1208409806113</v>
      </c>
    </row>
    <row r="1100" spans="5:24" x14ac:dyDescent="0.2">
      <c r="E1100" s="63">
        <v>108973</v>
      </c>
      <c r="F1100" s="63" t="s">
        <v>61</v>
      </c>
      <c r="G1100" s="63" t="s">
        <v>73</v>
      </c>
      <c r="I1100" s="48" t="s">
        <v>77</v>
      </c>
      <c r="J1100" s="49" t="s">
        <v>77</v>
      </c>
      <c r="K1100" s="49">
        <v>1961</v>
      </c>
      <c r="L1100" s="49" t="s">
        <v>77</v>
      </c>
      <c r="M1100" s="50" t="s">
        <v>77</v>
      </c>
      <c r="N1100" s="46">
        <f t="shared" si="121"/>
        <v>1961</v>
      </c>
      <c r="P1100">
        <f t="shared" si="115"/>
        <v>63</v>
      </c>
      <c r="Q1100" s="38">
        <f t="shared" si="116"/>
        <v>1</v>
      </c>
      <c r="R1100" s="38">
        <f t="shared" si="117"/>
        <v>0.9</v>
      </c>
      <c r="T1100" s="47">
        <v>16712.414089028756</v>
      </c>
      <c r="U1100" s="47">
        <f t="shared" si="118"/>
        <v>1671.2414089028753</v>
      </c>
      <c r="W1100" s="47">
        <f t="shared" si="119"/>
        <v>16712.414089028756</v>
      </c>
      <c r="X1100" s="47">
        <f t="shared" si="120"/>
        <v>1671.2414089028753</v>
      </c>
    </row>
    <row r="1101" spans="5:24" x14ac:dyDescent="0.2">
      <c r="E1101" s="63">
        <v>108972</v>
      </c>
      <c r="F1101" s="63" t="s">
        <v>61</v>
      </c>
      <c r="G1101" s="63" t="s">
        <v>73</v>
      </c>
      <c r="I1101" s="48" t="s">
        <v>77</v>
      </c>
      <c r="J1101" s="49" t="s">
        <v>77</v>
      </c>
      <c r="K1101" s="49">
        <v>1961</v>
      </c>
      <c r="L1101" s="49" t="s">
        <v>77</v>
      </c>
      <c r="M1101" s="50" t="s">
        <v>77</v>
      </c>
      <c r="N1101" s="46">
        <f t="shared" si="121"/>
        <v>1961</v>
      </c>
      <c r="P1101">
        <f t="shared" si="115"/>
        <v>63</v>
      </c>
      <c r="Q1101" s="38">
        <f t="shared" si="116"/>
        <v>1</v>
      </c>
      <c r="R1101" s="38">
        <f t="shared" si="117"/>
        <v>0.9</v>
      </c>
      <c r="T1101" s="47">
        <v>64570.690798520191</v>
      </c>
      <c r="U1101" s="47">
        <f t="shared" si="118"/>
        <v>6457.0690798520172</v>
      </c>
      <c r="W1101" s="47">
        <f t="shared" si="119"/>
        <v>64570.690798520191</v>
      </c>
      <c r="X1101" s="47">
        <f t="shared" si="120"/>
        <v>6457.0690798520172</v>
      </c>
    </row>
    <row r="1102" spans="5:24" x14ac:dyDescent="0.2">
      <c r="E1102" s="63">
        <v>108971</v>
      </c>
      <c r="F1102" s="63" t="s">
        <v>61</v>
      </c>
      <c r="G1102" s="63" t="s">
        <v>73</v>
      </c>
      <c r="I1102" s="48" t="s">
        <v>77</v>
      </c>
      <c r="J1102" s="49" t="s">
        <v>77</v>
      </c>
      <c r="K1102" s="49">
        <v>1961</v>
      </c>
      <c r="L1102" s="49" t="s">
        <v>77</v>
      </c>
      <c r="M1102" s="50" t="s">
        <v>77</v>
      </c>
      <c r="N1102" s="46">
        <f t="shared" si="121"/>
        <v>1961</v>
      </c>
      <c r="P1102">
        <f t="shared" si="115"/>
        <v>63</v>
      </c>
      <c r="Q1102" s="38">
        <f t="shared" si="116"/>
        <v>1</v>
      </c>
      <c r="R1102" s="38">
        <f t="shared" si="117"/>
        <v>0.9</v>
      </c>
      <c r="T1102" s="47">
        <v>36083.621328584821</v>
      </c>
      <c r="U1102" s="47">
        <f t="shared" si="118"/>
        <v>3608.3621328584813</v>
      </c>
      <c r="W1102" s="47">
        <f t="shared" si="119"/>
        <v>36083.621328584821</v>
      </c>
      <c r="X1102" s="47">
        <f t="shared" si="120"/>
        <v>3608.3621328584813</v>
      </c>
    </row>
    <row r="1103" spans="5:24" x14ac:dyDescent="0.2">
      <c r="E1103" s="63">
        <v>108970</v>
      </c>
      <c r="F1103" s="63" t="s">
        <v>61</v>
      </c>
      <c r="G1103" s="63" t="s">
        <v>73</v>
      </c>
      <c r="I1103" s="48" t="s">
        <v>77</v>
      </c>
      <c r="J1103" s="49" t="s">
        <v>77</v>
      </c>
      <c r="K1103" s="49">
        <v>1961</v>
      </c>
      <c r="L1103" s="49" t="s">
        <v>77</v>
      </c>
      <c r="M1103" s="50" t="s">
        <v>77</v>
      </c>
      <c r="N1103" s="46">
        <f t="shared" si="121"/>
        <v>1961</v>
      </c>
      <c r="P1103">
        <f t="shared" si="115"/>
        <v>63</v>
      </c>
      <c r="Q1103" s="38">
        <f t="shared" si="116"/>
        <v>1</v>
      </c>
      <c r="R1103" s="38">
        <f t="shared" si="117"/>
        <v>0.9</v>
      </c>
      <c r="T1103" s="47">
        <v>96856.036197780297</v>
      </c>
      <c r="U1103" s="47">
        <f t="shared" si="118"/>
        <v>9685.6036197780268</v>
      </c>
      <c r="W1103" s="47">
        <f t="shared" si="119"/>
        <v>96856.036197780297</v>
      </c>
      <c r="X1103" s="47">
        <f t="shared" si="120"/>
        <v>9685.6036197780268</v>
      </c>
    </row>
    <row r="1104" spans="5:24" x14ac:dyDescent="0.2">
      <c r="E1104" s="63">
        <v>108968</v>
      </c>
      <c r="F1104" s="63" t="s">
        <v>61</v>
      </c>
      <c r="G1104" s="63" t="s">
        <v>73</v>
      </c>
      <c r="I1104" s="48" t="s">
        <v>77</v>
      </c>
      <c r="J1104" s="49" t="s">
        <v>77</v>
      </c>
      <c r="K1104" s="49">
        <v>1961</v>
      </c>
      <c r="L1104" s="49" t="s">
        <v>77</v>
      </c>
      <c r="M1104" s="50" t="s">
        <v>77</v>
      </c>
      <c r="N1104" s="46">
        <f t="shared" si="121"/>
        <v>1961</v>
      </c>
      <c r="P1104">
        <f t="shared" si="115"/>
        <v>63</v>
      </c>
      <c r="Q1104" s="38">
        <f t="shared" si="116"/>
        <v>1</v>
      </c>
      <c r="R1104" s="38">
        <f t="shared" si="117"/>
        <v>0.9</v>
      </c>
      <c r="T1104" s="47">
        <v>53175.863010546047</v>
      </c>
      <c r="U1104" s="47">
        <f t="shared" si="118"/>
        <v>5317.5863010546036</v>
      </c>
      <c r="W1104" s="47">
        <f t="shared" si="119"/>
        <v>53175.863010546047</v>
      </c>
      <c r="X1104" s="47">
        <f t="shared" si="120"/>
        <v>5317.5863010546036</v>
      </c>
    </row>
    <row r="1105" spans="5:24" x14ac:dyDescent="0.2">
      <c r="E1105" s="63">
        <v>108966</v>
      </c>
      <c r="F1105" s="63" t="s">
        <v>61</v>
      </c>
      <c r="G1105" s="63" t="s">
        <v>73</v>
      </c>
      <c r="I1105" s="48" t="s">
        <v>77</v>
      </c>
      <c r="J1105" s="49" t="s">
        <v>77</v>
      </c>
      <c r="K1105" s="49">
        <v>1961</v>
      </c>
      <c r="L1105" s="49" t="s">
        <v>77</v>
      </c>
      <c r="M1105" s="50" t="s">
        <v>77</v>
      </c>
      <c r="N1105" s="46">
        <f t="shared" si="121"/>
        <v>1961</v>
      </c>
      <c r="P1105">
        <f t="shared" si="115"/>
        <v>63</v>
      </c>
      <c r="Q1105" s="38">
        <f t="shared" si="116"/>
        <v>1</v>
      </c>
      <c r="R1105" s="38">
        <f t="shared" si="117"/>
        <v>0.9</v>
      </c>
      <c r="T1105" s="47">
        <v>15193.103717298871</v>
      </c>
      <c r="U1105" s="47">
        <f t="shared" si="118"/>
        <v>1519.3103717298868</v>
      </c>
      <c r="W1105" s="47">
        <f t="shared" si="119"/>
        <v>15193.103717298871</v>
      </c>
      <c r="X1105" s="47">
        <f t="shared" si="120"/>
        <v>1519.3103717298868</v>
      </c>
    </row>
    <row r="1106" spans="5:24" x14ac:dyDescent="0.2">
      <c r="E1106" s="63">
        <v>108964</v>
      </c>
      <c r="F1106" s="63" t="s">
        <v>61</v>
      </c>
      <c r="G1106" s="63" t="s">
        <v>73</v>
      </c>
      <c r="I1106" s="48" t="s">
        <v>77</v>
      </c>
      <c r="J1106" s="49" t="s">
        <v>77</v>
      </c>
      <c r="K1106" s="49">
        <v>1961</v>
      </c>
      <c r="L1106" s="49" t="s">
        <v>77</v>
      </c>
      <c r="M1106" s="50" t="s">
        <v>77</v>
      </c>
      <c r="N1106" s="46">
        <f t="shared" si="121"/>
        <v>1961</v>
      </c>
      <c r="P1106">
        <f t="shared" si="115"/>
        <v>63</v>
      </c>
      <c r="Q1106" s="38">
        <f t="shared" si="116"/>
        <v>1</v>
      </c>
      <c r="R1106" s="38">
        <f t="shared" si="117"/>
        <v>0.9</v>
      </c>
      <c r="T1106" s="47">
        <v>47478.449116558964</v>
      </c>
      <c r="U1106" s="47">
        <f t="shared" si="118"/>
        <v>4747.844911655895</v>
      </c>
      <c r="W1106" s="47">
        <f t="shared" si="119"/>
        <v>47478.449116558964</v>
      </c>
      <c r="X1106" s="47">
        <f t="shared" si="120"/>
        <v>4747.844911655895</v>
      </c>
    </row>
    <row r="1107" spans="5:24" x14ac:dyDescent="0.2">
      <c r="E1107" s="63">
        <v>108962</v>
      </c>
      <c r="F1107" s="63" t="s">
        <v>61</v>
      </c>
      <c r="G1107" s="63" t="s">
        <v>73</v>
      </c>
      <c r="I1107" s="48" t="s">
        <v>77</v>
      </c>
      <c r="J1107" s="49" t="s">
        <v>77</v>
      </c>
      <c r="K1107" s="49">
        <v>1961</v>
      </c>
      <c r="L1107" s="49" t="s">
        <v>77</v>
      </c>
      <c r="M1107" s="50" t="s">
        <v>77</v>
      </c>
      <c r="N1107" s="46">
        <f t="shared" si="121"/>
        <v>1961</v>
      </c>
      <c r="P1107">
        <f t="shared" si="115"/>
        <v>63</v>
      </c>
      <c r="Q1107" s="38">
        <f t="shared" si="116"/>
        <v>1</v>
      </c>
      <c r="R1107" s="38">
        <f t="shared" si="117"/>
        <v>0.9</v>
      </c>
      <c r="T1107" s="47">
        <v>157628.45106697577</v>
      </c>
      <c r="U1107" s="47">
        <f t="shared" si="118"/>
        <v>15762.845106697574</v>
      </c>
      <c r="W1107" s="47">
        <f t="shared" si="119"/>
        <v>157628.45106697577</v>
      </c>
      <c r="X1107" s="47">
        <f t="shared" si="120"/>
        <v>15762.845106697574</v>
      </c>
    </row>
    <row r="1108" spans="5:24" x14ac:dyDescent="0.2">
      <c r="E1108" s="63">
        <v>108960</v>
      </c>
      <c r="F1108" s="63" t="s">
        <v>61</v>
      </c>
      <c r="G1108" s="63" t="s">
        <v>73</v>
      </c>
      <c r="I1108" s="48">
        <v>2008</v>
      </c>
      <c r="J1108" s="49" t="s">
        <v>77</v>
      </c>
      <c r="K1108" s="49" t="s">
        <v>77</v>
      </c>
      <c r="L1108" s="49" t="s">
        <v>77</v>
      </c>
      <c r="M1108" s="50" t="s">
        <v>77</v>
      </c>
      <c r="N1108" s="46">
        <f t="shared" si="121"/>
        <v>2008</v>
      </c>
      <c r="P1108">
        <f t="shared" si="115"/>
        <v>16</v>
      </c>
      <c r="Q1108" s="38">
        <f t="shared" si="116"/>
        <v>0.32</v>
      </c>
      <c r="R1108" s="38">
        <f t="shared" si="117"/>
        <v>0.32</v>
      </c>
      <c r="T1108" s="47">
        <v>188014.65850157352</v>
      </c>
      <c r="U1108" s="47">
        <f t="shared" si="118"/>
        <v>127849.96778106998</v>
      </c>
      <c r="W1108" s="47">
        <f t="shared" si="119"/>
        <v>188014.65850157352</v>
      </c>
      <c r="X1108" s="47">
        <f t="shared" si="120"/>
        <v>127849.96778106998</v>
      </c>
    </row>
    <row r="1109" spans="5:24" x14ac:dyDescent="0.2">
      <c r="E1109" s="63">
        <v>108959</v>
      </c>
      <c r="F1109" s="63" t="s">
        <v>61</v>
      </c>
      <c r="G1109" s="63" t="s">
        <v>73</v>
      </c>
      <c r="I1109" s="48" t="s">
        <v>77</v>
      </c>
      <c r="J1109" s="49" t="s">
        <v>77</v>
      </c>
      <c r="K1109" s="49">
        <v>1961</v>
      </c>
      <c r="L1109" s="49" t="s">
        <v>77</v>
      </c>
      <c r="M1109" s="50" t="s">
        <v>77</v>
      </c>
      <c r="N1109" s="46">
        <f t="shared" si="121"/>
        <v>1961</v>
      </c>
      <c r="P1109">
        <f t="shared" si="115"/>
        <v>63</v>
      </c>
      <c r="Q1109" s="38">
        <f t="shared" si="116"/>
        <v>1</v>
      </c>
      <c r="R1109" s="38">
        <f t="shared" si="117"/>
        <v>0.9</v>
      </c>
      <c r="T1109" s="47">
        <v>349441.385497874</v>
      </c>
      <c r="U1109" s="47">
        <f t="shared" si="118"/>
        <v>34944.138549787393</v>
      </c>
      <c r="W1109" s="47">
        <f t="shared" si="119"/>
        <v>349441.385497874</v>
      </c>
      <c r="X1109" s="47">
        <f t="shared" si="120"/>
        <v>34944.138549787393</v>
      </c>
    </row>
    <row r="1110" spans="5:24" x14ac:dyDescent="0.2">
      <c r="E1110" s="63">
        <v>108958</v>
      </c>
      <c r="F1110" s="63" t="s">
        <v>61</v>
      </c>
      <c r="G1110" s="63" t="s">
        <v>73</v>
      </c>
      <c r="I1110" s="48" t="s">
        <v>77</v>
      </c>
      <c r="J1110" s="49" t="s">
        <v>77</v>
      </c>
      <c r="K1110" s="49">
        <v>1961</v>
      </c>
      <c r="L1110" s="49" t="s">
        <v>77</v>
      </c>
      <c r="M1110" s="50" t="s">
        <v>77</v>
      </c>
      <c r="N1110" s="46">
        <f t="shared" si="121"/>
        <v>1961</v>
      </c>
      <c r="P1110">
        <f t="shared" si="115"/>
        <v>63</v>
      </c>
      <c r="Q1110" s="38">
        <f t="shared" si="116"/>
        <v>1</v>
      </c>
      <c r="R1110" s="38">
        <f t="shared" si="117"/>
        <v>0.9</v>
      </c>
      <c r="T1110" s="47">
        <v>36083.621328584821</v>
      </c>
      <c r="U1110" s="47">
        <f t="shared" si="118"/>
        <v>3608.3621328584813</v>
      </c>
      <c r="W1110" s="47">
        <f t="shared" si="119"/>
        <v>36083.621328584821</v>
      </c>
      <c r="X1110" s="47">
        <f t="shared" si="120"/>
        <v>3608.3621328584813</v>
      </c>
    </row>
    <row r="1111" spans="5:24" x14ac:dyDescent="0.2">
      <c r="E1111" s="63">
        <v>108957</v>
      </c>
      <c r="F1111" s="63" t="s">
        <v>61</v>
      </c>
      <c r="G1111" s="63" t="s">
        <v>73</v>
      </c>
      <c r="I1111" s="48">
        <v>2008</v>
      </c>
      <c r="J1111" s="49" t="s">
        <v>77</v>
      </c>
      <c r="K1111" s="49" t="s">
        <v>77</v>
      </c>
      <c r="L1111" s="49" t="s">
        <v>77</v>
      </c>
      <c r="M1111" s="50" t="s">
        <v>77</v>
      </c>
      <c r="N1111" s="46">
        <f t="shared" si="121"/>
        <v>2008</v>
      </c>
      <c r="P1111">
        <f t="shared" ref="P1111:P1174" si="122">$I$4-N1111</f>
        <v>16</v>
      </c>
      <c r="Q1111" s="38">
        <f t="shared" ref="Q1111:Q1174" si="123">MIN(1,P1111/$K$4)</f>
        <v>0.32</v>
      </c>
      <c r="R1111" s="38">
        <f t="shared" ref="R1111:R1174" si="124">IF(Q1111=1,1-$N$4,Q1111)</f>
        <v>0.32</v>
      </c>
      <c r="T1111" s="47">
        <v>36083.621328584821</v>
      </c>
      <c r="U1111" s="47">
        <f t="shared" ref="U1111:U1174" si="125">(1-R1111)*$T1111</f>
        <v>24536.862503437675</v>
      </c>
      <c r="W1111" s="47">
        <f t="shared" ref="W1111:W1174" si="126">IF(G1111="Operational",T1111,0)</f>
        <v>36083.621328584821</v>
      </c>
      <c r="X1111" s="47">
        <f t="shared" ref="X1111:X1174" si="127">IF(W1111=0,0,U1111)</f>
        <v>24536.862503437675</v>
      </c>
    </row>
    <row r="1112" spans="5:24" x14ac:dyDescent="0.2">
      <c r="E1112" s="63">
        <v>108956</v>
      </c>
      <c r="F1112" s="63" t="s">
        <v>61</v>
      </c>
      <c r="G1112" s="63" t="s">
        <v>73</v>
      </c>
      <c r="I1112" s="48">
        <v>1980</v>
      </c>
      <c r="J1112" s="49" t="s">
        <v>77</v>
      </c>
      <c r="K1112" s="49" t="s">
        <v>77</v>
      </c>
      <c r="L1112" s="49" t="s">
        <v>77</v>
      </c>
      <c r="M1112" s="50" t="s">
        <v>77</v>
      </c>
      <c r="N1112" s="46">
        <f t="shared" ref="N1112:N1175" si="128">MIN(I1112:M1112)</f>
        <v>1980</v>
      </c>
      <c r="P1112">
        <f t="shared" si="122"/>
        <v>44</v>
      </c>
      <c r="Q1112" s="38">
        <f t="shared" si="123"/>
        <v>0.88</v>
      </c>
      <c r="R1112" s="38">
        <f t="shared" si="124"/>
        <v>0.88</v>
      </c>
      <c r="T1112" s="47">
        <v>349441.385497874</v>
      </c>
      <c r="U1112" s="47">
        <f t="shared" si="125"/>
        <v>41932.966259744877</v>
      </c>
      <c r="W1112" s="47">
        <f t="shared" si="126"/>
        <v>349441.385497874</v>
      </c>
      <c r="X1112" s="47">
        <f t="shared" si="127"/>
        <v>41932.966259744877</v>
      </c>
    </row>
    <row r="1113" spans="5:24" x14ac:dyDescent="0.2">
      <c r="E1113" s="63">
        <v>108955</v>
      </c>
      <c r="F1113" s="63" t="s">
        <v>61</v>
      </c>
      <c r="G1113" s="63" t="s">
        <v>73</v>
      </c>
      <c r="I1113" s="48">
        <v>2008</v>
      </c>
      <c r="J1113" s="49" t="s">
        <v>77</v>
      </c>
      <c r="K1113" s="49" t="s">
        <v>77</v>
      </c>
      <c r="L1113" s="49" t="s">
        <v>77</v>
      </c>
      <c r="M1113" s="50" t="s">
        <v>77</v>
      </c>
      <c r="N1113" s="46">
        <f t="shared" si="128"/>
        <v>2008</v>
      </c>
      <c r="P1113">
        <f t="shared" si="122"/>
        <v>16</v>
      </c>
      <c r="Q1113" s="38">
        <f t="shared" si="123"/>
        <v>0.32</v>
      </c>
      <c r="R1113" s="38">
        <f t="shared" si="124"/>
        <v>0.32</v>
      </c>
      <c r="T1113" s="47">
        <v>3798.2759293247177</v>
      </c>
      <c r="U1113" s="47">
        <f t="shared" si="125"/>
        <v>2582.8276319408078</v>
      </c>
      <c r="W1113" s="47">
        <f t="shared" si="126"/>
        <v>3798.2759293247177</v>
      </c>
      <c r="X1113" s="47">
        <f t="shared" si="127"/>
        <v>2582.8276319408078</v>
      </c>
    </row>
    <row r="1114" spans="5:24" x14ac:dyDescent="0.2">
      <c r="E1114" s="63">
        <v>108952</v>
      </c>
      <c r="F1114" s="63" t="s">
        <v>61</v>
      </c>
      <c r="G1114" s="63" t="s">
        <v>73</v>
      </c>
      <c r="I1114" s="48">
        <v>2008</v>
      </c>
      <c r="J1114" s="49" t="s">
        <v>77</v>
      </c>
      <c r="K1114" s="49" t="s">
        <v>77</v>
      </c>
      <c r="L1114" s="49" t="s">
        <v>77</v>
      </c>
      <c r="M1114" s="50" t="s">
        <v>77</v>
      </c>
      <c r="N1114" s="46">
        <f t="shared" si="128"/>
        <v>2008</v>
      </c>
      <c r="P1114">
        <f t="shared" si="122"/>
        <v>16</v>
      </c>
      <c r="Q1114" s="38">
        <f t="shared" si="123"/>
        <v>0.32</v>
      </c>
      <c r="R1114" s="38">
        <f t="shared" si="124"/>
        <v>0.32</v>
      </c>
      <c r="T1114" s="47">
        <v>387424.14479112119</v>
      </c>
      <c r="U1114" s="47">
        <f t="shared" si="125"/>
        <v>263448.4184579624</v>
      </c>
      <c r="W1114" s="47">
        <f t="shared" si="126"/>
        <v>387424.14479112119</v>
      </c>
      <c r="X1114" s="47">
        <f t="shared" si="127"/>
        <v>263448.4184579624</v>
      </c>
    </row>
    <row r="1115" spans="5:24" x14ac:dyDescent="0.2">
      <c r="E1115" s="63">
        <v>108951</v>
      </c>
      <c r="F1115" s="63" t="s">
        <v>61</v>
      </c>
      <c r="G1115" s="63" t="s">
        <v>73</v>
      </c>
      <c r="I1115" s="48">
        <v>2008</v>
      </c>
      <c r="J1115" s="49" t="s">
        <v>77</v>
      </c>
      <c r="K1115" s="49" t="s">
        <v>77</v>
      </c>
      <c r="L1115" s="49" t="s">
        <v>77</v>
      </c>
      <c r="M1115" s="50" t="s">
        <v>77</v>
      </c>
      <c r="N1115" s="46">
        <f t="shared" si="128"/>
        <v>2008</v>
      </c>
      <c r="P1115">
        <f t="shared" si="122"/>
        <v>16</v>
      </c>
      <c r="Q1115" s="38">
        <f t="shared" si="123"/>
        <v>0.32</v>
      </c>
      <c r="R1115" s="38">
        <f t="shared" si="124"/>
        <v>0.32</v>
      </c>
      <c r="T1115" s="47">
        <v>1099600.8815395057</v>
      </c>
      <c r="U1115" s="47">
        <f t="shared" si="125"/>
        <v>747728.59944686375</v>
      </c>
      <c r="W1115" s="47">
        <f t="shared" si="126"/>
        <v>1099600.8815395057</v>
      </c>
      <c r="X1115" s="47">
        <f t="shared" si="127"/>
        <v>747728.59944686375</v>
      </c>
    </row>
    <row r="1116" spans="5:24" x14ac:dyDescent="0.2">
      <c r="E1116" s="63">
        <v>108950</v>
      </c>
      <c r="F1116" s="63" t="s">
        <v>61</v>
      </c>
      <c r="G1116" s="63" t="s">
        <v>73</v>
      </c>
      <c r="I1116" s="48" t="s">
        <v>77</v>
      </c>
      <c r="J1116" s="49" t="s">
        <v>77</v>
      </c>
      <c r="K1116" s="49">
        <v>1961</v>
      </c>
      <c r="L1116" s="49" t="s">
        <v>77</v>
      </c>
      <c r="M1116" s="50" t="s">
        <v>77</v>
      </c>
      <c r="N1116" s="46">
        <f t="shared" si="128"/>
        <v>1961</v>
      </c>
      <c r="P1116">
        <f t="shared" si="122"/>
        <v>63</v>
      </c>
      <c r="Q1116" s="38">
        <f t="shared" si="123"/>
        <v>1</v>
      </c>
      <c r="R1116" s="38">
        <f t="shared" si="124"/>
        <v>0.9</v>
      </c>
      <c r="T1116" s="47">
        <v>32665.172992192565</v>
      </c>
      <c r="U1116" s="47">
        <f t="shared" si="125"/>
        <v>3266.5172992192556</v>
      </c>
      <c r="W1116" s="47">
        <f t="shared" si="126"/>
        <v>32665.172992192565</v>
      </c>
      <c r="X1116" s="47">
        <f t="shared" si="127"/>
        <v>3266.5172992192556</v>
      </c>
    </row>
    <row r="1117" spans="5:24" x14ac:dyDescent="0.2">
      <c r="E1117" s="63">
        <v>108949</v>
      </c>
      <c r="F1117" s="63" t="s">
        <v>61</v>
      </c>
      <c r="G1117" s="63" t="s">
        <v>73</v>
      </c>
      <c r="I1117" s="48" t="s">
        <v>77</v>
      </c>
      <c r="J1117" s="49" t="s">
        <v>77</v>
      </c>
      <c r="K1117" s="49">
        <v>1961</v>
      </c>
      <c r="L1117" s="49" t="s">
        <v>77</v>
      </c>
      <c r="M1117" s="50" t="s">
        <v>77</v>
      </c>
      <c r="N1117" s="46">
        <f t="shared" si="128"/>
        <v>1961</v>
      </c>
      <c r="P1117">
        <f t="shared" si="122"/>
        <v>63</v>
      </c>
      <c r="Q1117" s="38">
        <f t="shared" si="123"/>
        <v>1</v>
      </c>
      <c r="R1117" s="38">
        <f t="shared" si="124"/>
        <v>0.9</v>
      </c>
      <c r="T1117" s="47">
        <v>20890.517611285941</v>
      </c>
      <c r="U1117" s="47">
        <f t="shared" si="125"/>
        <v>2089.0517611285936</v>
      </c>
      <c r="W1117" s="47">
        <f t="shared" si="126"/>
        <v>20890.517611285941</v>
      </c>
      <c r="X1117" s="47">
        <f t="shared" si="127"/>
        <v>2089.0517611285936</v>
      </c>
    </row>
    <row r="1118" spans="5:24" x14ac:dyDescent="0.2">
      <c r="E1118" s="63">
        <v>108948</v>
      </c>
      <c r="F1118" s="63" t="s">
        <v>61</v>
      </c>
      <c r="G1118" s="63" t="s">
        <v>73</v>
      </c>
      <c r="I1118" s="48" t="s">
        <v>77</v>
      </c>
      <c r="J1118" s="49" t="s">
        <v>77</v>
      </c>
      <c r="K1118" s="49">
        <v>1961</v>
      </c>
      <c r="L1118" s="49" t="s">
        <v>77</v>
      </c>
      <c r="M1118" s="50" t="s">
        <v>77</v>
      </c>
      <c r="N1118" s="46">
        <f t="shared" si="128"/>
        <v>1961</v>
      </c>
      <c r="P1118">
        <f t="shared" si="122"/>
        <v>63</v>
      </c>
      <c r="Q1118" s="38">
        <f t="shared" si="123"/>
        <v>1</v>
      </c>
      <c r="R1118" s="38">
        <f t="shared" si="124"/>
        <v>0.9</v>
      </c>
      <c r="T1118" s="47">
        <v>28487.069469935384</v>
      </c>
      <c r="U1118" s="47">
        <f t="shared" si="125"/>
        <v>2848.7069469935377</v>
      </c>
      <c r="W1118" s="47">
        <f t="shared" si="126"/>
        <v>28487.069469935384</v>
      </c>
      <c r="X1118" s="47">
        <f t="shared" si="127"/>
        <v>2848.7069469935377</v>
      </c>
    </row>
    <row r="1119" spans="5:24" x14ac:dyDescent="0.2">
      <c r="E1119" s="63">
        <v>108947</v>
      </c>
      <c r="F1119" s="63" t="s">
        <v>61</v>
      </c>
      <c r="G1119" s="63" t="s">
        <v>73</v>
      </c>
      <c r="I1119" s="48" t="s">
        <v>77</v>
      </c>
      <c r="J1119" s="49" t="s">
        <v>77</v>
      </c>
      <c r="K1119" s="49">
        <v>1961</v>
      </c>
      <c r="L1119" s="49" t="s">
        <v>77</v>
      </c>
      <c r="M1119" s="50" t="s">
        <v>77</v>
      </c>
      <c r="N1119" s="46">
        <f t="shared" si="128"/>
        <v>1961</v>
      </c>
      <c r="P1119">
        <f t="shared" si="122"/>
        <v>63</v>
      </c>
      <c r="Q1119" s="38">
        <f t="shared" si="123"/>
        <v>1</v>
      </c>
      <c r="R1119" s="38">
        <f t="shared" si="124"/>
        <v>0.9</v>
      </c>
      <c r="T1119" s="47">
        <v>0</v>
      </c>
      <c r="U1119" s="47">
        <f t="shared" si="125"/>
        <v>0</v>
      </c>
      <c r="W1119" s="47">
        <f t="shared" si="126"/>
        <v>0</v>
      </c>
      <c r="X1119" s="47">
        <f t="shared" si="127"/>
        <v>0</v>
      </c>
    </row>
    <row r="1120" spans="5:24" x14ac:dyDescent="0.2">
      <c r="E1120" s="63">
        <v>108946</v>
      </c>
      <c r="F1120" s="63" t="s">
        <v>61</v>
      </c>
      <c r="G1120" s="63" t="s">
        <v>73</v>
      </c>
      <c r="I1120" s="48" t="s">
        <v>77</v>
      </c>
      <c r="J1120" s="49" t="s">
        <v>77</v>
      </c>
      <c r="K1120" s="49">
        <v>1961</v>
      </c>
      <c r="L1120" s="49" t="s">
        <v>77</v>
      </c>
      <c r="M1120" s="50" t="s">
        <v>77</v>
      </c>
      <c r="N1120" s="46">
        <f t="shared" si="128"/>
        <v>1961</v>
      </c>
      <c r="P1120">
        <f t="shared" si="122"/>
        <v>63</v>
      </c>
      <c r="Q1120" s="38">
        <f t="shared" si="123"/>
        <v>1</v>
      </c>
      <c r="R1120" s="38">
        <f t="shared" si="124"/>
        <v>0.9</v>
      </c>
      <c r="T1120" s="47">
        <v>159527.58903163811</v>
      </c>
      <c r="U1120" s="47">
        <f t="shared" si="125"/>
        <v>15952.758903163807</v>
      </c>
      <c r="W1120" s="47">
        <f t="shared" si="126"/>
        <v>159527.58903163811</v>
      </c>
      <c r="X1120" s="47">
        <f t="shared" si="127"/>
        <v>15952.758903163807</v>
      </c>
    </row>
    <row r="1121" spans="5:24" x14ac:dyDescent="0.2">
      <c r="E1121" s="63">
        <v>108945</v>
      </c>
      <c r="F1121" s="63" t="s">
        <v>61</v>
      </c>
      <c r="G1121" s="63" t="s">
        <v>73</v>
      </c>
      <c r="I1121" s="48" t="s">
        <v>77</v>
      </c>
      <c r="J1121" s="49" t="s">
        <v>77</v>
      </c>
      <c r="K1121" s="49">
        <v>1961</v>
      </c>
      <c r="L1121" s="49" t="s">
        <v>77</v>
      </c>
      <c r="M1121" s="50" t="s">
        <v>77</v>
      </c>
      <c r="N1121" s="46">
        <f t="shared" si="128"/>
        <v>1961</v>
      </c>
      <c r="P1121">
        <f t="shared" si="122"/>
        <v>63</v>
      </c>
      <c r="Q1121" s="38">
        <f t="shared" si="123"/>
        <v>1</v>
      </c>
      <c r="R1121" s="38">
        <f t="shared" si="124"/>
        <v>0.9</v>
      </c>
      <c r="T1121" s="47">
        <v>108630.69157868691</v>
      </c>
      <c r="U1121" s="47">
        <f t="shared" si="125"/>
        <v>10863.069157868687</v>
      </c>
      <c r="W1121" s="47">
        <f t="shared" si="126"/>
        <v>108630.69157868691</v>
      </c>
      <c r="X1121" s="47">
        <f t="shared" si="127"/>
        <v>10863.069157868687</v>
      </c>
    </row>
    <row r="1122" spans="5:24" x14ac:dyDescent="0.2">
      <c r="E1122" s="63">
        <v>108943</v>
      </c>
      <c r="F1122" s="63" t="s">
        <v>61</v>
      </c>
      <c r="G1122" s="63" t="s">
        <v>73</v>
      </c>
      <c r="I1122" s="48" t="s">
        <v>77</v>
      </c>
      <c r="J1122" s="49" t="s">
        <v>77</v>
      </c>
      <c r="K1122" s="49">
        <v>1961</v>
      </c>
      <c r="L1122" s="49" t="s">
        <v>77</v>
      </c>
      <c r="M1122" s="50" t="s">
        <v>77</v>
      </c>
      <c r="N1122" s="46">
        <f t="shared" si="128"/>
        <v>1961</v>
      </c>
      <c r="P1122">
        <f t="shared" si="122"/>
        <v>63</v>
      </c>
      <c r="Q1122" s="38">
        <f t="shared" si="123"/>
        <v>1</v>
      </c>
      <c r="R1122" s="38">
        <f t="shared" si="124"/>
        <v>0.9</v>
      </c>
      <c r="T1122" s="47">
        <v>39122.242072044595</v>
      </c>
      <c r="U1122" s="47">
        <f t="shared" si="125"/>
        <v>3912.2242072044587</v>
      </c>
      <c r="W1122" s="47">
        <f t="shared" si="126"/>
        <v>39122.242072044595</v>
      </c>
      <c r="X1122" s="47">
        <f t="shared" si="127"/>
        <v>3912.2242072044587</v>
      </c>
    </row>
    <row r="1123" spans="5:24" x14ac:dyDescent="0.2">
      <c r="E1123" s="63">
        <v>108941</v>
      </c>
      <c r="F1123" s="63" t="s">
        <v>61</v>
      </c>
      <c r="G1123" s="63" t="s">
        <v>73</v>
      </c>
      <c r="I1123" s="48" t="s">
        <v>77</v>
      </c>
      <c r="J1123" s="49" t="s">
        <v>77</v>
      </c>
      <c r="K1123" s="49">
        <v>1961</v>
      </c>
      <c r="L1123" s="49" t="s">
        <v>77</v>
      </c>
      <c r="M1123" s="50" t="s">
        <v>77</v>
      </c>
      <c r="N1123" s="46">
        <f t="shared" si="128"/>
        <v>1961</v>
      </c>
      <c r="P1123">
        <f t="shared" si="122"/>
        <v>63</v>
      </c>
      <c r="Q1123" s="38">
        <f t="shared" si="123"/>
        <v>1</v>
      </c>
      <c r="R1123" s="38">
        <f t="shared" si="124"/>
        <v>0.9</v>
      </c>
      <c r="T1123" s="47">
        <v>72167.242657169641</v>
      </c>
      <c r="U1123" s="47">
        <f t="shared" si="125"/>
        <v>7216.7242657169627</v>
      </c>
      <c r="W1123" s="47">
        <f t="shared" si="126"/>
        <v>72167.242657169641</v>
      </c>
      <c r="X1123" s="47">
        <f t="shared" si="127"/>
        <v>7216.7242657169627</v>
      </c>
    </row>
    <row r="1124" spans="5:24" x14ac:dyDescent="0.2">
      <c r="E1124" s="63">
        <v>108940</v>
      </c>
      <c r="F1124" s="63" t="s">
        <v>61</v>
      </c>
      <c r="G1124" s="63" t="s">
        <v>73</v>
      </c>
      <c r="I1124" s="48" t="s">
        <v>77</v>
      </c>
      <c r="J1124" s="49" t="s">
        <v>77</v>
      </c>
      <c r="K1124" s="49">
        <v>1961</v>
      </c>
      <c r="L1124" s="49" t="s">
        <v>77</v>
      </c>
      <c r="M1124" s="50" t="s">
        <v>77</v>
      </c>
      <c r="N1124" s="46">
        <f t="shared" si="128"/>
        <v>1961</v>
      </c>
      <c r="P1124">
        <f t="shared" si="122"/>
        <v>63</v>
      </c>
      <c r="Q1124" s="38">
        <f t="shared" si="123"/>
        <v>1</v>
      </c>
      <c r="R1124" s="38">
        <f t="shared" si="124"/>
        <v>0.9</v>
      </c>
      <c r="T1124" s="47">
        <v>55075.000975208401</v>
      </c>
      <c r="U1124" s="47">
        <f t="shared" si="125"/>
        <v>5507.5000975208386</v>
      </c>
      <c r="W1124" s="47">
        <f t="shared" si="126"/>
        <v>55075.000975208401</v>
      </c>
      <c r="X1124" s="47">
        <f t="shared" si="127"/>
        <v>5507.5000975208386</v>
      </c>
    </row>
    <row r="1125" spans="5:24" x14ac:dyDescent="0.2">
      <c r="E1125" s="63">
        <v>108938</v>
      </c>
      <c r="F1125" s="63" t="s">
        <v>61</v>
      </c>
      <c r="G1125" s="63" t="s">
        <v>73</v>
      </c>
      <c r="I1125" s="48" t="s">
        <v>77</v>
      </c>
      <c r="J1125" s="49" t="s">
        <v>77</v>
      </c>
      <c r="K1125" s="49">
        <v>1961</v>
      </c>
      <c r="L1125" s="49" t="s">
        <v>77</v>
      </c>
      <c r="M1125" s="50" t="s">
        <v>77</v>
      </c>
      <c r="N1125" s="46">
        <f t="shared" si="128"/>
        <v>1961</v>
      </c>
      <c r="P1125">
        <f t="shared" si="122"/>
        <v>63</v>
      </c>
      <c r="Q1125" s="38">
        <f t="shared" si="123"/>
        <v>1</v>
      </c>
      <c r="R1125" s="38">
        <f t="shared" si="124"/>
        <v>0.9</v>
      </c>
      <c r="T1125" s="47">
        <v>62671.55283385783</v>
      </c>
      <c r="U1125" s="47">
        <f t="shared" si="125"/>
        <v>6267.1552833857813</v>
      </c>
      <c r="W1125" s="47">
        <f t="shared" si="126"/>
        <v>62671.55283385783</v>
      </c>
      <c r="X1125" s="47">
        <f t="shared" si="127"/>
        <v>6267.1552833857813</v>
      </c>
    </row>
    <row r="1126" spans="5:24" x14ac:dyDescent="0.2">
      <c r="E1126" s="63">
        <v>108937</v>
      </c>
      <c r="F1126" s="63" t="s">
        <v>61</v>
      </c>
      <c r="G1126" s="63" t="s">
        <v>73</v>
      </c>
      <c r="I1126" s="48" t="s">
        <v>77</v>
      </c>
      <c r="J1126" s="49" t="s">
        <v>77</v>
      </c>
      <c r="K1126" s="49">
        <v>1961</v>
      </c>
      <c r="L1126" s="49" t="s">
        <v>77</v>
      </c>
      <c r="M1126" s="50" t="s">
        <v>77</v>
      </c>
      <c r="N1126" s="46">
        <f t="shared" si="128"/>
        <v>1961</v>
      </c>
      <c r="P1126">
        <f t="shared" si="122"/>
        <v>63</v>
      </c>
      <c r="Q1126" s="38">
        <f t="shared" si="123"/>
        <v>1</v>
      </c>
      <c r="R1126" s="38">
        <f t="shared" si="124"/>
        <v>0.9</v>
      </c>
      <c r="T1126" s="47">
        <v>5697.4138939870763</v>
      </c>
      <c r="U1126" s="47">
        <f t="shared" si="125"/>
        <v>569.7413893987075</v>
      </c>
      <c r="W1126" s="47">
        <f t="shared" si="126"/>
        <v>5697.4138939870763</v>
      </c>
      <c r="X1126" s="47">
        <f t="shared" si="127"/>
        <v>569.7413893987075</v>
      </c>
    </row>
    <row r="1127" spans="5:24" x14ac:dyDescent="0.2">
      <c r="E1127" s="63">
        <v>108936</v>
      </c>
      <c r="F1127" s="63" t="s">
        <v>61</v>
      </c>
      <c r="G1127" s="63" t="s">
        <v>73</v>
      </c>
      <c r="I1127" s="48" t="s">
        <v>77</v>
      </c>
      <c r="J1127" s="49" t="s">
        <v>77</v>
      </c>
      <c r="K1127" s="49">
        <v>1961</v>
      </c>
      <c r="L1127" s="49" t="s">
        <v>77</v>
      </c>
      <c r="M1127" s="50" t="s">
        <v>77</v>
      </c>
      <c r="N1127" s="46">
        <f t="shared" si="128"/>
        <v>1961</v>
      </c>
      <c r="P1127">
        <f t="shared" si="122"/>
        <v>63</v>
      </c>
      <c r="Q1127" s="38">
        <f t="shared" si="123"/>
        <v>1</v>
      </c>
      <c r="R1127" s="38">
        <f t="shared" si="124"/>
        <v>0.9</v>
      </c>
      <c r="T1127" s="47">
        <v>11394.827787974153</v>
      </c>
      <c r="U1127" s="47">
        <f t="shared" si="125"/>
        <v>1139.482778797415</v>
      </c>
      <c r="W1127" s="47">
        <f t="shared" si="126"/>
        <v>11394.827787974153</v>
      </c>
      <c r="X1127" s="47">
        <f t="shared" si="127"/>
        <v>1139.482778797415</v>
      </c>
    </row>
    <row r="1128" spans="5:24" x14ac:dyDescent="0.2">
      <c r="E1128" s="63">
        <v>108934</v>
      </c>
      <c r="F1128" s="63" t="s">
        <v>61</v>
      </c>
      <c r="G1128" s="63" t="s">
        <v>73</v>
      </c>
      <c r="I1128" s="48" t="s">
        <v>77</v>
      </c>
      <c r="J1128" s="49" t="s">
        <v>77</v>
      </c>
      <c r="K1128" s="49">
        <v>1961</v>
      </c>
      <c r="L1128" s="49" t="s">
        <v>77</v>
      </c>
      <c r="M1128" s="50" t="s">
        <v>77</v>
      </c>
      <c r="N1128" s="46">
        <f t="shared" si="128"/>
        <v>1961</v>
      </c>
      <c r="P1128">
        <f t="shared" si="122"/>
        <v>63</v>
      </c>
      <c r="Q1128" s="38">
        <f t="shared" si="123"/>
        <v>1</v>
      </c>
      <c r="R1128" s="38">
        <f t="shared" si="124"/>
        <v>0.9</v>
      </c>
      <c r="T1128" s="47">
        <v>676093.11541979969</v>
      </c>
      <c r="U1128" s="47">
        <f t="shared" si="125"/>
        <v>67609.311541979958</v>
      </c>
      <c r="W1128" s="47">
        <f t="shared" si="126"/>
        <v>676093.11541979969</v>
      </c>
      <c r="X1128" s="47">
        <f t="shared" si="127"/>
        <v>67609.311541979958</v>
      </c>
    </row>
    <row r="1129" spans="5:24" x14ac:dyDescent="0.2">
      <c r="E1129" s="63">
        <v>108933</v>
      </c>
      <c r="F1129" s="63" t="s">
        <v>61</v>
      </c>
      <c r="G1129" s="63" t="s">
        <v>73</v>
      </c>
      <c r="I1129" s="48" t="s">
        <v>77</v>
      </c>
      <c r="J1129" s="49" t="s">
        <v>77</v>
      </c>
      <c r="K1129" s="49">
        <v>1961</v>
      </c>
      <c r="L1129" s="49" t="s">
        <v>77</v>
      </c>
      <c r="M1129" s="50" t="s">
        <v>77</v>
      </c>
      <c r="N1129" s="46">
        <f t="shared" si="128"/>
        <v>1961</v>
      </c>
      <c r="P1129">
        <f t="shared" si="122"/>
        <v>63</v>
      </c>
      <c r="Q1129" s="38">
        <f t="shared" si="123"/>
        <v>1</v>
      </c>
      <c r="R1129" s="38">
        <f t="shared" si="124"/>
        <v>0.9</v>
      </c>
      <c r="T1129" s="47">
        <v>30386.207434597742</v>
      </c>
      <c r="U1129" s="47">
        <f t="shared" si="125"/>
        <v>3038.6207434597736</v>
      </c>
      <c r="W1129" s="47">
        <f t="shared" si="126"/>
        <v>30386.207434597742</v>
      </c>
      <c r="X1129" s="47">
        <f t="shared" si="127"/>
        <v>3038.6207434597736</v>
      </c>
    </row>
    <row r="1130" spans="5:24" x14ac:dyDescent="0.2">
      <c r="E1130" s="63">
        <v>108932</v>
      </c>
      <c r="F1130" s="63" t="s">
        <v>61</v>
      </c>
      <c r="G1130" s="63" t="s">
        <v>73</v>
      </c>
      <c r="I1130" s="48" t="s">
        <v>77</v>
      </c>
      <c r="J1130" s="49" t="s">
        <v>77</v>
      </c>
      <c r="K1130" s="49">
        <v>1961</v>
      </c>
      <c r="L1130" s="49" t="s">
        <v>77</v>
      </c>
      <c r="M1130" s="50" t="s">
        <v>77</v>
      </c>
      <c r="N1130" s="46">
        <f t="shared" si="128"/>
        <v>1961</v>
      </c>
      <c r="P1130">
        <f t="shared" si="122"/>
        <v>63</v>
      </c>
      <c r="Q1130" s="38">
        <f t="shared" si="123"/>
        <v>1</v>
      </c>
      <c r="R1130" s="38">
        <f t="shared" si="124"/>
        <v>0.9</v>
      </c>
      <c r="T1130" s="47">
        <v>643807.77002053964</v>
      </c>
      <c r="U1130" s="47">
        <f t="shared" si="125"/>
        <v>64380.777002053946</v>
      </c>
      <c r="W1130" s="47">
        <f t="shared" si="126"/>
        <v>643807.77002053964</v>
      </c>
      <c r="X1130" s="47">
        <f t="shared" si="127"/>
        <v>64380.777002053946</v>
      </c>
    </row>
    <row r="1131" spans="5:24" x14ac:dyDescent="0.2">
      <c r="E1131" s="63">
        <v>108931</v>
      </c>
      <c r="F1131" s="63" t="s">
        <v>61</v>
      </c>
      <c r="G1131" s="63" t="s">
        <v>73</v>
      </c>
      <c r="I1131" s="48" t="s">
        <v>77</v>
      </c>
      <c r="J1131" s="49" t="s">
        <v>77</v>
      </c>
      <c r="K1131" s="49">
        <v>1961</v>
      </c>
      <c r="L1131" s="49" t="s">
        <v>77</v>
      </c>
      <c r="M1131" s="50" t="s">
        <v>77</v>
      </c>
      <c r="N1131" s="46">
        <f t="shared" si="128"/>
        <v>1961</v>
      </c>
      <c r="P1131">
        <f t="shared" si="122"/>
        <v>63</v>
      </c>
      <c r="Q1131" s="38">
        <f t="shared" si="123"/>
        <v>1</v>
      </c>
      <c r="R1131" s="38">
        <f t="shared" si="124"/>
        <v>0.9</v>
      </c>
      <c r="T1131" s="47">
        <v>3798.2759293247177</v>
      </c>
      <c r="U1131" s="47">
        <f t="shared" si="125"/>
        <v>379.8275929324717</v>
      </c>
      <c r="W1131" s="47">
        <f t="shared" si="126"/>
        <v>3798.2759293247177</v>
      </c>
      <c r="X1131" s="47">
        <f t="shared" si="127"/>
        <v>379.8275929324717</v>
      </c>
    </row>
    <row r="1132" spans="5:24" x14ac:dyDescent="0.2">
      <c r="E1132" s="63">
        <v>108930</v>
      </c>
      <c r="F1132" s="63" t="s">
        <v>61</v>
      </c>
      <c r="G1132" s="63" t="s">
        <v>73</v>
      </c>
      <c r="I1132" s="48">
        <v>2008</v>
      </c>
      <c r="J1132" s="49" t="s">
        <v>77</v>
      </c>
      <c r="K1132" s="49" t="s">
        <v>77</v>
      </c>
      <c r="L1132" s="49" t="s">
        <v>77</v>
      </c>
      <c r="M1132" s="50" t="s">
        <v>77</v>
      </c>
      <c r="N1132" s="46">
        <f t="shared" si="128"/>
        <v>2008</v>
      </c>
      <c r="P1132">
        <f t="shared" si="122"/>
        <v>16</v>
      </c>
      <c r="Q1132" s="38">
        <f t="shared" si="123"/>
        <v>0.32</v>
      </c>
      <c r="R1132" s="38">
        <f t="shared" si="124"/>
        <v>0.32</v>
      </c>
      <c r="T1132" s="47">
        <v>862208.6359567109</v>
      </c>
      <c r="U1132" s="47">
        <f t="shared" si="125"/>
        <v>586301.87245056336</v>
      </c>
      <c r="W1132" s="47">
        <f t="shared" si="126"/>
        <v>862208.6359567109</v>
      </c>
      <c r="X1132" s="47">
        <f t="shared" si="127"/>
        <v>586301.87245056336</v>
      </c>
    </row>
    <row r="1133" spans="5:24" x14ac:dyDescent="0.2">
      <c r="E1133" s="63">
        <v>108929</v>
      </c>
      <c r="F1133" s="63" t="s">
        <v>61</v>
      </c>
      <c r="G1133" s="63" t="s">
        <v>73</v>
      </c>
      <c r="I1133" s="48">
        <v>2008</v>
      </c>
      <c r="J1133" s="49" t="s">
        <v>77</v>
      </c>
      <c r="K1133" s="49" t="s">
        <v>77</v>
      </c>
      <c r="L1133" s="49" t="s">
        <v>77</v>
      </c>
      <c r="M1133" s="50" t="s">
        <v>77</v>
      </c>
      <c r="N1133" s="46">
        <f t="shared" si="128"/>
        <v>2008</v>
      </c>
      <c r="P1133">
        <f t="shared" si="122"/>
        <v>16</v>
      </c>
      <c r="Q1133" s="38">
        <f t="shared" si="123"/>
        <v>0.32</v>
      </c>
      <c r="R1133" s="38">
        <f t="shared" si="124"/>
        <v>0.32</v>
      </c>
      <c r="T1133" s="47">
        <v>94956.898233117929</v>
      </c>
      <c r="U1133" s="47">
        <f t="shared" si="125"/>
        <v>64570.690798520183</v>
      </c>
      <c r="W1133" s="47">
        <f t="shared" si="126"/>
        <v>94956.898233117929</v>
      </c>
      <c r="X1133" s="47">
        <f t="shared" si="127"/>
        <v>64570.690798520183</v>
      </c>
    </row>
    <row r="1134" spans="5:24" x14ac:dyDescent="0.2">
      <c r="E1134" s="63">
        <v>108928</v>
      </c>
      <c r="F1134" s="63" t="s">
        <v>61</v>
      </c>
      <c r="G1134" s="63" t="s">
        <v>73</v>
      </c>
      <c r="I1134" s="48">
        <v>2008</v>
      </c>
      <c r="J1134" s="49" t="s">
        <v>77</v>
      </c>
      <c r="K1134" s="49" t="s">
        <v>77</v>
      </c>
      <c r="L1134" s="49" t="s">
        <v>77</v>
      </c>
      <c r="M1134" s="50" t="s">
        <v>77</v>
      </c>
      <c r="N1134" s="46">
        <f t="shared" si="128"/>
        <v>2008</v>
      </c>
      <c r="P1134">
        <f t="shared" si="122"/>
        <v>16</v>
      </c>
      <c r="Q1134" s="38">
        <f t="shared" si="123"/>
        <v>0.32</v>
      </c>
      <c r="R1134" s="38">
        <f t="shared" si="124"/>
        <v>0.32</v>
      </c>
      <c r="T1134" s="47">
        <v>1171768.1241966751</v>
      </c>
      <c r="U1134" s="47">
        <f t="shared" si="125"/>
        <v>796802.32445373898</v>
      </c>
      <c r="W1134" s="47">
        <f t="shared" si="126"/>
        <v>1171768.1241966751</v>
      </c>
      <c r="X1134" s="47">
        <f t="shared" si="127"/>
        <v>796802.32445373898</v>
      </c>
    </row>
    <row r="1135" spans="5:24" x14ac:dyDescent="0.2">
      <c r="E1135" s="63">
        <v>108927</v>
      </c>
      <c r="F1135" s="63" t="s">
        <v>61</v>
      </c>
      <c r="G1135" s="63" t="s">
        <v>73</v>
      </c>
      <c r="I1135" s="48">
        <v>2008</v>
      </c>
      <c r="J1135" s="49" t="s">
        <v>77</v>
      </c>
      <c r="K1135" s="49" t="s">
        <v>77</v>
      </c>
      <c r="L1135" s="49" t="s">
        <v>77</v>
      </c>
      <c r="M1135" s="50" t="s">
        <v>77</v>
      </c>
      <c r="N1135" s="46">
        <f t="shared" si="128"/>
        <v>2008</v>
      </c>
      <c r="P1135">
        <f t="shared" si="122"/>
        <v>16</v>
      </c>
      <c r="Q1135" s="38">
        <f t="shared" si="123"/>
        <v>0.32</v>
      </c>
      <c r="R1135" s="38">
        <f t="shared" si="124"/>
        <v>0.32</v>
      </c>
      <c r="T1135" s="47">
        <v>8622086.3595671076</v>
      </c>
      <c r="U1135" s="47">
        <f t="shared" si="125"/>
        <v>5863018.7245056331</v>
      </c>
      <c r="W1135" s="47">
        <f t="shared" si="126"/>
        <v>8622086.3595671076</v>
      </c>
      <c r="X1135" s="47">
        <f t="shared" si="127"/>
        <v>5863018.7245056331</v>
      </c>
    </row>
    <row r="1136" spans="5:24" x14ac:dyDescent="0.2">
      <c r="E1136" s="63">
        <v>108926</v>
      </c>
      <c r="F1136" s="63" t="s">
        <v>61</v>
      </c>
      <c r="G1136" s="63" t="s">
        <v>73</v>
      </c>
      <c r="I1136" s="48" t="s">
        <v>77</v>
      </c>
      <c r="J1136" s="49" t="s">
        <v>77</v>
      </c>
      <c r="K1136" s="49">
        <v>1961</v>
      </c>
      <c r="L1136" s="49" t="s">
        <v>77</v>
      </c>
      <c r="M1136" s="50" t="s">
        <v>77</v>
      </c>
      <c r="N1136" s="46">
        <f t="shared" si="128"/>
        <v>1961</v>
      </c>
      <c r="P1136">
        <f t="shared" si="122"/>
        <v>63</v>
      </c>
      <c r="Q1136" s="38">
        <f t="shared" si="123"/>
        <v>1</v>
      </c>
      <c r="R1136" s="38">
        <f t="shared" si="124"/>
        <v>0.9</v>
      </c>
      <c r="T1136" s="47">
        <v>119645.69177372861</v>
      </c>
      <c r="U1136" s="47">
        <f t="shared" si="125"/>
        <v>11964.569177372859</v>
      </c>
      <c r="W1136" s="47">
        <f t="shared" si="126"/>
        <v>119645.69177372861</v>
      </c>
      <c r="X1136" s="47">
        <f t="shared" si="127"/>
        <v>11964.569177372859</v>
      </c>
    </row>
    <row r="1137" spans="5:24" x14ac:dyDescent="0.2">
      <c r="E1137" s="63">
        <v>108925</v>
      </c>
      <c r="F1137" s="63" t="s">
        <v>61</v>
      </c>
      <c r="G1137" s="63" t="s">
        <v>73</v>
      </c>
      <c r="I1137" s="48" t="s">
        <v>77</v>
      </c>
      <c r="J1137" s="49" t="s">
        <v>77</v>
      </c>
      <c r="K1137" s="49">
        <v>1961</v>
      </c>
      <c r="L1137" s="49" t="s">
        <v>77</v>
      </c>
      <c r="M1137" s="50" t="s">
        <v>77</v>
      </c>
      <c r="N1137" s="46">
        <f t="shared" si="128"/>
        <v>1961</v>
      </c>
      <c r="P1137">
        <f t="shared" si="122"/>
        <v>63</v>
      </c>
      <c r="Q1137" s="38">
        <f t="shared" si="123"/>
        <v>1</v>
      </c>
      <c r="R1137" s="38">
        <f t="shared" si="124"/>
        <v>0.9</v>
      </c>
      <c r="T1137" s="47">
        <v>262081.03912340544</v>
      </c>
      <c r="U1137" s="47">
        <f t="shared" si="125"/>
        <v>26208.103912340539</v>
      </c>
      <c r="W1137" s="47">
        <f t="shared" si="126"/>
        <v>262081.03912340544</v>
      </c>
      <c r="X1137" s="47">
        <f t="shared" si="127"/>
        <v>26208.103912340539</v>
      </c>
    </row>
    <row r="1138" spans="5:24" x14ac:dyDescent="0.2">
      <c r="E1138" s="63">
        <v>108924</v>
      </c>
      <c r="F1138" s="63" t="s">
        <v>61</v>
      </c>
      <c r="G1138" s="63" t="s">
        <v>73</v>
      </c>
      <c r="I1138" s="48" t="s">
        <v>77</v>
      </c>
      <c r="J1138" s="49" t="s">
        <v>77</v>
      </c>
      <c r="K1138" s="49">
        <v>1961</v>
      </c>
      <c r="L1138" s="49" t="s">
        <v>77</v>
      </c>
      <c r="M1138" s="50" t="s">
        <v>77</v>
      </c>
      <c r="N1138" s="46">
        <f t="shared" si="128"/>
        <v>1961</v>
      </c>
      <c r="P1138">
        <f t="shared" si="122"/>
        <v>63</v>
      </c>
      <c r="Q1138" s="38">
        <f t="shared" si="123"/>
        <v>1</v>
      </c>
      <c r="R1138" s="38">
        <f t="shared" si="124"/>
        <v>0.9</v>
      </c>
      <c r="T1138" s="47">
        <v>119645.69177372861</v>
      </c>
      <c r="U1138" s="47">
        <f t="shared" si="125"/>
        <v>11964.569177372859</v>
      </c>
      <c r="W1138" s="47">
        <f t="shared" si="126"/>
        <v>119645.69177372861</v>
      </c>
      <c r="X1138" s="47">
        <f t="shared" si="127"/>
        <v>11964.569177372859</v>
      </c>
    </row>
    <row r="1139" spans="5:24" x14ac:dyDescent="0.2">
      <c r="E1139" s="63">
        <v>108923</v>
      </c>
      <c r="F1139" s="63" t="s">
        <v>61</v>
      </c>
      <c r="G1139" s="63" t="s">
        <v>73</v>
      </c>
      <c r="I1139" s="48" t="s">
        <v>77</v>
      </c>
      <c r="J1139" s="49" t="s">
        <v>77</v>
      </c>
      <c r="K1139" s="49">
        <v>1961</v>
      </c>
      <c r="L1139" s="49" t="s">
        <v>77</v>
      </c>
      <c r="M1139" s="50" t="s">
        <v>77</v>
      </c>
      <c r="N1139" s="46">
        <f t="shared" si="128"/>
        <v>1961</v>
      </c>
      <c r="P1139">
        <f t="shared" si="122"/>
        <v>63</v>
      </c>
      <c r="Q1139" s="38">
        <f t="shared" si="123"/>
        <v>1</v>
      </c>
      <c r="R1139" s="38">
        <f t="shared" si="124"/>
        <v>0.9</v>
      </c>
      <c r="T1139" s="47">
        <v>374510.0066314172</v>
      </c>
      <c r="U1139" s="47">
        <f t="shared" si="125"/>
        <v>37451.000663141713</v>
      </c>
      <c r="W1139" s="47">
        <f t="shared" si="126"/>
        <v>374510.0066314172</v>
      </c>
      <c r="X1139" s="47">
        <f t="shared" si="127"/>
        <v>37451.000663141713</v>
      </c>
    </row>
    <row r="1140" spans="5:24" x14ac:dyDescent="0.2">
      <c r="E1140" s="63">
        <v>108922</v>
      </c>
      <c r="F1140" s="63" t="s">
        <v>61</v>
      </c>
      <c r="G1140" s="63" t="s">
        <v>73</v>
      </c>
      <c r="I1140" s="48">
        <v>2001</v>
      </c>
      <c r="J1140" s="49" t="s">
        <v>77</v>
      </c>
      <c r="K1140" s="49" t="s">
        <v>77</v>
      </c>
      <c r="L1140" s="49" t="s">
        <v>77</v>
      </c>
      <c r="M1140" s="50" t="s">
        <v>77</v>
      </c>
      <c r="N1140" s="46">
        <f t="shared" si="128"/>
        <v>2001</v>
      </c>
      <c r="P1140">
        <f t="shared" si="122"/>
        <v>23</v>
      </c>
      <c r="Q1140" s="38">
        <f t="shared" si="123"/>
        <v>0.46</v>
      </c>
      <c r="R1140" s="38">
        <f t="shared" si="124"/>
        <v>0.46</v>
      </c>
      <c r="T1140" s="47">
        <v>775228.11717517488</v>
      </c>
      <c r="U1140" s="47">
        <f t="shared" si="125"/>
        <v>418623.18327459448</v>
      </c>
      <c r="W1140" s="47">
        <f t="shared" si="126"/>
        <v>775228.11717517488</v>
      </c>
      <c r="X1140" s="47">
        <f t="shared" si="127"/>
        <v>418623.18327459448</v>
      </c>
    </row>
    <row r="1141" spans="5:24" x14ac:dyDescent="0.2">
      <c r="E1141" s="63">
        <v>108921</v>
      </c>
      <c r="F1141" s="63" t="s">
        <v>61</v>
      </c>
      <c r="G1141" s="63" t="s">
        <v>73</v>
      </c>
      <c r="I1141" s="48">
        <v>2001</v>
      </c>
      <c r="J1141" s="49" t="s">
        <v>77</v>
      </c>
      <c r="K1141" s="49" t="s">
        <v>77</v>
      </c>
      <c r="L1141" s="49" t="s">
        <v>77</v>
      </c>
      <c r="M1141" s="50" t="s">
        <v>77</v>
      </c>
      <c r="N1141" s="46">
        <f t="shared" si="128"/>
        <v>2001</v>
      </c>
      <c r="P1141">
        <f t="shared" si="122"/>
        <v>23</v>
      </c>
      <c r="Q1141" s="38">
        <f t="shared" si="123"/>
        <v>0.46</v>
      </c>
      <c r="R1141" s="38">
        <f t="shared" si="124"/>
        <v>0.46</v>
      </c>
      <c r="T1141" s="47">
        <v>12064843.661907032</v>
      </c>
      <c r="U1141" s="47">
        <f t="shared" si="125"/>
        <v>6515015.5774297975</v>
      </c>
      <c r="W1141" s="47">
        <f t="shared" si="126"/>
        <v>12064843.661907032</v>
      </c>
      <c r="X1141" s="47">
        <f t="shared" si="127"/>
        <v>6515015.5774297975</v>
      </c>
    </row>
    <row r="1142" spans="5:24" x14ac:dyDescent="0.2">
      <c r="E1142" s="63">
        <v>108920</v>
      </c>
      <c r="F1142" s="63" t="s">
        <v>61</v>
      </c>
      <c r="G1142" s="63" t="s">
        <v>73</v>
      </c>
      <c r="I1142" s="48" t="s">
        <v>77</v>
      </c>
      <c r="J1142" s="49" t="s">
        <v>77</v>
      </c>
      <c r="K1142" s="49">
        <v>1961</v>
      </c>
      <c r="L1142" s="49" t="s">
        <v>77</v>
      </c>
      <c r="M1142" s="50" t="s">
        <v>77</v>
      </c>
      <c r="N1142" s="46">
        <f t="shared" si="128"/>
        <v>1961</v>
      </c>
      <c r="P1142">
        <f t="shared" si="122"/>
        <v>63</v>
      </c>
      <c r="Q1142" s="38">
        <f t="shared" si="123"/>
        <v>1</v>
      </c>
      <c r="R1142" s="38">
        <f t="shared" si="124"/>
        <v>0.9</v>
      </c>
      <c r="T1142" s="47">
        <v>100654.31212710502</v>
      </c>
      <c r="U1142" s="47">
        <f t="shared" si="125"/>
        <v>10065.4312127105</v>
      </c>
      <c r="W1142" s="47">
        <f t="shared" si="126"/>
        <v>100654.31212710502</v>
      </c>
      <c r="X1142" s="47">
        <f t="shared" si="127"/>
        <v>10065.4312127105</v>
      </c>
    </row>
    <row r="1143" spans="5:24" x14ac:dyDescent="0.2">
      <c r="E1143" s="63">
        <v>108919</v>
      </c>
      <c r="F1143" s="63" t="s">
        <v>61</v>
      </c>
      <c r="G1143" s="63" t="s">
        <v>73</v>
      </c>
      <c r="I1143" s="48" t="s">
        <v>77</v>
      </c>
      <c r="J1143" s="49" t="s">
        <v>77</v>
      </c>
      <c r="K1143" s="49">
        <v>1961</v>
      </c>
      <c r="L1143" s="49" t="s">
        <v>77</v>
      </c>
      <c r="M1143" s="50" t="s">
        <v>77</v>
      </c>
      <c r="N1143" s="46">
        <f t="shared" si="128"/>
        <v>1961</v>
      </c>
      <c r="P1143">
        <f t="shared" si="122"/>
        <v>63</v>
      </c>
      <c r="Q1143" s="38">
        <f t="shared" si="123"/>
        <v>1</v>
      </c>
      <c r="R1143" s="38">
        <f t="shared" si="124"/>
        <v>0.9</v>
      </c>
      <c r="T1143" s="47">
        <v>529099.83695493313</v>
      </c>
      <c r="U1143" s="47">
        <f t="shared" si="125"/>
        <v>52909.983695493298</v>
      </c>
      <c r="W1143" s="47">
        <f t="shared" si="126"/>
        <v>529099.83695493313</v>
      </c>
      <c r="X1143" s="47">
        <f t="shared" si="127"/>
        <v>52909.983695493298</v>
      </c>
    </row>
    <row r="1144" spans="5:24" x14ac:dyDescent="0.2">
      <c r="E1144" s="63">
        <v>108918</v>
      </c>
      <c r="F1144" s="63" t="s">
        <v>61</v>
      </c>
      <c r="G1144" s="63" t="s">
        <v>73</v>
      </c>
      <c r="I1144" s="48" t="s">
        <v>77</v>
      </c>
      <c r="J1144" s="49" t="s">
        <v>77</v>
      </c>
      <c r="K1144" s="49">
        <v>1961</v>
      </c>
      <c r="L1144" s="49" t="s">
        <v>77</v>
      </c>
      <c r="M1144" s="50" t="s">
        <v>77</v>
      </c>
      <c r="N1144" s="46">
        <f t="shared" si="128"/>
        <v>1961</v>
      </c>
      <c r="P1144">
        <f t="shared" si="122"/>
        <v>63</v>
      </c>
      <c r="Q1144" s="38">
        <f t="shared" si="123"/>
        <v>1</v>
      </c>
      <c r="R1144" s="38">
        <f t="shared" si="124"/>
        <v>0.9</v>
      </c>
      <c r="T1144" s="47">
        <v>100654.31212710502</v>
      </c>
      <c r="U1144" s="47">
        <f t="shared" si="125"/>
        <v>10065.4312127105</v>
      </c>
      <c r="W1144" s="47">
        <f t="shared" si="126"/>
        <v>100654.31212710502</v>
      </c>
      <c r="X1144" s="47">
        <f t="shared" si="127"/>
        <v>10065.4312127105</v>
      </c>
    </row>
    <row r="1145" spans="5:24" x14ac:dyDescent="0.2">
      <c r="E1145" s="63">
        <v>108917</v>
      </c>
      <c r="F1145" s="63" t="s">
        <v>61</v>
      </c>
      <c r="G1145" s="63" t="s">
        <v>73</v>
      </c>
      <c r="I1145" s="48" t="s">
        <v>77</v>
      </c>
      <c r="J1145" s="49" t="s">
        <v>77</v>
      </c>
      <c r="K1145" s="49">
        <v>1961</v>
      </c>
      <c r="L1145" s="49" t="s">
        <v>77</v>
      </c>
      <c r="M1145" s="50" t="s">
        <v>77</v>
      </c>
      <c r="N1145" s="46">
        <f t="shared" si="128"/>
        <v>1961</v>
      </c>
      <c r="P1145">
        <f t="shared" si="122"/>
        <v>63</v>
      </c>
      <c r="Q1145" s="38">
        <f t="shared" si="123"/>
        <v>1</v>
      </c>
      <c r="R1145" s="38">
        <f t="shared" si="124"/>
        <v>0.9</v>
      </c>
      <c r="T1145" s="47">
        <v>125343.10566771566</v>
      </c>
      <c r="U1145" s="47">
        <f t="shared" si="125"/>
        <v>12534.310566771563</v>
      </c>
      <c r="W1145" s="47">
        <f t="shared" si="126"/>
        <v>125343.10566771566</v>
      </c>
      <c r="X1145" s="47">
        <f t="shared" si="127"/>
        <v>12534.310566771563</v>
      </c>
    </row>
    <row r="1146" spans="5:24" x14ac:dyDescent="0.2">
      <c r="E1146" s="63">
        <v>108916</v>
      </c>
      <c r="F1146" s="63" t="s">
        <v>61</v>
      </c>
      <c r="G1146" s="63" t="s">
        <v>73</v>
      </c>
      <c r="I1146" s="48">
        <v>2001</v>
      </c>
      <c r="J1146" s="49" t="s">
        <v>77</v>
      </c>
      <c r="K1146" s="49" t="s">
        <v>77</v>
      </c>
      <c r="L1146" s="49" t="s">
        <v>77</v>
      </c>
      <c r="M1146" s="50" t="s">
        <v>77</v>
      </c>
      <c r="N1146" s="46">
        <f t="shared" si="128"/>
        <v>2001</v>
      </c>
      <c r="P1146">
        <f t="shared" si="122"/>
        <v>23</v>
      </c>
      <c r="Q1146" s="38">
        <f t="shared" si="123"/>
        <v>0.46</v>
      </c>
      <c r="R1146" s="38">
        <f t="shared" si="124"/>
        <v>0.46</v>
      </c>
      <c r="T1146" s="47">
        <v>776747.42754690466</v>
      </c>
      <c r="U1146" s="47">
        <f t="shared" si="125"/>
        <v>419443.61087532854</v>
      </c>
      <c r="W1146" s="47">
        <f t="shared" si="126"/>
        <v>776747.42754690466</v>
      </c>
      <c r="X1146" s="47">
        <f t="shared" si="127"/>
        <v>419443.61087532854</v>
      </c>
    </row>
    <row r="1147" spans="5:24" x14ac:dyDescent="0.2">
      <c r="E1147" s="63">
        <v>108915</v>
      </c>
      <c r="F1147" s="63" t="s">
        <v>61</v>
      </c>
      <c r="G1147" s="63" t="s">
        <v>73</v>
      </c>
      <c r="I1147" s="48">
        <v>2001</v>
      </c>
      <c r="J1147" s="49" t="s">
        <v>77</v>
      </c>
      <c r="K1147" s="49" t="s">
        <v>77</v>
      </c>
      <c r="L1147" s="49" t="s">
        <v>77</v>
      </c>
      <c r="M1147" s="50" t="s">
        <v>77</v>
      </c>
      <c r="N1147" s="46">
        <f t="shared" si="128"/>
        <v>2001</v>
      </c>
      <c r="P1147">
        <f t="shared" si="122"/>
        <v>23</v>
      </c>
      <c r="Q1147" s="38">
        <f t="shared" si="123"/>
        <v>0.46</v>
      </c>
      <c r="R1147" s="38">
        <f t="shared" si="124"/>
        <v>0.46</v>
      </c>
      <c r="T1147" s="47">
        <v>9376044.1315380652</v>
      </c>
      <c r="U1147" s="47">
        <f t="shared" si="125"/>
        <v>5063063.8310305551</v>
      </c>
      <c r="W1147" s="47">
        <f t="shared" si="126"/>
        <v>9376044.1315380652</v>
      </c>
      <c r="X1147" s="47">
        <f t="shared" si="127"/>
        <v>5063063.8310305551</v>
      </c>
    </row>
    <row r="1148" spans="5:24" x14ac:dyDescent="0.2">
      <c r="E1148" s="63">
        <v>108914</v>
      </c>
      <c r="F1148" s="63" t="s">
        <v>61</v>
      </c>
      <c r="G1148" s="63" t="s">
        <v>73</v>
      </c>
      <c r="I1148" s="48" t="s">
        <v>77</v>
      </c>
      <c r="J1148" s="49" t="s">
        <v>77</v>
      </c>
      <c r="K1148" s="49">
        <v>1961</v>
      </c>
      <c r="L1148" s="49" t="s">
        <v>77</v>
      </c>
      <c r="M1148" s="50" t="s">
        <v>77</v>
      </c>
      <c r="N1148" s="46">
        <f t="shared" si="128"/>
        <v>1961</v>
      </c>
      <c r="P1148">
        <f t="shared" si="122"/>
        <v>63</v>
      </c>
      <c r="Q1148" s="38">
        <f t="shared" si="123"/>
        <v>1</v>
      </c>
      <c r="R1148" s="38">
        <f t="shared" si="124"/>
        <v>0.9</v>
      </c>
      <c r="T1148" s="47">
        <v>96856.036197780297</v>
      </c>
      <c r="U1148" s="47">
        <f t="shared" si="125"/>
        <v>9685.6036197780268</v>
      </c>
      <c r="W1148" s="47">
        <f t="shared" si="126"/>
        <v>96856.036197780297</v>
      </c>
      <c r="X1148" s="47">
        <f t="shared" si="127"/>
        <v>9685.6036197780268</v>
      </c>
    </row>
    <row r="1149" spans="5:24" x14ac:dyDescent="0.2">
      <c r="E1149" s="63">
        <v>108913</v>
      </c>
      <c r="F1149" s="63" t="s">
        <v>61</v>
      </c>
      <c r="G1149" s="63" t="s">
        <v>73</v>
      </c>
      <c r="I1149" s="48" t="s">
        <v>77</v>
      </c>
      <c r="J1149" s="49" t="s">
        <v>77</v>
      </c>
      <c r="K1149" s="49">
        <v>1961</v>
      </c>
      <c r="L1149" s="49" t="s">
        <v>77</v>
      </c>
      <c r="M1149" s="50" t="s">
        <v>77</v>
      </c>
      <c r="N1149" s="46">
        <f t="shared" si="128"/>
        <v>1961</v>
      </c>
      <c r="P1149">
        <f t="shared" si="122"/>
        <v>63</v>
      </c>
      <c r="Q1149" s="38">
        <f t="shared" si="123"/>
        <v>1</v>
      </c>
      <c r="R1149" s="38">
        <f t="shared" si="124"/>
        <v>0.9</v>
      </c>
      <c r="T1149" s="47">
        <v>142435.34734967691</v>
      </c>
      <c r="U1149" s="47">
        <f t="shared" si="125"/>
        <v>14243.534734967689</v>
      </c>
      <c r="W1149" s="47">
        <f t="shared" si="126"/>
        <v>142435.34734967691</v>
      </c>
      <c r="X1149" s="47">
        <f t="shared" si="127"/>
        <v>14243.534734967689</v>
      </c>
    </row>
    <row r="1150" spans="5:24" x14ac:dyDescent="0.2">
      <c r="E1150" s="63">
        <v>108912</v>
      </c>
      <c r="F1150" s="63" t="s">
        <v>61</v>
      </c>
      <c r="G1150" s="63" t="s">
        <v>73</v>
      </c>
      <c r="I1150" s="48" t="s">
        <v>77</v>
      </c>
      <c r="J1150" s="49" t="s">
        <v>77</v>
      </c>
      <c r="K1150" s="49">
        <v>1961</v>
      </c>
      <c r="L1150" s="49" t="s">
        <v>77</v>
      </c>
      <c r="M1150" s="50" t="s">
        <v>77</v>
      </c>
      <c r="N1150" s="46">
        <f t="shared" si="128"/>
        <v>1961</v>
      </c>
      <c r="P1150">
        <f t="shared" si="122"/>
        <v>63</v>
      </c>
      <c r="Q1150" s="38">
        <f t="shared" si="123"/>
        <v>1</v>
      </c>
      <c r="R1150" s="38">
        <f t="shared" si="124"/>
        <v>0.9</v>
      </c>
      <c r="T1150" s="47">
        <v>96856.036197780297</v>
      </c>
      <c r="U1150" s="47">
        <f t="shared" si="125"/>
        <v>9685.6036197780268</v>
      </c>
      <c r="W1150" s="47">
        <f t="shared" si="126"/>
        <v>96856.036197780297</v>
      </c>
      <c r="X1150" s="47">
        <f t="shared" si="127"/>
        <v>9685.6036197780268</v>
      </c>
    </row>
    <row r="1151" spans="5:24" x14ac:dyDescent="0.2">
      <c r="E1151" s="63">
        <v>108911</v>
      </c>
      <c r="F1151" s="63" t="s">
        <v>61</v>
      </c>
      <c r="G1151" s="63" t="s">
        <v>73</v>
      </c>
      <c r="I1151" s="48" t="s">
        <v>77</v>
      </c>
      <c r="J1151" s="49" t="s">
        <v>77</v>
      </c>
      <c r="K1151" s="49">
        <v>1961</v>
      </c>
      <c r="L1151" s="49" t="s">
        <v>77</v>
      </c>
      <c r="M1151" s="50" t="s">
        <v>77</v>
      </c>
      <c r="N1151" s="46">
        <f t="shared" si="128"/>
        <v>1961</v>
      </c>
      <c r="P1151">
        <f t="shared" si="122"/>
        <v>63</v>
      </c>
      <c r="Q1151" s="38">
        <f t="shared" si="123"/>
        <v>1</v>
      </c>
      <c r="R1151" s="38">
        <f t="shared" si="124"/>
        <v>0.9</v>
      </c>
      <c r="T1151" s="47">
        <v>518084.83675989148</v>
      </c>
      <c r="U1151" s="47">
        <f t="shared" si="125"/>
        <v>51808.483675989133</v>
      </c>
      <c r="W1151" s="47">
        <f t="shared" si="126"/>
        <v>518084.83675989148</v>
      </c>
      <c r="X1151" s="47">
        <f t="shared" si="127"/>
        <v>51808.483675989133</v>
      </c>
    </row>
    <row r="1152" spans="5:24" x14ac:dyDescent="0.2">
      <c r="E1152" s="63">
        <v>108910</v>
      </c>
      <c r="F1152" s="63" t="s">
        <v>61</v>
      </c>
      <c r="G1152" s="63" t="s">
        <v>73</v>
      </c>
      <c r="I1152" s="48">
        <v>2001</v>
      </c>
      <c r="J1152" s="49" t="s">
        <v>77</v>
      </c>
      <c r="K1152" s="49" t="s">
        <v>77</v>
      </c>
      <c r="L1152" s="49" t="s">
        <v>77</v>
      </c>
      <c r="M1152" s="50" t="s">
        <v>77</v>
      </c>
      <c r="N1152" s="46">
        <f t="shared" si="128"/>
        <v>2001</v>
      </c>
      <c r="P1152">
        <f t="shared" si="122"/>
        <v>23</v>
      </c>
      <c r="Q1152" s="38">
        <f t="shared" si="123"/>
        <v>0.46</v>
      </c>
      <c r="R1152" s="38">
        <f t="shared" si="124"/>
        <v>0.46</v>
      </c>
      <c r="T1152" s="47">
        <v>778646.56551156705</v>
      </c>
      <c r="U1152" s="47">
        <f t="shared" si="125"/>
        <v>420469.14537624625</v>
      </c>
      <c r="W1152" s="47">
        <f t="shared" si="126"/>
        <v>778646.56551156705</v>
      </c>
      <c r="X1152" s="47">
        <f t="shared" si="127"/>
        <v>420469.14537624625</v>
      </c>
    </row>
    <row r="1153" spans="5:24" x14ac:dyDescent="0.2">
      <c r="E1153" s="63">
        <v>108909</v>
      </c>
      <c r="F1153" s="63" t="s">
        <v>61</v>
      </c>
      <c r="G1153" s="63" t="s">
        <v>73</v>
      </c>
      <c r="I1153" s="48">
        <v>1980</v>
      </c>
      <c r="J1153" s="49" t="s">
        <v>77</v>
      </c>
      <c r="K1153" s="49" t="s">
        <v>77</v>
      </c>
      <c r="L1153" s="49" t="s">
        <v>77</v>
      </c>
      <c r="M1153" s="50" t="s">
        <v>77</v>
      </c>
      <c r="N1153" s="46">
        <f t="shared" si="128"/>
        <v>1980</v>
      </c>
      <c r="P1153">
        <f t="shared" si="122"/>
        <v>44</v>
      </c>
      <c r="Q1153" s="38">
        <f t="shared" si="123"/>
        <v>0.88</v>
      </c>
      <c r="R1153" s="38">
        <f t="shared" si="124"/>
        <v>0.88</v>
      </c>
      <c r="T1153" s="47">
        <v>1146965.3823781849</v>
      </c>
      <c r="U1153" s="47">
        <f t="shared" si="125"/>
        <v>137635.84588538218</v>
      </c>
      <c r="W1153" s="47">
        <f t="shared" si="126"/>
        <v>1146965.3823781849</v>
      </c>
      <c r="X1153" s="47">
        <f t="shared" si="127"/>
        <v>137635.84588538218</v>
      </c>
    </row>
    <row r="1154" spans="5:24" x14ac:dyDescent="0.2">
      <c r="E1154" s="63">
        <v>108907</v>
      </c>
      <c r="F1154" s="63" t="s">
        <v>61</v>
      </c>
      <c r="G1154" s="63" t="s">
        <v>73</v>
      </c>
      <c r="I1154" s="48">
        <v>2001</v>
      </c>
      <c r="J1154" s="49" t="s">
        <v>77</v>
      </c>
      <c r="K1154" s="49" t="s">
        <v>77</v>
      </c>
      <c r="L1154" s="49" t="s">
        <v>77</v>
      </c>
      <c r="M1154" s="50" t="s">
        <v>77</v>
      </c>
      <c r="N1154" s="46">
        <f t="shared" si="128"/>
        <v>2001</v>
      </c>
      <c r="P1154">
        <f t="shared" si="122"/>
        <v>23</v>
      </c>
      <c r="Q1154" s="38">
        <f t="shared" si="123"/>
        <v>0.46</v>
      </c>
      <c r="R1154" s="38">
        <f t="shared" si="124"/>
        <v>0.46</v>
      </c>
      <c r="T1154" s="47">
        <v>2859456.0678735273</v>
      </c>
      <c r="U1154" s="47">
        <f t="shared" si="125"/>
        <v>1544106.2766517049</v>
      </c>
      <c r="W1154" s="47">
        <f t="shared" si="126"/>
        <v>2859456.0678735273</v>
      </c>
      <c r="X1154" s="47">
        <f t="shared" si="127"/>
        <v>1544106.2766517049</v>
      </c>
    </row>
    <row r="1155" spans="5:24" x14ac:dyDescent="0.2">
      <c r="E1155" s="63">
        <v>108906</v>
      </c>
      <c r="F1155" s="63" t="s">
        <v>61</v>
      </c>
      <c r="G1155" s="63" t="s">
        <v>73</v>
      </c>
      <c r="I1155" s="48" t="s">
        <v>77</v>
      </c>
      <c r="J1155" s="49" t="s">
        <v>77</v>
      </c>
      <c r="K1155" s="49">
        <v>1961</v>
      </c>
      <c r="L1155" s="49" t="s">
        <v>77</v>
      </c>
      <c r="M1155" s="50" t="s">
        <v>77</v>
      </c>
      <c r="N1155" s="46">
        <f t="shared" si="128"/>
        <v>1961</v>
      </c>
      <c r="P1155">
        <f t="shared" si="122"/>
        <v>63</v>
      </c>
      <c r="Q1155" s="38">
        <f t="shared" si="123"/>
        <v>1</v>
      </c>
      <c r="R1155" s="38">
        <f t="shared" si="124"/>
        <v>0.9</v>
      </c>
      <c r="T1155" s="47">
        <v>87740.173967400973</v>
      </c>
      <c r="U1155" s="47">
        <f t="shared" si="125"/>
        <v>8774.0173967400951</v>
      </c>
      <c r="W1155" s="47">
        <f t="shared" si="126"/>
        <v>87740.173967400973</v>
      </c>
      <c r="X1155" s="47">
        <f t="shared" si="127"/>
        <v>8774.0173967400951</v>
      </c>
    </row>
    <row r="1156" spans="5:24" x14ac:dyDescent="0.2">
      <c r="E1156" s="63">
        <v>108905</v>
      </c>
      <c r="F1156" s="63" t="s">
        <v>61</v>
      </c>
      <c r="G1156" s="63" t="s">
        <v>73</v>
      </c>
      <c r="I1156" s="48" t="s">
        <v>77</v>
      </c>
      <c r="J1156" s="49" t="s">
        <v>77</v>
      </c>
      <c r="K1156" s="49">
        <v>1961</v>
      </c>
      <c r="L1156" s="49" t="s">
        <v>77</v>
      </c>
      <c r="M1156" s="50" t="s">
        <v>77</v>
      </c>
      <c r="N1156" s="46">
        <f t="shared" si="128"/>
        <v>1961</v>
      </c>
      <c r="P1156">
        <f t="shared" si="122"/>
        <v>63</v>
      </c>
      <c r="Q1156" s="38">
        <f t="shared" si="123"/>
        <v>1</v>
      </c>
      <c r="R1156" s="38">
        <f t="shared" si="124"/>
        <v>0.9</v>
      </c>
      <c r="T1156" s="47">
        <v>18991.379646623587</v>
      </c>
      <c r="U1156" s="47">
        <f t="shared" si="125"/>
        <v>1899.1379646623584</v>
      </c>
      <c r="W1156" s="47">
        <f t="shared" si="126"/>
        <v>18991.379646623587</v>
      </c>
      <c r="X1156" s="47">
        <f t="shared" si="127"/>
        <v>1899.1379646623584</v>
      </c>
    </row>
    <row r="1157" spans="5:24" x14ac:dyDescent="0.2">
      <c r="E1157" s="63">
        <v>108904</v>
      </c>
      <c r="F1157" s="63" t="s">
        <v>61</v>
      </c>
      <c r="G1157" s="63" t="s">
        <v>73</v>
      </c>
      <c r="I1157" s="48" t="s">
        <v>77</v>
      </c>
      <c r="J1157" s="49" t="s">
        <v>77</v>
      </c>
      <c r="K1157" s="49">
        <v>1961</v>
      </c>
      <c r="L1157" s="49" t="s">
        <v>77</v>
      </c>
      <c r="M1157" s="50" t="s">
        <v>77</v>
      </c>
      <c r="N1157" s="46">
        <f t="shared" si="128"/>
        <v>1961</v>
      </c>
      <c r="P1157">
        <f t="shared" si="122"/>
        <v>63</v>
      </c>
      <c r="Q1157" s="38">
        <f t="shared" si="123"/>
        <v>1</v>
      </c>
      <c r="R1157" s="38">
        <f t="shared" si="124"/>
        <v>0.9</v>
      </c>
      <c r="T1157" s="47">
        <v>79763.794515819056</v>
      </c>
      <c r="U1157" s="47">
        <f t="shared" si="125"/>
        <v>7976.3794515819036</v>
      </c>
      <c r="W1157" s="47">
        <f t="shared" si="126"/>
        <v>79763.794515819056</v>
      </c>
      <c r="X1157" s="47">
        <f t="shared" si="127"/>
        <v>7976.3794515819036</v>
      </c>
    </row>
    <row r="1158" spans="5:24" x14ac:dyDescent="0.2">
      <c r="E1158" s="63">
        <v>108903</v>
      </c>
      <c r="F1158" s="63" t="s">
        <v>61</v>
      </c>
      <c r="G1158" s="63" t="s">
        <v>73</v>
      </c>
      <c r="I1158" s="48" t="s">
        <v>77</v>
      </c>
      <c r="J1158" s="49" t="s">
        <v>77</v>
      </c>
      <c r="K1158" s="49">
        <v>1961</v>
      </c>
      <c r="L1158" s="49" t="s">
        <v>77</v>
      </c>
      <c r="M1158" s="50" t="s">
        <v>77</v>
      </c>
      <c r="N1158" s="46">
        <f t="shared" si="128"/>
        <v>1961</v>
      </c>
      <c r="P1158">
        <f t="shared" si="122"/>
        <v>63</v>
      </c>
      <c r="Q1158" s="38">
        <f t="shared" si="123"/>
        <v>1</v>
      </c>
      <c r="R1158" s="38">
        <f t="shared" si="124"/>
        <v>0.9</v>
      </c>
      <c r="T1158" s="47">
        <v>0</v>
      </c>
      <c r="U1158" s="47">
        <f t="shared" si="125"/>
        <v>0</v>
      </c>
      <c r="W1158" s="47">
        <f t="shared" si="126"/>
        <v>0</v>
      </c>
      <c r="X1158" s="47">
        <f t="shared" si="127"/>
        <v>0</v>
      </c>
    </row>
    <row r="1159" spans="5:24" x14ac:dyDescent="0.2">
      <c r="E1159" s="63">
        <v>108902</v>
      </c>
      <c r="F1159" s="63" t="s">
        <v>61</v>
      </c>
      <c r="G1159" s="63" t="s">
        <v>73</v>
      </c>
      <c r="I1159" s="48" t="s">
        <v>77</v>
      </c>
      <c r="J1159" s="49" t="s">
        <v>77</v>
      </c>
      <c r="K1159" s="49">
        <v>1961</v>
      </c>
      <c r="L1159" s="49" t="s">
        <v>77</v>
      </c>
      <c r="M1159" s="50" t="s">
        <v>77</v>
      </c>
      <c r="N1159" s="46">
        <f t="shared" si="128"/>
        <v>1961</v>
      </c>
      <c r="P1159">
        <f t="shared" si="122"/>
        <v>63</v>
      </c>
      <c r="Q1159" s="38">
        <f t="shared" si="123"/>
        <v>1</v>
      </c>
      <c r="R1159" s="38">
        <f t="shared" si="124"/>
        <v>0.9</v>
      </c>
      <c r="T1159" s="47">
        <v>98755.17416244265</v>
      </c>
      <c r="U1159" s="47">
        <f t="shared" si="125"/>
        <v>9875.5174162442636</v>
      </c>
      <c r="W1159" s="47">
        <f t="shared" si="126"/>
        <v>98755.17416244265</v>
      </c>
      <c r="X1159" s="47">
        <f t="shared" si="127"/>
        <v>9875.5174162442636</v>
      </c>
    </row>
    <row r="1160" spans="5:24" x14ac:dyDescent="0.2">
      <c r="E1160" s="63">
        <v>108901</v>
      </c>
      <c r="F1160" s="63" t="s">
        <v>61</v>
      </c>
      <c r="G1160" s="63" t="s">
        <v>73</v>
      </c>
      <c r="I1160" s="48" t="s">
        <v>77</v>
      </c>
      <c r="J1160" s="49" t="s">
        <v>77</v>
      </c>
      <c r="K1160" s="49">
        <v>1961</v>
      </c>
      <c r="L1160" s="49" t="s">
        <v>77</v>
      </c>
      <c r="M1160" s="50" t="s">
        <v>77</v>
      </c>
      <c r="N1160" s="46">
        <f t="shared" si="128"/>
        <v>1961</v>
      </c>
      <c r="P1160">
        <f t="shared" si="122"/>
        <v>63</v>
      </c>
      <c r="Q1160" s="38">
        <f t="shared" si="123"/>
        <v>1</v>
      </c>
      <c r="R1160" s="38">
        <f t="shared" si="124"/>
        <v>0.9</v>
      </c>
      <c r="T1160" s="47">
        <v>292467.24655800324</v>
      </c>
      <c r="U1160" s="47">
        <f t="shared" si="125"/>
        <v>29246.724655800317</v>
      </c>
      <c r="W1160" s="47">
        <f t="shared" si="126"/>
        <v>292467.24655800324</v>
      </c>
      <c r="X1160" s="47">
        <f t="shared" si="127"/>
        <v>29246.724655800317</v>
      </c>
    </row>
    <row r="1161" spans="5:24" x14ac:dyDescent="0.2">
      <c r="E1161" s="63">
        <v>108900</v>
      </c>
      <c r="F1161" s="63" t="s">
        <v>61</v>
      </c>
      <c r="G1161" s="63" t="s">
        <v>73</v>
      </c>
      <c r="I1161" s="48">
        <v>2001</v>
      </c>
      <c r="J1161" s="49" t="s">
        <v>77</v>
      </c>
      <c r="K1161" s="49" t="s">
        <v>77</v>
      </c>
      <c r="L1161" s="49" t="s">
        <v>77</v>
      </c>
      <c r="M1161" s="50" t="s">
        <v>77</v>
      </c>
      <c r="N1161" s="46">
        <f t="shared" si="128"/>
        <v>2001</v>
      </c>
      <c r="P1161">
        <f t="shared" si="122"/>
        <v>23</v>
      </c>
      <c r="Q1161" s="38">
        <f t="shared" si="123"/>
        <v>0.46</v>
      </c>
      <c r="R1161" s="38">
        <f t="shared" si="124"/>
        <v>0.46</v>
      </c>
      <c r="T1161" s="47">
        <v>771050.01365291746</v>
      </c>
      <c r="U1161" s="47">
        <f t="shared" si="125"/>
        <v>416367.00737257546</v>
      </c>
      <c r="W1161" s="47">
        <f t="shared" si="126"/>
        <v>771050.01365291746</v>
      </c>
      <c r="X1161" s="47">
        <f t="shared" si="127"/>
        <v>416367.00737257546</v>
      </c>
    </row>
    <row r="1162" spans="5:24" x14ac:dyDescent="0.2">
      <c r="E1162" s="63">
        <v>108899</v>
      </c>
      <c r="F1162" s="63" t="s">
        <v>61</v>
      </c>
      <c r="G1162" s="63" t="s">
        <v>73</v>
      </c>
      <c r="I1162" s="48">
        <v>2008</v>
      </c>
      <c r="J1162" s="49" t="s">
        <v>77</v>
      </c>
      <c r="K1162" s="49" t="s">
        <v>77</v>
      </c>
      <c r="L1162" s="49" t="s">
        <v>77</v>
      </c>
      <c r="M1162" s="50" t="s">
        <v>77</v>
      </c>
      <c r="N1162" s="46">
        <f t="shared" si="128"/>
        <v>2008</v>
      </c>
      <c r="P1162">
        <f t="shared" si="122"/>
        <v>16</v>
      </c>
      <c r="Q1162" s="38">
        <f t="shared" si="123"/>
        <v>0.32</v>
      </c>
      <c r="R1162" s="38">
        <f t="shared" si="124"/>
        <v>0.32</v>
      </c>
      <c r="T1162" s="47">
        <v>12312111.424906071</v>
      </c>
      <c r="U1162" s="47">
        <f t="shared" si="125"/>
        <v>8372235.7689361274</v>
      </c>
      <c r="W1162" s="47">
        <f t="shared" si="126"/>
        <v>12312111.424906071</v>
      </c>
      <c r="X1162" s="47">
        <f t="shared" si="127"/>
        <v>8372235.7689361274</v>
      </c>
    </row>
    <row r="1163" spans="5:24" x14ac:dyDescent="0.2">
      <c r="E1163" s="63">
        <v>108898</v>
      </c>
      <c r="F1163" s="63" t="s">
        <v>61</v>
      </c>
      <c r="G1163" s="63" t="s">
        <v>73</v>
      </c>
      <c r="I1163" s="48" t="s">
        <v>77</v>
      </c>
      <c r="J1163" s="49" t="s">
        <v>77</v>
      </c>
      <c r="K1163" s="49">
        <v>1961</v>
      </c>
      <c r="L1163" s="49" t="s">
        <v>77</v>
      </c>
      <c r="M1163" s="50" t="s">
        <v>77</v>
      </c>
      <c r="N1163" s="46">
        <f t="shared" si="128"/>
        <v>1961</v>
      </c>
      <c r="P1163">
        <f t="shared" si="122"/>
        <v>63</v>
      </c>
      <c r="Q1163" s="38">
        <f t="shared" si="123"/>
        <v>1</v>
      </c>
      <c r="R1163" s="38">
        <f t="shared" si="124"/>
        <v>0.9</v>
      </c>
      <c r="T1163" s="47">
        <v>100654.31212710502</v>
      </c>
      <c r="U1163" s="47">
        <f t="shared" si="125"/>
        <v>10065.4312127105</v>
      </c>
      <c r="W1163" s="47">
        <f t="shared" si="126"/>
        <v>100654.31212710502</v>
      </c>
      <c r="X1163" s="47">
        <f t="shared" si="127"/>
        <v>10065.4312127105</v>
      </c>
    </row>
    <row r="1164" spans="5:24" x14ac:dyDescent="0.2">
      <c r="E1164" s="63">
        <v>108897</v>
      </c>
      <c r="F1164" s="63" t="s">
        <v>61</v>
      </c>
      <c r="G1164" s="63" t="s">
        <v>73</v>
      </c>
      <c r="I1164" s="48" t="s">
        <v>77</v>
      </c>
      <c r="J1164" s="49" t="s">
        <v>77</v>
      </c>
      <c r="K1164" s="49">
        <v>1961</v>
      </c>
      <c r="L1164" s="49" t="s">
        <v>77</v>
      </c>
      <c r="M1164" s="50" t="s">
        <v>77</v>
      </c>
      <c r="N1164" s="46">
        <f t="shared" si="128"/>
        <v>1961</v>
      </c>
      <c r="P1164">
        <f t="shared" si="122"/>
        <v>63</v>
      </c>
      <c r="Q1164" s="38">
        <f t="shared" si="123"/>
        <v>1</v>
      </c>
      <c r="R1164" s="38">
        <f t="shared" si="124"/>
        <v>0.9</v>
      </c>
      <c r="T1164" s="47">
        <v>53175.863010546047</v>
      </c>
      <c r="U1164" s="47">
        <f t="shared" si="125"/>
        <v>5317.5863010546036</v>
      </c>
      <c r="W1164" s="47">
        <f t="shared" si="126"/>
        <v>53175.863010546047</v>
      </c>
      <c r="X1164" s="47">
        <f t="shared" si="127"/>
        <v>5317.5863010546036</v>
      </c>
    </row>
    <row r="1165" spans="5:24" x14ac:dyDescent="0.2">
      <c r="E1165" s="63">
        <v>108896</v>
      </c>
      <c r="F1165" s="63" t="s">
        <v>61</v>
      </c>
      <c r="G1165" s="63" t="s">
        <v>73</v>
      </c>
      <c r="I1165" s="48" t="s">
        <v>77</v>
      </c>
      <c r="J1165" s="49" t="s">
        <v>77</v>
      </c>
      <c r="K1165" s="49">
        <v>1961</v>
      </c>
      <c r="L1165" s="49" t="s">
        <v>77</v>
      </c>
      <c r="M1165" s="50" t="s">
        <v>77</v>
      </c>
      <c r="N1165" s="46">
        <f t="shared" si="128"/>
        <v>1961</v>
      </c>
      <c r="P1165">
        <f t="shared" si="122"/>
        <v>63</v>
      </c>
      <c r="Q1165" s="38">
        <f t="shared" si="123"/>
        <v>1</v>
      </c>
      <c r="R1165" s="38">
        <f t="shared" si="124"/>
        <v>0.9</v>
      </c>
      <c r="T1165" s="47">
        <v>32285.345399260095</v>
      </c>
      <c r="U1165" s="47">
        <f t="shared" si="125"/>
        <v>3228.5345399260086</v>
      </c>
      <c r="W1165" s="47">
        <f t="shared" si="126"/>
        <v>32285.345399260095</v>
      </c>
      <c r="X1165" s="47">
        <f t="shared" si="127"/>
        <v>3228.5345399260086</v>
      </c>
    </row>
    <row r="1166" spans="5:24" x14ac:dyDescent="0.2">
      <c r="E1166" s="63">
        <v>108895</v>
      </c>
      <c r="F1166" s="63" t="s">
        <v>61</v>
      </c>
      <c r="G1166" s="63" t="s">
        <v>73</v>
      </c>
      <c r="I1166" s="48" t="s">
        <v>77</v>
      </c>
      <c r="J1166" s="49" t="s">
        <v>77</v>
      </c>
      <c r="K1166" s="49">
        <v>1961</v>
      </c>
      <c r="L1166" s="49" t="s">
        <v>77</v>
      </c>
      <c r="M1166" s="50" t="s">
        <v>77</v>
      </c>
      <c r="N1166" s="46">
        <f t="shared" si="128"/>
        <v>1961</v>
      </c>
      <c r="P1166">
        <f t="shared" si="122"/>
        <v>63</v>
      </c>
      <c r="Q1166" s="38">
        <f t="shared" si="123"/>
        <v>1</v>
      </c>
      <c r="R1166" s="38">
        <f t="shared" si="124"/>
        <v>0.9</v>
      </c>
      <c r="T1166" s="47">
        <v>205106.90018353474</v>
      </c>
      <c r="U1166" s="47">
        <f t="shared" si="125"/>
        <v>20510.690018353471</v>
      </c>
      <c r="W1166" s="47">
        <f t="shared" si="126"/>
        <v>205106.90018353474</v>
      </c>
      <c r="X1166" s="47">
        <f t="shared" si="127"/>
        <v>20510.690018353471</v>
      </c>
    </row>
    <row r="1167" spans="5:24" x14ac:dyDescent="0.2">
      <c r="E1167" s="63">
        <v>108894</v>
      </c>
      <c r="F1167" s="63" t="s">
        <v>61</v>
      </c>
      <c r="G1167" s="63" t="s">
        <v>73</v>
      </c>
      <c r="I1167" s="48" t="s">
        <v>77</v>
      </c>
      <c r="J1167" s="49" t="s">
        <v>77</v>
      </c>
      <c r="K1167" s="49">
        <v>1961</v>
      </c>
      <c r="L1167" s="49" t="s">
        <v>77</v>
      </c>
      <c r="M1167" s="50" t="s">
        <v>77</v>
      </c>
      <c r="N1167" s="46">
        <f t="shared" si="128"/>
        <v>1961</v>
      </c>
      <c r="P1167">
        <f t="shared" si="122"/>
        <v>63</v>
      </c>
      <c r="Q1167" s="38">
        <f t="shared" si="123"/>
        <v>1</v>
      </c>
      <c r="R1167" s="38">
        <f t="shared" si="124"/>
        <v>0.9</v>
      </c>
      <c r="T1167" s="47">
        <v>85461.208409806131</v>
      </c>
      <c r="U1167" s="47">
        <f t="shared" si="125"/>
        <v>8546.1208409806113</v>
      </c>
      <c r="W1167" s="47">
        <f t="shared" si="126"/>
        <v>85461.208409806131</v>
      </c>
      <c r="X1167" s="47">
        <f t="shared" si="127"/>
        <v>8546.1208409806113</v>
      </c>
    </row>
    <row r="1168" spans="5:24" x14ac:dyDescent="0.2">
      <c r="E1168" s="63">
        <v>108893</v>
      </c>
      <c r="F1168" s="63" t="s">
        <v>61</v>
      </c>
      <c r="G1168" s="63" t="s">
        <v>73</v>
      </c>
      <c r="I1168" s="48" t="s">
        <v>77</v>
      </c>
      <c r="J1168" s="49" t="s">
        <v>77</v>
      </c>
      <c r="K1168" s="49">
        <v>1961</v>
      </c>
      <c r="L1168" s="49" t="s">
        <v>77</v>
      </c>
      <c r="M1168" s="50" t="s">
        <v>77</v>
      </c>
      <c r="N1168" s="46">
        <f t="shared" si="128"/>
        <v>1961</v>
      </c>
      <c r="P1168">
        <f t="shared" si="122"/>
        <v>63</v>
      </c>
      <c r="Q1168" s="38">
        <f t="shared" si="123"/>
        <v>1</v>
      </c>
      <c r="R1168" s="38">
        <f t="shared" si="124"/>
        <v>0.9</v>
      </c>
      <c r="T1168" s="47">
        <v>458451.90466949332</v>
      </c>
      <c r="U1168" s="47">
        <f t="shared" si="125"/>
        <v>45845.190466949323</v>
      </c>
      <c r="W1168" s="47">
        <f t="shared" si="126"/>
        <v>458451.90466949332</v>
      </c>
      <c r="X1168" s="47">
        <f t="shared" si="127"/>
        <v>45845.190466949323</v>
      </c>
    </row>
    <row r="1169" spans="5:24" x14ac:dyDescent="0.2">
      <c r="E1169" s="63">
        <v>108892</v>
      </c>
      <c r="F1169" s="63" t="s">
        <v>61</v>
      </c>
      <c r="G1169" s="63" t="s">
        <v>73</v>
      </c>
      <c r="I1169" s="48">
        <v>2008</v>
      </c>
      <c r="J1169" s="49" t="s">
        <v>77</v>
      </c>
      <c r="K1169" s="49" t="s">
        <v>77</v>
      </c>
      <c r="L1169" s="49" t="s">
        <v>77</v>
      </c>
      <c r="M1169" s="50" t="s">
        <v>77</v>
      </c>
      <c r="N1169" s="46">
        <f t="shared" si="128"/>
        <v>2008</v>
      </c>
      <c r="P1169">
        <f t="shared" si="122"/>
        <v>16</v>
      </c>
      <c r="Q1169" s="38">
        <f t="shared" si="123"/>
        <v>0.32</v>
      </c>
      <c r="R1169" s="38">
        <f t="shared" si="124"/>
        <v>0.32</v>
      </c>
      <c r="T1169" s="47">
        <v>771050.01365291746</v>
      </c>
      <c r="U1169" s="47">
        <f t="shared" si="125"/>
        <v>524314.00928398385</v>
      </c>
      <c r="W1169" s="47">
        <f t="shared" si="126"/>
        <v>771050.01365291746</v>
      </c>
      <c r="X1169" s="47">
        <f t="shared" si="127"/>
        <v>524314.00928398385</v>
      </c>
    </row>
    <row r="1170" spans="5:24" x14ac:dyDescent="0.2">
      <c r="E1170" s="63">
        <v>108891</v>
      </c>
      <c r="F1170" s="63" t="s">
        <v>61</v>
      </c>
      <c r="G1170" s="63" t="s">
        <v>73</v>
      </c>
      <c r="I1170" s="48">
        <v>1980</v>
      </c>
      <c r="J1170" s="49" t="s">
        <v>77</v>
      </c>
      <c r="K1170" s="49" t="s">
        <v>77</v>
      </c>
      <c r="L1170" s="49" t="s">
        <v>77</v>
      </c>
      <c r="M1170" s="50" t="s">
        <v>77</v>
      </c>
      <c r="N1170" s="46">
        <f t="shared" si="128"/>
        <v>1980</v>
      </c>
      <c r="P1170">
        <f t="shared" si="122"/>
        <v>44</v>
      </c>
      <c r="Q1170" s="38">
        <f t="shared" si="123"/>
        <v>0.88</v>
      </c>
      <c r="R1170" s="38">
        <f t="shared" si="124"/>
        <v>0.88</v>
      </c>
      <c r="T1170" s="47">
        <v>6922357.8811942972</v>
      </c>
      <c r="U1170" s="47">
        <f t="shared" si="125"/>
        <v>830682.94574331562</v>
      </c>
      <c r="W1170" s="47">
        <f t="shared" si="126"/>
        <v>6922357.8811942972</v>
      </c>
      <c r="X1170" s="47">
        <f t="shared" si="127"/>
        <v>830682.94574331562</v>
      </c>
    </row>
    <row r="1171" spans="5:24" x14ac:dyDescent="0.2">
      <c r="E1171" s="63">
        <v>108890</v>
      </c>
      <c r="F1171" s="63" t="s">
        <v>61</v>
      </c>
      <c r="G1171" s="63" t="s">
        <v>73</v>
      </c>
      <c r="I1171" s="48" t="s">
        <v>77</v>
      </c>
      <c r="J1171" s="49" t="s">
        <v>77</v>
      </c>
      <c r="K1171" s="49">
        <v>1961</v>
      </c>
      <c r="L1171" s="49" t="s">
        <v>77</v>
      </c>
      <c r="M1171" s="50" t="s">
        <v>77</v>
      </c>
      <c r="N1171" s="46">
        <f t="shared" si="128"/>
        <v>1961</v>
      </c>
      <c r="P1171">
        <f t="shared" si="122"/>
        <v>63</v>
      </c>
      <c r="Q1171" s="38">
        <f t="shared" si="123"/>
        <v>1</v>
      </c>
      <c r="R1171" s="38">
        <f t="shared" si="124"/>
        <v>0.9</v>
      </c>
      <c r="T1171" s="47">
        <v>753957.77197095635</v>
      </c>
      <c r="U1171" s="47">
        <f t="shared" si="125"/>
        <v>75395.777197095624</v>
      </c>
      <c r="W1171" s="47">
        <f t="shared" si="126"/>
        <v>753957.77197095635</v>
      </c>
      <c r="X1171" s="47">
        <f t="shared" si="127"/>
        <v>75395.777197095624</v>
      </c>
    </row>
    <row r="1172" spans="5:24" x14ac:dyDescent="0.2">
      <c r="E1172" s="63">
        <v>108889</v>
      </c>
      <c r="F1172" s="63" t="s">
        <v>61</v>
      </c>
      <c r="G1172" s="63" t="s">
        <v>73</v>
      </c>
      <c r="I1172" s="48">
        <v>1980</v>
      </c>
      <c r="J1172" s="49" t="s">
        <v>77</v>
      </c>
      <c r="K1172" s="49" t="s">
        <v>77</v>
      </c>
      <c r="L1172" s="49" t="s">
        <v>77</v>
      </c>
      <c r="M1172" s="50" t="s">
        <v>77</v>
      </c>
      <c r="N1172" s="46">
        <f t="shared" si="128"/>
        <v>1980</v>
      </c>
      <c r="P1172">
        <f t="shared" si="122"/>
        <v>44</v>
      </c>
      <c r="Q1172" s="38">
        <f t="shared" si="123"/>
        <v>0.88</v>
      </c>
      <c r="R1172" s="38">
        <f t="shared" si="124"/>
        <v>0.88</v>
      </c>
      <c r="T1172" s="47">
        <v>772949.15161758009</v>
      </c>
      <c r="U1172" s="47">
        <f t="shared" si="125"/>
        <v>92753.898194109614</v>
      </c>
      <c r="W1172" s="47">
        <f t="shared" si="126"/>
        <v>772949.15161758009</v>
      </c>
      <c r="X1172" s="47">
        <f t="shared" si="127"/>
        <v>92753.898194109614</v>
      </c>
    </row>
    <row r="1173" spans="5:24" x14ac:dyDescent="0.2">
      <c r="E1173" s="63">
        <v>108887</v>
      </c>
      <c r="F1173" s="63" t="s">
        <v>61</v>
      </c>
      <c r="G1173" s="63" t="s">
        <v>73</v>
      </c>
      <c r="I1173" s="48">
        <v>1980</v>
      </c>
      <c r="J1173" s="49" t="s">
        <v>77</v>
      </c>
      <c r="K1173" s="49" t="s">
        <v>77</v>
      </c>
      <c r="L1173" s="49" t="s">
        <v>77</v>
      </c>
      <c r="M1173" s="50" t="s">
        <v>77</v>
      </c>
      <c r="N1173" s="46">
        <f t="shared" si="128"/>
        <v>1980</v>
      </c>
      <c r="P1173">
        <f t="shared" si="122"/>
        <v>44</v>
      </c>
      <c r="Q1173" s="38">
        <f t="shared" si="123"/>
        <v>0.88</v>
      </c>
      <c r="R1173" s="38">
        <f t="shared" si="124"/>
        <v>0.88</v>
      </c>
      <c r="T1173" s="47">
        <v>4185814.0223937184</v>
      </c>
      <c r="U1173" s="47">
        <f t="shared" si="125"/>
        <v>502297.68268724618</v>
      </c>
      <c r="W1173" s="47">
        <f t="shared" si="126"/>
        <v>4185814.0223937184</v>
      </c>
      <c r="X1173" s="47">
        <f t="shared" si="127"/>
        <v>502297.68268724618</v>
      </c>
    </row>
    <row r="1174" spans="5:24" x14ac:dyDescent="0.2">
      <c r="E1174" s="63">
        <v>108886</v>
      </c>
      <c r="F1174" s="63" t="s">
        <v>61</v>
      </c>
      <c r="G1174" s="63" t="s">
        <v>73</v>
      </c>
      <c r="I1174" s="48">
        <v>1980</v>
      </c>
      <c r="J1174" s="49" t="s">
        <v>77</v>
      </c>
      <c r="K1174" s="49" t="s">
        <v>77</v>
      </c>
      <c r="L1174" s="49" t="s">
        <v>77</v>
      </c>
      <c r="M1174" s="50" t="s">
        <v>77</v>
      </c>
      <c r="N1174" s="46">
        <f t="shared" si="128"/>
        <v>1980</v>
      </c>
      <c r="P1174">
        <f t="shared" si="122"/>
        <v>44</v>
      </c>
      <c r="Q1174" s="38">
        <f t="shared" si="123"/>
        <v>0.88</v>
      </c>
      <c r="R1174" s="38">
        <f t="shared" si="124"/>
        <v>0.88</v>
      </c>
      <c r="T1174" s="47">
        <v>1082356.7088203714</v>
      </c>
      <c r="U1174" s="47">
        <f t="shared" si="125"/>
        <v>129882.80505844456</v>
      </c>
      <c r="W1174" s="47">
        <f t="shared" si="126"/>
        <v>1082356.7088203714</v>
      </c>
      <c r="X1174" s="47">
        <f t="shared" si="127"/>
        <v>129882.80505844456</v>
      </c>
    </row>
    <row r="1175" spans="5:24" x14ac:dyDescent="0.2">
      <c r="E1175" s="63">
        <v>108882</v>
      </c>
      <c r="F1175" s="63" t="s">
        <v>61</v>
      </c>
      <c r="G1175" s="63" t="s">
        <v>73</v>
      </c>
      <c r="I1175" s="48" t="s">
        <v>77</v>
      </c>
      <c r="J1175" s="49" t="s">
        <v>77</v>
      </c>
      <c r="K1175" s="49">
        <v>1961</v>
      </c>
      <c r="L1175" s="49" t="s">
        <v>77</v>
      </c>
      <c r="M1175" s="50" t="s">
        <v>77</v>
      </c>
      <c r="N1175" s="46">
        <f t="shared" si="128"/>
        <v>1961</v>
      </c>
      <c r="P1175">
        <f t="shared" ref="P1175:P1238" si="129">$I$4-N1175</f>
        <v>63</v>
      </c>
      <c r="Q1175" s="38">
        <f t="shared" ref="Q1175:Q1238" si="130">MIN(1,P1175/$K$4)</f>
        <v>1</v>
      </c>
      <c r="R1175" s="38">
        <f t="shared" ref="R1175:R1238" si="131">IF(Q1175=1,1-$N$4,Q1175)</f>
        <v>0.9</v>
      </c>
      <c r="T1175" s="47">
        <v>66165.966688836575</v>
      </c>
      <c r="U1175" s="47">
        <f t="shared" ref="U1175:U1238" si="132">(1-R1175)*$T1175</f>
        <v>6616.5966688836561</v>
      </c>
      <c r="W1175" s="47">
        <f t="shared" ref="W1175:W1238" si="133">IF(G1175="Operational",T1175,0)</f>
        <v>66165.966688836575</v>
      </c>
      <c r="X1175" s="47">
        <f t="shared" ref="X1175:X1238" si="134">IF(W1175=0,0,U1175)</f>
        <v>6616.5966688836561</v>
      </c>
    </row>
    <row r="1176" spans="5:24" x14ac:dyDescent="0.2">
      <c r="E1176" s="63">
        <v>108881</v>
      </c>
      <c r="F1176" s="63" t="s">
        <v>61</v>
      </c>
      <c r="G1176" s="63" t="s">
        <v>73</v>
      </c>
      <c r="I1176" s="48" t="s">
        <v>77</v>
      </c>
      <c r="J1176" s="49" t="s">
        <v>77</v>
      </c>
      <c r="K1176" s="49">
        <v>1961</v>
      </c>
      <c r="L1176" s="49" t="s">
        <v>77</v>
      </c>
      <c r="M1176" s="50" t="s">
        <v>77</v>
      </c>
      <c r="N1176" s="46">
        <f t="shared" ref="N1176:N1239" si="135">MIN(I1176:M1176)</f>
        <v>1961</v>
      </c>
      <c r="P1176">
        <f t="shared" si="129"/>
        <v>63</v>
      </c>
      <c r="Q1176" s="38">
        <f t="shared" si="130"/>
        <v>1</v>
      </c>
      <c r="R1176" s="38">
        <f t="shared" si="131"/>
        <v>0.9</v>
      </c>
      <c r="T1176" s="47">
        <v>110567.81230264253</v>
      </c>
      <c r="U1176" s="47">
        <f t="shared" si="132"/>
        <v>11056.781230264251</v>
      </c>
      <c r="W1176" s="47">
        <f t="shared" si="133"/>
        <v>110567.81230264253</v>
      </c>
      <c r="X1176" s="47">
        <f t="shared" si="134"/>
        <v>11056.781230264251</v>
      </c>
    </row>
    <row r="1177" spans="5:24" x14ac:dyDescent="0.2">
      <c r="E1177" s="63">
        <v>108880</v>
      </c>
      <c r="F1177" s="63" t="s">
        <v>61</v>
      </c>
      <c r="G1177" s="63" t="s">
        <v>73</v>
      </c>
      <c r="I1177" s="48" t="s">
        <v>77</v>
      </c>
      <c r="J1177" s="49" t="s">
        <v>77</v>
      </c>
      <c r="K1177" s="49">
        <v>1961</v>
      </c>
      <c r="L1177" s="49" t="s">
        <v>77</v>
      </c>
      <c r="M1177" s="50" t="s">
        <v>77</v>
      </c>
      <c r="N1177" s="46">
        <f t="shared" si="135"/>
        <v>1961</v>
      </c>
      <c r="P1177">
        <f t="shared" si="129"/>
        <v>63</v>
      </c>
      <c r="Q1177" s="38">
        <f t="shared" si="130"/>
        <v>1</v>
      </c>
      <c r="R1177" s="38">
        <f t="shared" si="131"/>
        <v>0.9</v>
      </c>
      <c r="T1177" s="47">
        <v>376409.14459607948</v>
      </c>
      <c r="U1177" s="47">
        <f t="shared" si="132"/>
        <v>37640.914459607942</v>
      </c>
      <c r="W1177" s="47">
        <f t="shared" si="133"/>
        <v>376409.14459607948</v>
      </c>
      <c r="X1177" s="47">
        <f t="shared" si="134"/>
        <v>37640.914459607942</v>
      </c>
    </row>
    <row r="1178" spans="5:24" x14ac:dyDescent="0.2">
      <c r="E1178" s="63">
        <v>108879</v>
      </c>
      <c r="F1178" s="63" t="s">
        <v>61</v>
      </c>
      <c r="G1178" s="63" t="s">
        <v>73</v>
      </c>
      <c r="I1178" s="48" t="s">
        <v>77</v>
      </c>
      <c r="J1178" s="49" t="s">
        <v>77</v>
      </c>
      <c r="K1178" s="49">
        <v>1961</v>
      </c>
      <c r="L1178" s="49" t="s">
        <v>77</v>
      </c>
      <c r="M1178" s="50" t="s">
        <v>77</v>
      </c>
      <c r="N1178" s="46">
        <f t="shared" si="135"/>
        <v>1961</v>
      </c>
      <c r="P1178">
        <f t="shared" si="129"/>
        <v>63</v>
      </c>
      <c r="Q1178" s="38">
        <f t="shared" si="130"/>
        <v>1</v>
      </c>
      <c r="R1178" s="38">
        <f t="shared" si="131"/>
        <v>0.9</v>
      </c>
      <c r="T1178" s="47">
        <v>33045.000585125032</v>
      </c>
      <c r="U1178" s="47">
        <f t="shared" si="132"/>
        <v>3304.5000585125026</v>
      </c>
      <c r="W1178" s="47">
        <f t="shared" si="133"/>
        <v>33045.000585125032</v>
      </c>
      <c r="X1178" s="47">
        <f t="shared" si="134"/>
        <v>3304.5000585125026</v>
      </c>
    </row>
    <row r="1179" spans="5:24" x14ac:dyDescent="0.2">
      <c r="E1179" s="63">
        <v>108878</v>
      </c>
      <c r="F1179" s="63" t="s">
        <v>61</v>
      </c>
      <c r="G1179" s="63" t="s">
        <v>73</v>
      </c>
      <c r="I1179" s="48" t="s">
        <v>77</v>
      </c>
      <c r="J1179" s="49" t="s">
        <v>77</v>
      </c>
      <c r="K1179" s="49">
        <v>1961</v>
      </c>
      <c r="L1179" s="49" t="s">
        <v>77</v>
      </c>
      <c r="M1179" s="50" t="s">
        <v>77</v>
      </c>
      <c r="N1179" s="46">
        <f t="shared" si="135"/>
        <v>1961</v>
      </c>
      <c r="P1179">
        <f t="shared" si="129"/>
        <v>63</v>
      </c>
      <c r="Q1179" s="38">
        <f t="shared" si="130"/>
        <v>1</v>
      </c>
      <c r="R1179" s="38">
        <f t="shared" si="131"/>
        <v>0.9</v>
      </c>
      <c r="T1179" s="47">
        <v>21954.034871496864</v>
      </c>
      <c r="U1179" s="47">
        <f t="shared" si="132"/>
        <v>2195.403487149686</v>
      </c>
      <c r="W1179" s="47">
        <f t="shared" si="133"/>
        <v>21954.034871496864</v>
      </c>
      <c r="X1179" s="47">
        <f t="shared" si="134"/>
        <v>2195.403487149686</v>
      </c>
    </row>
    <row r="1180" spans="5:24" x14ac:dyDescent="0.2">
      <c r="E1180" s="63">
        <v>108877</v>
      </c>
      <c r="F1180" s="63" t="s">
        <v>61</v>
      </c>
      <c r="G1180" s="63" t="s">
        <v>73</v>
      </c>
      <c r="I1180" s="48" t="s">
        <v>77</v>
      </c>
      <c r="J1180" s="49" t="s">
        <v>77</v>
      </c>
      <c r="K1180" s="49">
        <v>1961</v>
      </c>
      <c r="L1180" s="49" t="s">
        <v>77</v>
      </c>
      <c r="M1180" s="50" t="s">
        <v>77</v>
      </c>
      <c r="N1180" s="46">
        <f t="shared" si="135"/>
        <v>1961</v>
      </c>
      <c r="P1180">
        <f t="shared" si="129"/>
        <v>63</v>
      </c>
      <c r="Q1180" s="38">
        <f t="shared" si="130"/>
        <v>1</v>
      </c>
      <c r="R1180" s="38">
        <f t="shared" si="131"/>
        <v>0.9</v>
      </c>
      <c r="T1180" s="47">
        <v>586187.92417268362</v>
      </c>
      <c r="U1180" s="47">
        <f t="shared" si="132"/>
        <v>58618.792417268349</v>
      </c>
      <c r="W1180" s="47">
        <f t="shared" si="133"/>
        <v>586187.92417268362</v>
      </c>
      <c r="X1180" s="47">
        <f t="shared" si="134"/>
        <v>58618.792417268349</v>
      </c>
    </row>
    <row r="1181" spans="5:24" x14ac:dyDescent="0.2">
      <c r="E1181" s="63">
        <v>108876</v>
      </c>
      <c r="F1181" s="63" t="s">
        <v>61</v>
      </c>
      <c r="G1181" s="63" t="s">
        <v>73</v>
      </c>
      <c r="I1181" s="48" t="s">
        <v>77</v>
      </c>
      <c r="J1181" s="49" t="s">
        <v>77</v>
      </c>
      <c r="K1181" s="49">
        <v>1961</v>
      </c>
      <c r="L1181" s="49" t="s">
        <v>77</v>
      </c>
      <c r="M1181" s="50" t="s">
        <v>77</v>
      </c>
      <c r="N1181" s="46">
        <f t="shared" si="135"/>
        <v>1961</v>
      </c>
      <c r="P1181">
        <f t="shared" si="129"/>
        <v>63</v>
      </c>
      <c r="Q1181" s="38">
        <f t="shared" si="130"/>
        <v>1</v>
      </c>
      <c r="R1181" s="38">
        <f t="shared" si="131"/>
        <v>0.9</v>
      </c>
      <c r="T1181" s="47">
        <v>331285.62655570183</v>
      </c>
      <c r="U1181" s="47">
        <f t="shared" si="132"/>
        <v>33128.562655570175</v>
      </c>
      <c r="W1181" s="47">
        <f t="shared" si="133"/>
        <v>331285.62655570183</v>
      </c>
      <c r="X1181" s="47">
        <f t="shared" si="134"/>
        <v>33128.562655570175</v>
      </c>
    </row>
    <row r="1182" spans="5:24" x14ac:dyDescent="0.2">
      <c r="E1182" s="63">
        <v>108875</v>
      </c>
      <c r="F1182" s="63" t="s">
        <v>61</v>
      </c>
      <c r="G1182" s="63" t="s">
        <v>73</v>
      </c>
      <c r="I1182" s="48">
        <v>1980</v>
      </c>
      <c r="J1182" s="49" t="s">
        <v>77</v>
      </c>
      <c r="K1182" s="49" t="s">
        <v>77</v>
      </c>
      <c r="L1182" s="49" t="s">
        <v>77</v>
      </c>
      <c r="M1182" s="50" t="s">
        <v>77</v>
      </c>
      <c r="N1182" s="46">
        <f t="shared" si="135"/>
        <v>1980</v>
      </c>
      <c r="P1182">
        <f t="shared" si="129"/>
        <v>44</v>
      </c>
      <c r="Q1182" s="38">
        <f t="shared" si="130"/>
        <v>0.88</v>
      </c>
      <c r="R1182" s="38">
        <f t="shared" si="131"/>
        <v>0.88</v>
      </c>
      <c r="T1182" s="47">
        <v>939427.58559988241</v>
      </c>
      <c r="U1182" s="47">
        <f t="shared" si="132"/>
        <v>112731.31027198589</v>
      </c>
      <c r="W1182" s="47">
        <f t="shared" si="133"/>
        <v>939427.58559988241</v>
      </c>
      <c r="X1182" s="47">
        <f t="shared" si="134"/>
        <v>112731.31027198589</v>
      </c>
    </row>
    <row r="1183" spans="5:24" x14ac:dyDescent="0.2">
      <c r="E1183" s="63">
        <v>99332</v>
      </c>
      <c r="F1183" s="63" t="s">
        <v>61</v>
      </c>
      <c r="G1183" s="63" t="s">
        <v>73</v>
      </c>
      <c r="I1183" s="48">
        <v>1980</v>
      </c>
      <c r="J1183" s="49" t="s">
        <v>77</v>
      </c>
      <c r="K1183" s="49" t="s">
        <v>77</v>
      </c>
      <c r="L1183" s="49" t="s">
        <v>77</v>
      </c>
      <c r="M1183" s="50" t="s">
        <v>77</v>
      </c>
      <c r="N1183" s="46">
        <f t="shared" si="135"/>
        <v>1980</v>
      </c>
      <c r="P1183">
        <f t="shared" si="129"/>
        <v>44</v>
      </c>
      <c r="Q1183" s="38">
        <f t="shared" si="130"/>
        <v>0.88</v>
      </c>
      <c r="R1183" s="38">
        <f t="shared" si="131"/>
        <v>0.88</v>
      </c>
      <c r="T1183" s="47">
        <v>9664637.1366481557</v>
      </c>
      <c r="U1183" s="47">
        <f t="shared" si="132"/>
        <v>1159756.4563977786</v>
      </c>
      <c r="W1183" s="47">
        <f t="shared" si="133"/>
        <v>9664637.1366481557</v>
      </c>
      <c r="X1183" s="47">
        <f t="shared" si="134"/>
        <v>1159756.4563977786</v>
      </c>
    </row>
    <row r="1184" spans="5:24" x14ac:dyDescent="0.2">
      <c r="E1184" s="63">
        <v>99331</v>
      </c>
      <c r="F1184" s="63" t="s">
        <v>61</v>
      </c>
      <c r="G1184" s="63" t="s">
        <v>73</v>
      </c>
      <c r="I1184" s="48" t="s">
        <v>77</v>
      </c>
      <c r="J1184" s="49" t="s">
        <v>77</v>
      </c>
      <c r="K1184" s="49">
        <v>1961</v>
      </c>
      <c r="L1184" s="49" t="s">
        <v>77</v>
      </c>
      <c r="M1184" s="50" t="s">
        <v>77</v>
      </c>
      <c r="N1184" s="46">
        <f t="shared" si="135"/>
        <v>1961</v>
      </c>
      <c r="P1184">
        <f t="shared" si="129"/>
        <v>63</v>
      </c>
      <c r="Q1184" s="38">
        <f t="shared" si="130"/>
        <v>1</v>
      </c>
      <c r="R1184" s="38">
        <f t="shared" si="131"/>
        <v>0.9</v>
      </c>
      <c r="T1184" s="47">
        <v>760035.01345787593</v>
      </c>
      <c r="U1184" s="47">
        <f t="shared" si="132"/>
        <v>76003.501345787576</v>
      </c>
      <c r="W1184" s="47">
        <f t="shared" si="133"/>
        <v>760035.01345787593</v>
      </c>
      <c r="X1184" s="47">
        <f t="shared" si="134"/>
        <v>76003.501345787576</v>
      </c>
    </row>
    <row r="1185" spans="5:24" x14ac:dyDescent="0.2">
      <c r="E1185" s="63">
        <v>99330</v>
      </c>
      <c r="F1185" s="63" t="s">
        <v>61</v>
      </c>
      <c r="G1185" s="63" t="s">
        <v>73</v>
      </c>
      <c r="I1185" s="48">
        <v>1980</v>
      </c>
      <c r="J1185" s="49" t="s">
        <v>77</v>
      </c>
      <c r="K1185" s="49" t="s">
        <v>77</v>
      </c>
      <c r="L1185" s="49" t="s">
        <v>77</v>
      </c>
      <c r="M1185" s="50" t="s">
        <v>77</v>
      </c>
      <c r="N1185" s="46">
        <f t="shared" si="135"/>
        <v>1980</v>
      </c>
      <c r="P1185">
        <f t="shared" si="129"/>
        <v>44</v>
      </c>
      <c r="Q1185" s="38">
        <f t="shared" si="130"/>
        <v>0.88</v>
      </c>
      <c r="R1185" s="38">
        <f t="shared" si="131"/>
        <v>0.88</v>
      </c>
      <c r="T1185" s="47">
        <v>777127.25513983704</v>
      </c>
      <c r="U1185" s="47">
        <f t="shared" si="132"/>
        <v>93255.270616780443</v>
      </c>
      <c r="W1185" s="47">
        <f t="shared" si="133"/>
        <v>777127.25513983704</v>
      </c>
      <c r="X1185" s="47">
        <f t="shared" si="134"/>
        <v>93255.270616780443</v>
      </c>
    </row>
    <row r="1186" spans="5:24" x14ac:dyDescent="0.2">
      <c r="E1186" s="63">
        <v>99329</v>
      </c>
      <c r="F1186" s="63" t="s">
        <v>61</v>
      </c>
      <c r="G1186" s="63" t="s">
        <v>73</v>
      </c>
      <c r="I1186" s="48">
        <v>2018</v>
      </c>
      <c r="J1186" s="49" t="s">
        <v>77</v>
      </c>
      <c r="K1186" s="49" t="s">
        <v>77</v>
      </c>
      <c r="L1186" s="49" t="s">
        <v>77</v>
      </c>
      <c r="M1186" s="50" t="s">
        <v>77</v>
      </c>
      <c r="N1186" s="46">
        <f t="shared" si="135"/>
        <v>2018</v>
      </c>
      <c r="P1186">
        <f t="shared" si="129"/>
        <v>6</v>
      </c>
      <c r="Q1186" s="38">
        <f t="shared" si="130"/>
        <v>0.12</v>
      </c>
      <c r="R1186" s="38">
        <f t="shared" si="131"/>
        <v>0.12</v>
      </c>
      <c r="T1186" s="47">
        <v>1139.4827787974154</v>
      </c>
      <c r="U1186" s="47">
        <f t="shared" si="132"/>
        <v>1002.7448453417256</v>
      </c>
      <c r="W1186" s="47">
        <f t="shared" si="133"/>
        <v>1139.4827787974154</v>
      </c>
      <c r="X1186" s="47">
        <f t="shared" si="134"/>
        <v>1002.7448453417256</v>
      </c>
    </row>
    <row r="1187" spans="5:24" x14ac:dyDescent="0.2">
      <c r="E1187" s="63">
        <v>99327</v>
      </c>
      <c r="F1187" s="63" t="s">
        <v>61</v>
      </c>
      <c r="G1187" s="63" t="s">
        <v>73</v>
      </c>
      <c r="I1187" s="48" t="s">
        <v>77</v>
      </c>
      <c r="J1187" s="49" t="s">
        <v>77</v>
      </c>
      <c r="K1187" s="49">
        <v>1961</v>
      </c>
      <c r="L1187" s="49" t="s">
        <v>77</v>
      </c>
      <c r="M1187" s="50" t="s">
        <v>77</v>
      </c>
      <c r="N1187" s="46">
        <f t="shared" si="135"/>
        <v>1961</v>
      </c>
      <c r="P1187">
        <f t="shared" si="129"/>
        <v>63</v>
      </c>
      <c r="Q1187" s="38">
        <f t="shared" si="130"/>
        <v>1</v>
      </c>
      <c r="R1187" s="38">
        <f t="shared" si="131"/>
        <v>0.9</v>
      </c>
      <c r="T1187" s="47">
        <v>34944.1385497874</v>
      </c>
      <c r="U1187" s="47">
        <f t="shared" si="132"/>
        <v>3494.413854978739</v>
      </c>
      <c r="W1187" s="47">
        <f t="shared" si="133"/>
        <v>34944.1385497874</v>
      </c>
      <c r="X1187" s="47">
        <f t="shared" si="134"/>
        <v>3494.413854978739</v>
      </c>
    </row>
    <row r="1188" spans="5:24" x14ac:dyDescent="0.2">
      <c r="E1188" s="63">
        <v>99326</v>
      </c>
      <c r="F1188" s="63" t="s">
        <v>61</v>
      </c>
      <c r="G1188" s="63" t="s">
        <v>73</v>
      </c>
      <c r="I1188" s="48" t="s">
        <v>77</v>
      </c>
      <c r="J1188" s="49" t="s">
        <v>77</v>
      </c>
      <c r="K1188" s="49">
        <v>1961</v>
      </c>
      <c r="L1188" s="49" t="s">
        <v>77</v>
      </c>
      <c r="M1188" s="50" t="s">
        <v>77</v>
      </c>
      <c r="N1188" s="46">
        <f t="shared" si="135"/>
        <v>1961</v>
      </c>
      <c r="P1188">
        <f t="shared" si="129"/>
        <v>63</v>
      </c>
      <c r="Q1188" s="38">
        <f t="shared" si="130"/>
        <v>1</v>
      </c>
      <c r="R1188" s="38">
        <f t="shared" si="131"/>
        <v>0.9</v>
      </c>
      <c r="T1188" s="47">
        <v>113188.62269387659</v>
      </c>
      <c r="U1188" s="47">
        <f t="shared" si="132"/>
        <v>11318.862269387657</v>
      </c>
      <c r="W1188" s="47">
        <f t="shared" si="133"/>
        <v>113188.62269387659</v>
      </c>
      <c r="X1188" s="47">
        <f t="shared" si="134"/>
        <v>11318.862269387657</v>
      </c>
    </row>
    <row r="1189" spans="5:24" x14ac:dyDescent="0.2">
      <c r="E1189" s="63">
        <v>99325</v>
      </c>
      <c r="F1189" s="63" t="s">
        <v>61</v>
      </c>
      <c r="G1189" s="63" t="s">
        <v>73</v>
      </c>
      <c r="I1189" s="48" t="s">
        <v>77</v>
      </c>
      <c r="J1189" s="49" t="s">
        <v>77</v>
      </c>
      <c r="K1189" s="49">
        <v>1961</v>
      </c>
      <c r="L1189" s="49" t="s">
        <v>77</v>
      </c>
      <c r="M1189" s="50" t="s">
        <v>77</v>
      </c>
      <c r="N1189" s="46">
        <f t="shared" si="135"/>
        <v>1961</v>
      </c>
      <c r="P1189">
        <f t="shared" si="129"/>
        <v>63</v>
      </c>
      <c r="Q1189" s="38">
        <f t="shared" si="130"/>
        <v>1</v>
      </c>
      <c r="R1189" s="38">
        <f t="shared" si="131"/>
        <v>0.9</v>
      </c>
      <c r="T1189" s="47">
        <v>29246.724655800324</v>
      </c>
      <c r="U1189" s="47">
        <f t="shared" si="132"/>
        <v>2924.6724655800317</v>
      </c>
      <c r="W1189" s="47">
        <f t="shared" si="133"/>
        <v>29246.724655800324</v>
      </c>
      <c r="X1189" s="47">
        <f t="shared" si="134"/>
        <v>2924.6724655800317</v>
      </c>
    </row>
    <row r="1190" spans="5:24" x14ac:dyDescent="0.2">
      <c r="E1190" s="63">
        <v>99324</v>
      </c>
      <c r="F1190" s="63" t="s">
        <v>61</v>
      </c>
      <c r="G1190" s="63" t="s">
        <v>73</v>
      </c>
      <c r="I1190" s="48" t="s">
        <v>77</v>
      </c>
      <c r="J1190" s="49" t="s">
        <v>77</v>
      </c>
      <c r="K1190" s="49">
        <v>1961</v>
      </c>
      <c r="L1190" s="49" t="s">
        <v>77</v>
      </c>
      <c r="M1190" s="50" t="s">
        <v>77</v>
      </c>
      <c r="N1190" s="46">
        <f t="shared" si="135"/>
        <v>1961</v>
      </c>
      <c r="P1190">
        <f t="shared" si="129"/>
        <v>63</v>
      </c>
      <c r="Q1190" s="38">
        <f t="shared" si="130"/>
        <v>1</v>
      </c>
      <c r="R1190" s="38">
        <f t="shared" si="131"/>
        <v>0.9</v>
      </c>
      <c r="T1190" s="47">
        <v>148132.76124366399</v>
      </c>
      <c r="U1190" s="47">
        <f t="shared" si="132"/>
        <v>14813.276124366395</v>
      </c>
      <c r="W1190" s="47">
        <f t="shared" si="133"/>
        <v>148132.76124366399</v>
      </c>
      <c r="X1190" s="47">
        <f t="shared" si="134"/>
        <v>14813.276124366395</v>
      </c>
    </row>
    <row r="1191" spans="5:24" x14ac:dyDescent="0.2">
      <c r="E1191" s="63">
        <v>99323</v>
      </c>
      <c r="F1191" s="63" t="s">
        <v>61</v>
      </c>
      <c r="G1191" s="63" t="s">
        <v>73</v>
      </c>
      <c r="I1191" s="48" t="s">
        <v>77</v>
      </c>
      <c r="J1191" s="49" t="s">
        <v>77</v>
      </c>
      <c r="K1191" s="49">
        <v>1961</v>
      </c>
      <c r="L1191" s="49" t="s">
        <v>77</v>
      </c>
      <c r="M1191" s="50" t="s">
        <v>77</v>
      </c>
      <c r="N1191" s="46">
        <f t="shared" si="135"/>
        <v>1961</v>
      </c>
      <c r="P1191">
        <f t="shared" si="129"/>
        <v>63</v>
      </c>
      <c r="Q1191" s="38">
        <f t="shared" si="130"/>
        <v>1</v>
      </c>
      <c r="R1191" s="38">
        <f t="shared" si="131"/>
        <v>0.9</v>
      </c>
      <c r="T1191" s="47">
        <v>3418.4483363922454</v>
      </c>
      <c r="U1191" s="47">
        <f t="shared" si="132"/>
        <v>341.84483363922448</v>
      </c>
      <c r="W1191" s="47">
        <f t="shared" si="133"/>
        <v>3418.4483363922454</v>
      </c>
      <c r="X1191" s="47">
        <f t="shared" si="134"/>
        <v>341.84483363922448</v>
      </c>
    </row>
    <row r="1192" spans="5:24" x14ac:dyDescent="0.2">
      <c r="E1192" s="63">
        <v>99322</v>
      </c>
      <c r="F1192" s="63" t="s">
        <v>61</v>
      </c>
      <c r="G1192" s="63" t="s">
        <v>73</v>
      </c>
      <c r="I1192" s="48" t="s">
        <v>77</v>
      </c>
      <c r="J1192" s="49" t="s">
        <v>77</v>
      </c>
      <c r="K1192" s="49">
        <v>1961</v>
      </c>
      <c r="L1192" s="49" t="s">
        <v>77</v>
      </c>
      <c r="M1192" s="50" t="s">
        <v>77</v>
      </c>
      <c r="N1192" s="46">
        <f t="shared" si="135"/>
        <v>1961</v>
      </c>
      <c r="P1192">
        <f t="shared" si="129"/>
        <v>63</v>
      </c>
      <c r="Q1192" s="38">
        <f t="shared" si="130"/>
        <v>1</v>
      </c>
      <c r="R1192" s="38">
        <f t="shared" si="131"/>
        <v>0.9</v>
      </c>
      <c r="T1192" s="47">
        <v>149652.07161539386</v>
      </c>
      <c r="U1192" s="47">
        <f t="shared" si="132"/>
        <v>14965.207161539382</v>
      </c>
      <c r="W1192" s="47">
        <f t="shared" si="133"/>
        <v>149652.07161539386</v>
      </c>
      <c r="X1192" s="47">
        <f t="shared" si="134"/>
        <v>14965.207161539382</v>
      </c>
    </row>
    <row r="1193" spans="5:24" x14ac:dyDescent="0.2">
      <c r="E1193" s="63">
        <v>99321</v>
      </c>
      <c r="F1193" s="63" t="s">
        <v>61</v>
      </c>
      <c r="G1193" s="63" t="s">
        <v>73</v>
      </c>
      <c r="I1193" s="48" t="s">
        <v>77</v>
      </c>
      <c r="J1193" s="49" t="s">
        <v>77</v>
      </c>
      <c r="K1193" s="49">
        <v>1961</v>
      </c>
      <c r="L1193" s="49" t="s">
        <v>77</v>
      </c>
      <c r="M1193" s="50" t="s">
        <v>77</v>
      </c>
      <c r="N1193" s="46">
        <f t="shared" si="135"/>
        <v>1961</v>
      </c>
      <c r="P1193">
        <f t="shared" si="129"/>
        <v>63</v>
      </c>
      <c r="Q1193" s="38">
        <f t="shared" si="130"/>
        <v>1</v>
      </c>
      <c r="R1193" s="38">
        <f t="shared" si="131"/>
        <v>0.9</v>
      </c>
      <c r="T1193" s="47">
        <v>168263.62366908498</v>
      </c>
      <c r="U1193" s="47">
        <f t="shared" si="132"/>
        <v>16826.362366908495</v>
      </c>
      <c r="W1193" s="47">
        <f t="shared" si="133"/>
        <v>168263.62366908498</v>
      </c>
      <c r="X1193" s="47">
        <f t="shared" si="134"/>
        <v>16826.362366908495</v>
      </c>
    </row>
    <row r="1194" spans="5:24" x14ac:dyDescent="0.2">
      <c r="E1194" s="63">
        <v>99320</v>
      </c>
      <c r="F1194" s="63" t="s">
        <v>61</v>
      </c>
      <c r="G1194" s="63" t="s">
        <v>73</v>
      </c>
      <c r="I1194" s="48" t="s">
        <v>77</v>
      </c>
      <c r="J1194" s="49" t="s">
        <v>77</v>
      </c>
      <c r="K1194" s="49">
        <v>1961</v>
      </c>
      <c r="L1194" s="49" t="s">
        <v>77</v>
      </c>
      <c r="M1194" s="50" t="s">
        <v>77</v>
      </c>
      <c r="N1194" s="46">
        <f t="shared" si="135"/>
        <v>1961</v>
      </c>
      <c r="P1194">
        <f t="shared" si="129"/>
        <v>63</v>
      </c>
      <c r="Q1194" s="38">
        <f t="shared" si="130"/>
        <v>1</v>
      </c>
      <c r="R1194" s="38">
        <f t="shared" si="131"/>
        <v>0.9</v>
      </c>
      <c r="T1194" s="47">
        <v>34944.1385497874</v>
      </c>
      <c r="U1194" s="47">
        <f t="shared" si="132"/>
        <v>3494.413854978739</v>
      </c>
      <c r="W1194" s="47">
        <f t="shared" si="133"/>
        <v>34944.1385497874</v>
      </c>
      <c r="X1194" s="47">
        <f t="shared" si="134"/>
        <v>3494.413854978739</v>
      </c>
    </row>
    <row r="1195" spans="5:24" x14ac:dyDescent="0.2">
      <c r="E1195" s="63">
        <v>99319</v>
      </c>
      <c r="F1195" s="63" t="s">
        <v>61</v>
      </c>
      <c r="G1195" s="63" t="s">
        <v>73</v>
      </c>
      <c r="I1195" s="48" t="s">
        <v>77</v>
      </c>
      <c r="J1195" s="49" t="s">
        <v>77</v>
      </c>
      <c r="K1195" s="49">
        <v>1961</v>
      </c>
      <c r="L1195" s="49" t="s">
        <v>77</v>
      </c>
      <c r="M1195" s="50" t="s">
        <v>77</v>
      </c>
      <c r="N1195" s="46">
        <f t="shared" si="135"/>
        <v>1961</v>
      </c>
      <c r="P1195">
        <f t="shared" si="129"/>
        <v>63</v>
      </c>
      <c r="Q1195" s="38">
        <f t="shared" si="130"/>
        <v>1</v>
      </c>
      <c r="R1195" s="38">
        <f t="shared" si="131"/>
        <v>0.9</v>
      </c>
      <c r="T1195" s="47">
        <v>330450.00585125037</v>
      </c>
      <c r="U1195" s="47">
        <f t="shared" si="132"/>
        <v>33045.000585125032</v>
      </c>
      <c r="W1195" s="47">
        <f t="shared" si="133"/>
        <v>330450.00585125037</v>
      </c>
      <c r="X1195" s="47">
        <f t="shared" si="134"/>
        <v>33045.000585125032</v>
      </c>
    </row>
    <row r="1196" spans="5:24" x14ac:dyDescent="0.2">
      <c r="E1196" s="63">
        <v>99318</v>
      </c>
      <c r="F1196" s="63" t="s">
        <v>61</v>
      </c>
      <c r="G1196" s="63" t="s">
        <v>73</v>
      </c>
      <c r="I1196" s="48" t="s">
        <v>77</v>
      </c>
      <c r="J1196" s="49" t="s">
        <v>77</v>
      </c>
      <c r="K1196" s="49">
        <v>1961</v>
      </c>
      <c r="L1196" s="49" t="s">
        <v>77</v>
      </c>
      <c r="M1196" s="50" t="s">
        <v>77</v>
      </c>
      <c r="N1196" s="46">
        <f t="shared" si="135"/>
        <v>1961</v>
      </c>
      <c r="P1196">
        <f t="shared" si="129"/>
        <v>63</v>
      </c>
      <c r="Q1196" s="38">
        <f t="shared" si="130"/>
        <v>1</v>
      </c>
      <c r="R1196" s="38">
        <f t="shared" si="131"/>
        <v>0.9</v>
      </c>
      <c r="T1196" s="47">
        <v>18611.552053691121</v>
      </c>
      <c r="U1196" s="47">
        <f t="shared" si="132"/>
        <v>1861.1552053691116</v>
      </c>
      <c r="W1196" s="47">
        <f t="shared" si="133"/>
        <v>18611.552053691121</v>
      </c>
      <c r="X1196" s="47">
        <f t="shared" si="134"/>
        <v>1861.1552053691116</v>
      </c>
    </row>
    <row r="1197" spans="5:24" x14ac:dyDescent="0.2">
      <c r="E1197" s="63">
        <v>99317</v>
      </c>
      <c r="F1197" s="63" t="s">
        <v>61</v>
      </c>
      <c r="G1197" s="63" t="s">
        <v>73</v>
      </c>
      <c r="I1197" s="48" t="s">
        <v>77</v>
      </c>
      <c r="J1197" s="49" t="s">
        <v>77</v>
      </c>
      <c r="K1197" s="49">
        <v>1961</v>
      </c>
      <c r="L1197" s="49" t="s">
        <v>77</v>
      </c>
      <c r="M1197" s="50" t="s">
        <v>77</v>
      </c>
      <c r="N1197" s="46">
        <f t="shared" si="135"/>
        <v>1961</v>
      </c>
      <c r="P1197">
        <f t="shared" si="129"/>
        <v>63</v>
      </c>
      <c r="Q1197" s="38">
        <f t="shared" si="130"/>
        <v>1</v>
      </c>
      <c r="R1197" s="38">
        <f t="shared" si="131"/>
        <v>0.9</v>
      </c>
      <c r="T1197" s="47">
        <v>28866.897062867858</v>
      </c>
      <c r="U1197" s="47">
        <f t="shared" si="132"/>
        <v>2886.6897062867852</v>
      </c>
      <c r="W1197" s="47">
        <f t="shared" si="133"/>
        <v>28866.897062867858</v>
      </c>
      <c r="X1197" s="47">
        <f t="shared" si="134"/>
        <v>2886.6897062867852</v>
      </c>
    </row>
    <row r="1198" spans="5:24" x14ac:dyDescent="0.2">
      <c r="E1198" s="63">
        <v>99316</v>
      </c>
      <c r="F1198" s="63" t="s">
        <v>61</v>
      </c>
      <c r="G1198" s="63" t="s">
        <v>73</v>
      </c>
      <c r="I1198" s="48" t="s">
        <v>77</v>
      </c>
      <c r="J1198" s="49" t="s">
        <v>77</v>
      </c>
      <c r="K1198" s="49">
        <v>1961</v>
      </c>
      <c r="L1198" s="49" t="s">
        <v>77</v>
      </c>
      <c r="M1198" s="50" t="s">
        <v>77</v>
      </c>
      <c r="N1198" s="46">
        <f t="shared" si="135"/>
        <v>1961</v>
      </c>
      <c r="P1198">
        <f t="shared" si="129"/>
        <v>63</v>
      </c>
      <c r="Q1198" s="38">
        <f t="shared" si="130"/>
        <v>1</v>
      </c>
      <c r="R1198" s="38">
        <f t="shared" si="131"/>
        <v>0.9</v>
      </c>
      <c r="T1198" s="47">
        <v>99135.001755375124</v>
      </c>
      <c r="U1198" s="47">
        <f t="shared" si="132"/>
        <v>9913.5001755375106</v>
      </c>
      <c r="W1198" s="47">
        <f t="shared" si="133"/>
        <v>99135.001755375124</v>
      </c>
      <c r="X1198" s="47">
        <f t="shared" si="134"/>
        <v>9913.5001755375106</v>
      </c>
    </row>
    <row r="1199" spans="5:24" x14ac:dyDescent="0.2">
      <c r="E1199" s="63">
        <v>99315</v>
      </c>
      <c r="F1199" s="63" t="s">
        <v>61</v>
      </c>
      <c r="G1199" s="63" t="s">
        <v>73</v>
      </c>
      <c r="I1199" s="48" t="s">
        <v>77</v>
      </c>
      <c r="J1199" s="49" t="s">
        <v>77</v>
      </c>
      <c r="K1199" s="49">
        <v>1961</v>
      </c>
      <c r="L1199" s="49" t="s">
        <v>77</v>
      </c>
      <c r="M1199" s="50" t="s">
        <v>77</v>
      </c>
      <c r="N1199" s="46">
        <f t="shared" si="135"/>
        <v>1961</v>
      </c>
      <c r="P1199">
        <f t="shared" si="129"/>
        <v>63</v>
      </c>
      <c r="Q1199" s="38">
        <f t="shared" si="130"/>
        <v>1</v>
      </c>
      <c r="R1199" s="38">
        <f t="shared" si="131"/>
        <v>0.9</v>
      </c>
      <c r="T1199" s="47">
        <v>383625.86886179645</v>
      </c>
      <c r="U1199" s="47">
        <f t="shared" si="132"/>
        <v>38362.586886179633</v>
      </c>
      <c r="W1199" s="47">
        <f t="shared" si="133"/>
        <v>383625.86886179645</v>
      </c>
      <c r="X1199" s="47">
        <f t="shared" si="134"/>
        <v>38362.586886179633</v>
      </c>
    </row>
    <row r="1200" spans="5:24" x14ac:dyDescent="0.2">
      <c r="E1200" s="63">
        <v>99314</v>
      </c>
      <c r="F1200" s="63" t="s">
        <v>61</v>
      </c>
      <c r="G1200" s="63" t="s">
        <v>73</v>
      </c>
      <c r="I1200" s="48" t="s">
        <v>77</v>
      </c>
      <c r="J1200" s="49" t="s">
        <v>77</v>
      </c>
      <c r="K1200" s="49">
        <v>1961</v>
      </c>
      <c r="L1200" s="49" t="s">
        <v>77</v>
      </c>
      <c r="M1200" s="50" t="s">
        <v>77</v>
      </c>
      <c r="N1200" s="46">
        <f t="shared" si="135"/>
        <v>1961</v>
      </c>
      <c r="P1200">
        <f t="shared" si="129"/>
        <v>63</v>
      </c>
      <c r="Q1200" s="38">
        <f t="shared" si="130"/>
        <v>1</v>
      </c>
      <c r="R1200" s="38">
        <f t="shared" si="131"/>
        <v>0.9</v>
      </c>
      <c r="T1200" s="47">
        <v>281072.41877002909</v>
      </c>
      <c r="U1200" s="47">
        <f t="shared" si="132"/>
        <v>28107.241877002903</v>
      </c>
      <c r="W1200" s="47">
        <f t="shared" si="133"/>
        <v>281072.41877002909</v>
      </c>
      <c r="X1200" s="47">
        <f t="shared" si="134"/>
        <v>28107.241877002903</v>
      </c>
    </row>
    <row r="1201" spans="5:24" x14ac:dyDescent="0.2">
      <c r="E1201" s="63">
        <v>99313</v>
      </c>
      <c r="F1201" s="63" t="s">
        <v>61</v>
      </c>
      <c r="G1201" s="63" t="s">
        <v>73</v>
      </c>
      <c r="I1201" s="48">
        <v>1980</v>
      </c>
      <c r="J1201" s="49" t="s">
        <v>77</v>
      </c>
      <c r="K1201" s="49" t="s">
        <v>77</v>
      </c>
      <c r="L1201" s="49" t="s">
        <v>77</v>
      </c>
      <c r="M1201" s="50" t="s">
        <v>77</v>
      </c>
      <c r="N1201" s="46">
        <f t="shared" si="135"/>
        <v>1980</v>
      </c>
      <c r="P1201">
        <f t="shared" si="129"/>
        <v>44</v>
      </c>
      <c r="Q1201" s="38">
        <f t="shared" si="130"/>
        <v>0.88</v>
      </c>
      <c r="R1201" s="38">
        <f t="shared" si="131"/>
        <v>0.88</v>
      </c>
      <c r="T1201" s="47">
        <v>793080.01404300099</v>
      </c>
      <c r="U1201" s="47">
        <f t="shared" si="132"/>
        <v>95169.601685160116</v>
      </c>
      <c r="W1201" s="47">
        <f t="shared" si="133"/>
        <v>793080.01404300099</v>
      </c>
      <c r="X1201" s="47">
        <f t="shared" si="134"/>
        <v>95169.601685160116</v>
      </c>
    </row>
    <row r="1202" spans="5:24" x14ac:dyDescent="0.2">
      <c r="E1202" s="63">
        <v>99312</v>
      </c>
      <c r="F1202" s="63" t="s">
        <v>61</v>
      </c>
      <c r="G1202" s="63" t="s">
        <v>73</v>
      </c>
      <c r="I1202" s="48">
        <v>1980</v>
      </c>
      <c r="J1202" s="49" t="s">
        <v>77</v>
      </c>
      <c r="K1202" s="49" t="s">
        <v>77</v>
      </c>
      <c r="L1202" s="49" t="s">
        <v>77</v>
      </c>
      <c r="M1202" s="50" t="s">
        <v>77</v>
      </c>
      <c r="N1202" s="46">
        <f t="shared" si="135"/>
        <v>1980</v>
      </c>
      <c r="P1202">
        <f t="shared" si="129"/>
        <v>44</v>
      </c>
      <c r="Q1202" s="38">
        <f t="shared" si="130"/>
        <v>0.88</v>
      </c>
      <c r="R1202" s="38">
        <f t="shared" si="131"/>
        <v>0.88</v>
      </c>
      <c r="T1202" s="47">
        <v>9246143.0947551616</v>
      </c>
      <c r="U1202" s="47">
        <f t="shared" si="132"/>
        <v>1109537.1713706194</v>
      </c>
      <c r="W1202" s="47">
        <f t="shared" si="133"/>
        <v>9246143.0947551616</v>
      </c>
      <c r="X1202" s="47">
        <f t="shared" si="134"/>
        <v>1109537.1713706194</v>
      </c>
    </row>
    <row r="1203" spans="5:24" x14ac:dyDescent="0.2">
      <c r="E1203" s="63">
        <v>99311</v>
      </c>
      <c r="F1203" s="63" t="s">
        <v>61</v>
      </c>
      <c r="G1203" s="63" t="s">
        <v>73</v>
      </c>
      <c r="I1203" s="48" t="s">
        <v>77</v>
      </c>
      <c r="J1203" s="49" t="s">
        <v>77</v>
      </c>
      <c r="K1203" s="49">
        <v>1961</v>
      </c>
      <c r="L1203" s="49" t="s">
        <v>77</v>
      </c>
      <c r="M1203" s="50" t="s">
        <v>77</v>
      </c>
      <c r="N1203" s="46">
        <f t="shared" si="135"/>
        <v>1961</v>
      </c>
      <c r="P1203">
        <f t="shared" si="129"/>
        <v>63</v>
      </c>
      <c r="Q1203" s="38">
        <f t="shared" si="130"/>
        <v>1</v>
      </c>
      <c r="R1203" s="38">
        <f t="shared" si="131"/>
        <v>0.9</v>
      </c>
      <c r="T1203" s="47">
        <v>129521.20918997287</v>
      </c>
      <c r="U1203" s="47">
        <f t="shared" si="132"/>
        <v>12952.120918997283</v>
      </c>
      <c r="W1203" s="47">
        <f t="shared" si="133"/>
        <v>129521.20918997287</v>
      </c>
      <c r="X1203" s="47">
        <f t="shared" si="134"/>
        <v>12952.120918997283</v>
      </c>
    </row>
    <row r="1204" spans="5:24" x14ac:dyDescent="0.2">
      <c r="E1204" s="63">
        <v>99310</v>
      </c>
      <c r="F1204" s="63" t="s">
        <v>61</v>
      </c>
      <c r="G1204" s="63" t="s">
        <v>73</v>
      </c>
      <c r="I1204" s="48" t="s">
        <v>77</v>
      </c>
      <c r="J1204" s="49" t="s">
        <v>77</v>
      </c>
      <c r="K1204" s="49">
        <v>1961</v>
      </c>
      <c r="L1204" s="49" t="s">
        <v>77</v>
      </c>
      <c r="M1204" s="50" t="s">
        <v>77</v>
      </c>
      <c r="N1204" s="46">
        <f t="shared" si="135"/>
        <v>1961</v>
      </c>
      <c r="P1204">
        <f t="shared" si="129"/>
        <v>63</v>
      </c>
      <c r="Q1204" s="38">
        <f t="shared" si="130"/>
        <v>1</v>
      </c>
      <c r="R1204" s="38">
        <f t="shared" si="131"/>
        <v>0.9</v>
      </c>
      <c r="T1204" s="47">
        <v>399578.62776496029</v>
      </c>
      <c r="U1204" s="47">
        <f t="shared" si="132"/>
        <v>39957.862776496018</v>
      </c>
      <c r="W1204" s="47">
        <f t="shared" si="133"/>
        <v>399578.62776496029</v>
      </c>
      <c r="X1204" s="47">
        <f t="shared" si="134"/>
        <v>39957.862776496018</v>
      </c>
    </row>
    <row r="1205" spans="5:24" x14ac:dyDescent="0.2">
      <c r="E1205" s="63">
        <v>99309</v>
      </c>
      <c r="F1205" s="63" t="s">
        <v>61</v>
      </c>
      <c r="G1205" s="63" t="s">
        <v>73</v>
      </c>
      <c r="I1205" s="48" t="s">
        <v>77</v>
      </c>
      <c r="J1205" s="49" t="s">
        <v>77</v>
      </c>
      <c r="K1205" s="49">
        <v>1961</v>
      </c>
      <c r="L1205" s="49" t="s">
        <v>77</v>
      </c>
      <c r="M1205" s="50" t="s">
        <v>77</v>
      </c>
      <c r="N1205" s="46">
        <f t="shared" si="135"/>
        <v>1961</v>
      </c>
      <c r="P1205">
        <f t="shared" si="129"/>
        <v>63</v>
      </c>
      <c r="Q1205" s="38">
        <f t="shared" si="130"/>
        <v>1</v>
      </c>
      <c r="R1205" s="38">
        <f t="shared" si="131"/>
        <v>0.9</v>
      </c>
      <c r="T1205" s="47">
        <v>0</v>
      </c>
      <c r="U1205" s="47">
        <f t="shared" si="132"/>
        <v>0</v>
      </c>
      <c r="W1205" s="47">
        <f t="shared" si="133"/>
        <v>0</v>
      </c>
      <c r="X1205" s="47">
        <f t="shared" si="134"/>
        <v>0</v>
      </c>
    </row>
    <row r="1206" spans="5:24" x14ac:dyDescent="0.2">
      <c r="E1206" s="63">
        <v>99308</v>
      </c>
      <c r="F1206" s="63" t="s">
        <v>61</v>
      </c>
      <c r="G1206" s="63" t="s">
        <v>73</v>
      </c>
      <c r="I1206" s="48" t="s">
        <v>77</v>
      </c>
      <c r="J1206" s="49" t="s">
        <v>77</v>
      </c>
      <c r="K1206" s="49">
        <v>1961</v>
      </c>
      <c r="L1206" s="49" t="s">
        <v>77</v>
      </c>
      <c r="M1206" s="50" t="s">
        <v>77</v>
      </c>
      <c r="N1206" s="46">
        <f t="shared" si="135"/>
        <v>1961</v>
      </c>
      <c r="P1206">
        <f t="shared" si="129"/>
        <v>63</v>
      </c>
      <c r="Q1206" s="38">
        <f t="shared" si="130"/>
        <v>1</v>
      </c>
      <c r="R1206" s="38">
        <f t="shared" si="131"/>
        <v>0.9</v>
      </c>
      <c r="T1206" s="47">
        <v>353999.31661306368</v>
      </c>
      <c r="U1206" s="47">
        <f t="shared" si="132"/>
        <v>35399.931661306364</v>
      </c>
      <c r="W1206" s="47">
        <f t="shared" si="133"/>
        <v>353999.31661306368</v>
      </c>
      <c r="X1206" s="47">
        <f t="shared" si="134"/>
        <v>35399.931661306364</v>
      </c>
    </row>
    <row r="1207" spans="5:24" x14ac:dyDescent="0.2">
      <c r="E1207" s="63">
        <v>99307</v>
      </c>
      <c r="F1207" s="63" t="s">
        <v>61</v>
      </c>
      <c r="G1207" s="63" t="s">
        <v>73</v>
      </c>
      <c r="I1207" s="48">
        <v>1980</v>
      </c>
      <c r="J1207" s="49" t="s">
        <v>77</v>
      </c>
      <c r="K1207" s="49" t="s">
        <v>77</v>
      </c>
      <c r="L1207" s="49" t="s">
        <v>77</v>
      </c>
      <c r="M1207" s="50" t="s">
        <v>77</v>
      </c>
      <c r="N1207" s="46">
        <f t="shared" si="135"/>
        <v>1980</v>
      </c>
      <c r="P1207">
        <f t="shared" si="129"/>
        <v>44</v>
      </c>
      <c r="Q1207" s="38">
        <f t="shared" si="130"/>
        <v>0.88</v>
      </c>
      <c r="R1207" s="38">
        <f t="shared" si="131"/>
        <v>0.88</v>
      </c>
      <c r="T1207" s="47">
        <v>883099.15356799681</v>
      </c>
      <c r="U1207" s="47">
        <f t="shared" si="132"/>
        <v>105971.89842815961</v>
      </c>
      <c r="W1207" s="47">
        <f t="shared" si="133"/>
        <v>883099.15356799681</v>
      </c>
      <c r="X1207" s="47">
        <f t="shared" si="134"/>
        <v>105971.89842815961</v>
      </c>
    </row>
    <row r="1208" spans="5:24" x14ac:dyDescent="0.2">
      <c r="E1208" s="63">
        <v>99306</v>
      </c>
      <c r="F1208" s="63" t="s">
        <v>61</v>
      </c>
      <c r="G1208" s="63" t="s">
        <v>73</v>
      </c>
      <c r="I1208" s="48">
        <v>1980</v>
      </c>
      <c r="J1208" s="49" t="s">
        <v>77</v>
      </c>
      <c r="K1208" s="49" t="s">
        <v>77</v>
      </c>
      <c r="L1208" s="49" t="s">
        <v>77</v>
      </c>
      <c r="M1208" s="50" t="s">
        <v>77</v>
      </c>
      <c r="N1208" s="46">
        <f t="shared" si="135"/>
        <v>1980</v>
      </c>
      <c r="P1208">
        <f t="shared" si="129"/>
        <v>44</v>
      </c>
      <c r="Q1208" s="38">
        <f t="shared" si="130"/>
        <v>0.88</v>
      </c>
      <c r="R1208" s="38">
        <f t="shared" si="131"/>
        <v>0.88</v>
      </c>
      <c r="T1208" s="47">
        <v>7692648.2396613508</v>
      </c>
      <c r="U1208" s="47">
        <f t="shared" si="132"/>
        <v>923117.78875936207</v>
      </c>
      <c r="W1208" s="47">
        <f t="shared" si="133"/>
        <v>7692648.2396613508</v>
      </c>
      <c r="X1208" s="47">
        <f t="shared" si="134"/>
        <v>923117.78875936207</v>
      </c>
    </row>
    <row r="1209" spans="5:24" x14ac:dyDescent="0.2">
      <c r="E1209" s="63">
        <v>99305</v>
      </c>
      <c r="F1209" s="63" t="s">
        <v>61</v>
      </c>
      <c r="G1209" s="63" t="s">
        <v>73</v>
      </c>
      <c r="I1209" s="48" t="s">
        <v>77</v>
      </c>
      <c r="J1209" s="49" t="s">
        <v>77</v>
      </c>
      <c r="K1209" s="49">
        <v>1961</v>
      </c>
      <c r="L1209" s="49" t="s">
        <v>77</v>
      </c>
      <c r="M1209" s="50" t="s">
        <v>77</v>
      </c>
      <c r="N1209" s="46">
        <f t="shared" si="135"/>
        <v>1961</v>
      </c>
      <c r="P1209">
        <f t="shared" si="129"/>
        <v>63</v>
      </c>
      <c r="Q1209" s="38">
        <f t="shared" si="130"/>
        <v>1</v>
      </c>
      <c r="R1209" s="38">
        <f t="shared" si="131"/>
        <v>0.9</v>
      </c>
      <c r="T1209" s="47">
        <v>21270.345204218414</v>
      </c>
      <c r="U1209" s="47">
        <f t="shared" si="132"/>
        <v>2127.0345204218411</v>
      </c>
      <c r="W1209" s="47">
        <f t="shared" si="133"/>
        <v>21270.345204218414</v>
      </c>
      <c r="X1209" s="47">
        <f t="shared" si="134"/>
        <v>2127.0345204218411</v>
      </c>
    </row>
    <row r="1210" spans="5:24" x14ac:dyDescent="0.2">
      <c r="E1210" s="63">
        <v>99304</v>
      </c>
      <c r="F1210" s="63" t="s">
        <v>61</v>
      </c>
      <c r="G1210" s="63" t="s">
        <v>73</v>
      </c>
      <c r="I1210" s="48" t="s">
        <v>77</v>
      </c>
      <c r="J1210" s="49" t="s">
        <v>77</v>
      </c>
      <c r="K1210" s="49">
        <v>1961</v>
      </c>
      <c r="L1210" s="49" t="s">
        <v>77</v>
      </c>
      <c r="M1210" s="50" t="s">
        <v>77</v>
      </c>
      <c r="N1210" s="46">
        <f t="shared" si="135"/>
        <v>1961</v>
      </c>
      <c r="P1210">
        <f t="shared" si="129"/>
        <v>63</v>
      </c>
      <c r="Q1210" s="38">
        <f t="shared" si="130"/>
        <v>1</v>
      </c>
      <c r="R1210" s="38">
        <f t="shared" si="131"/>
        <v>0.9</v>
      </c>
      <c r="T1210" s="47">
        <v>371091.55829502491</v>
      </c>
      <c r="U1210" s="47">
        <f t="shared" si="132"/>
        <v>37109.155829502481</v>
      </c>
      <c r="W1210" s="47">
        <f t="shared" si="133"/>
        <v>371091.55829502491</v>
      </c>
      <c r="X1210" s="47">
        <f t="shared" si="134"/>
        <v>37109.155829502481</v>
      </c>
    </row>
    <row r="1211" spans="5:24" x14ac:dyDescent="0.2">
      <c r="E1211" s="63">
        <v>99303</v>
      </c>
      <c r="F1211" s="63" t="s">
        <v>61</v>
      </c>
      <c r="G1211" s="63" t="s">
        <v>73</v>
      </c>
      <c r="I1211" s="48" t="s">
        <v>77</v>
      </c>
      <c r="J1211" s="49" t="s">
        <v>77</v>
      </c>
      <c r="K1211" s="49">
        <v>1961</v>
      </c>
      <c r="L1211" s="49" t="s">
        <v>77</v>
      </c>
      <c r="M1211" s="50" t="s">
        <v>77</v>
      </c>
      <c r="N1211" s="46">
        <f t="shared" si="135"/>
        <v>1961</v>
      </c>
      <c r="P1211">
        <f t="shared" si="129"/>
        <v>63</v>
      </c>
      <c r="Q1211" s="38">
        <f t="shared" si="130"/>
        <v>1</v>
      </c>
      <c r="R1211" s="38">
        <f t="shared" si="131"/>
        <v>0.9</v>
      </c>
      <c r="T1211" s="47">
        <v>28487.069469935384</v>
      </c>
      <c r="U1211" s="47">
        <f t="shared" si="132"/>
        <v>2848.7069469935377</v>
      </c>
      <c r="W1211" s="47">
        <f t="shared" si="133"/>
        <v>28487.069469935384</v>
      </c>
      <c r="X1211" s="47">
        <f t="shared" si="134"/>
        <v>2848.7069469935377</v>
      </c>
    </row>
    <row r="1212" spans="5:24" x14ac:dyDescent="0.2">
      <c r="E1212" s="63">
        <v>99302</v>
      </c>
      <c r="F1212" s="63" t="s">
        <v>61</v>
      </c>
      <c r="G1212" s="63" t="s">
        <v>73</v>
      </c>
      <c r="I1212" s="48" t="s">
        <v>77</v>
      </c>
      <c r="J1212" s="49" t="s">
        <v>77</v>
      </c>
      <c r="K1212" s="49">
        <v>1961</v>
      </c>
      <c r="L1212" s="49" t="s">
        <v>77</v>
      </c>
      <c r="M1212" s="50" t="s">
        <v>77</v>
      </c>
      <c r="N1212" s="46">
        <f t="shared" si="135"/>
        <v>1961</v>
      </c>
      <c r="P1212">
        <f t="shared" si="129"/>
        <v>63</v>
      </c>
      <c r="Q1212" s="38">
        <f t="shared" si="130"/>
        <v>1</v>
      </c>
      <c r="R1212" s="38">
        <f t="shared" si="131"/>
        <v>0.9</v>
      </c>
      <c r="T1212" s="47">
        <v>127622.0712253105</v>
      </c>
      <c r="U1212" s="47">
        <f t="shared" si="132"/>
        <v>12762.207122531046</v>
      </c>
      <c r="W1212" s="47">
        <f t="shared" si="133"/>
        <v>127622.0712253105</v>
      </c>
      <c r="X1212" s="47">
        <f t="shared" si="134"/>
        <v>12762.207122531046</v>
      </c>
    </row>
    <row r="1213" spans="5:24" x14ac:dyDescent="0.2">
      <c r="E1213" s="63">
        <v>99301</v>
      </c>
      <c r="F1213" s="63" t="s">
        <v>61</v>
      </c>
      <c r="G1213" s="63" t="s">
        <v>73</v>
      </c>
      <c r="I1213" s="48" t="s">
        <v>77</v>
      </c>
      <c r="J1213" s="49" t="s">
        <v>77</v>
      </c>
      <c r="K1213" s="49">
        <v>1961</v>
      </c>
      <c r="L1213" s="49" t="s">
        <v>77</v>
      </c>
      <c r="M1213" s="50" t="s">
        <v>77</v>
      </c>
      <c r="N1213" s="46">
        <f t="shared" si="135"/>
        <v>1961</v>
      </c>
      <c r="P1213">
        <f t="shared" si="129"/>
        <v>63</v>
      </c>
      <c r="Q1213" s="38">
        <f t="shared" si="130"/>
        <v>1</v>
      </c>
      <c r="R1213" s="38">
        <f t="shared" si="131"/>
        <v>0.9</v>
      </c>
      <c r="T1213" s="47">
        <v>146616.34283268123</v>
      </c>
      <c r="U1213" s="47">
        <f t="shared" si="132"/>
        <v>14661.63428326812</v>
      </c>
      <c r="W1213" s="47">
        <f t="shared" si="133"/>
        <v>146616.34283268123</v>
      </c>
      <c r="X1213" s="47">
        <f t="shared" si="134"/>
        <v>14661.63428326812</v>
      </c>
    </row>
    <row r="1214" spans="5:24" x14ac:dyDescent="0.2">
      <c r="E1214" s="63">
        <v>99300</v>
      </c>
      <c r="F1214" s="63" t="s">
        <v>61</v>
      </c>
      <c r="G1214" s="63" t="s">
        <v>73</v>
      </c>
      <c r="I1214" s="48" t="s">
        <v>77</v>
      </c>
      <c r="J1214" s="49" t="s">
        <v>77</v>
      </c>
      <c r="K1214" s="49">
        <v>1961</v>
      </c>
      <c r="L1214" s="49" t="s">
        <v>77</v>
      </c>
      <c r="M1214" s="50" t="s">
        <v>77</v>
      </c>
      <c r="N1214" s="46">
        <f t="shared" si="135"/>
        <v>1961</v>
      </c>
      <c r="P1214">
        <f t="shared" si="129"/>
        <v>63</v>
      </c>
      <c r="Q1214" s="38">
        <f t="shared" si="130"/>
        <v>1</v>
      </c>
      <c r="R1214" s="38">
        <f t="shared" si="131"/>
        <v>0.9</v>
      </c>
      <c r="T1214" s="47">
        <v>267018.79783152766</v>
      </c>
      <c r="U1214" s="47">
        <f t="shared" si="132"/>
        <v>26701.879783152759</v>
      </c>
      <c r="W1214" s="47">
        <f t="shared" si="133"/>
        <v>267018.79783152766</v>
      </c>
      <c r="X1214" s="47">
        <f t="shared" si="134"/>
        <v>26701.879783152759</v>
      </c>
    </row>
    <row r="1215" spans="5:24" x14ac:dyDescent="0.2">
      <c r="E1215" s="63">
        <v>99299</v>
      </c>
      <c r="F1215" s="63" t="s">
        <v>61</v>
      </c>
      <c r="G1215" s="63" t="s">
        <v>73</v>
      </c>
      <c r="I1215" s="48">
        <v>1980</v>
      </c>
      <c r="J1215" s="49" t="s">
        <v>77</v>
      </c>
      <c r="K1215" s="49" t="s">
        <v>77</v>
      </c>
      <c r="L1215" s="49" t="s">
        <v>77</v>
      </c>
      <c r="M1215" s="50" t="s">
        <v>77</v>
      </c>
      <c r="N1215" s="46">
        <f t="shared" si="135"/>
        <v>1980</v>
      </c>
      <c r="P1215">
        <f t="shared" si="129"/>
        <v>44</v>
      </c>
      <c r="Q1215" s="38">
        <f t="shared" si="130"/>
        <v>0.88</v>
      </c>
      <c r="R1215" s="38">
        <f t="shared" si="131"/>
        <v>0.88</v>
      </c>
      <c r="T1215" s="47">
        <v>794219.49682179838</v>
      </c>
      <c r="U1215" s="47">
        <f t="shared" si="132"/>
        <v>95306.339618615806</v>
      </c>
      <c r="W1215" s="47">
        <f t="shared" si="133"/>
        <v>794219.49682179838</v>
      </c>
      <c r="X1215" s="47">
        <f t="shared" si="134"/>
        <v>95306.339618615806</v>
      </c>
    </row>
    <row r="1216" spans="5:24" x14ac:dyDescent="0.2">
      <c r="E1216" s="63">
        <v>99298</v>
      </c>
      <c r="F1216" s="63" t="s">
        <v>61</v>
      </c>
      <c r="G1216" s="63" t="s">
        <v>73</v>
      </c>
      <c r="I1216" s="48">
        <v>1980</v>
      </c>
      <c r="J1216" s="49" t="s">
        <v>77</v>
      </c>
      <c r="K1216" s="49" t="s">
        <v>77</v>
      </c>
      <c r="L1216" s="49" t="s">
        <v>77</v>
      </c>
      <c r="M1216" s="50" t="s">
        <v>77</v>
      </c>
      <c r="N1216" s="46">
        <f t="shared" si="135"/>
        <v>1980</v>
      </c>
      <c r="P1216">
        <f t="shared" si="129"/>
        <v>44</v>
      </c>
      <c r="Q1216" s="38">
        <f t="shared" si="130"/>
        <v>0.88</v>
      </c>
      <c r="R1216" s="38">
        <f t="shared" si="131"/>
        <v>0.88</v>
      </c>
      <c r="T1216" s="47">
        <v>8072855.6601867545</v>
      </c>
      <c r="U1216" s="47">
        <f t="shared" si="132"/>
        <v>968742.67922241054</v>
      </c>
      <c r="W1216" s="47">
        <f t="shared" si="133"/>
        <v>8072855.6601867545</v>
      </c>
      <c r="X1216" s="47">
        <f t="shared" si="134"/>
        <v>968742.67922241054</v>
      </c>
    </row>
    <row r="1217" spans="5:24" x14ac:dyDescent="0.2">
      <c r="E1217" s="63">
        <v>99297</v>
      </c>
      <c r="F1217" s="63" t="s">
        <v>61</v>
      </c>
      <c r="G1217" s="63" t="s">
        <v>73</v>
      </c>
      <c r="I1217" s="48" t="s">
        <v>77</v>
      </c>
      <c r="J1217" s="49" t="s">
        <v>77</v>
      </c>
      <c r="K1217" s="49">
        <v>1961</v>
      </c>
      <c r="L1217" s="49" t="s">
        <v>77</v>
      </c>
      <c r="M1217" s="50" t="s">
        <v>77</v>
      </c>
      <c r="N1217" s="46">
        <f t="shared" si="135"/>
        <v>1961</v>
      </c>
      <c r="P1217">
        <f t="shared" si="129"/>
        <v>63</v>
      </c>
      <c r="Q1217" s="38">
        <f t="shared" si="130"/>
        <v>1</v>
      </c>
      <c r="R1217" s="38">
        <f t="shared" si="131"/>
        <v>0.9</v>
      </c>
      <c r="T1217" s="47">
        <v>88120.001560333447</v>
      </c>
      <c r="U1217" s="47">
        <f t="shared" si="132"/>
        <v>8812.0001560333421</v>
      </c>
      <c r="W1217" s="47">
        <f t="shared" si="133"/>
        <v>88120.001560333447</v>
      </c>
      <c r="X1217" s="47">
        <f t="shared" si="134"/>
        <v>8812.0001560333421</v>
      </c>
    </row>
    <row r="1218" spans="5:24" x14ac:dyDescent="0.2">
      <c r="E1218" s="63">
        <v>99296</v>
      </c>
      <c r="F1218" s="63" t="s">
        <v>61</v>
      </c>
      <c r="G1218" s="63" t="s">
        <v>73</v>
      </c>
      <c r="I1218" s="48" t="s">
        <v>77</v>
      </c>
      <c r="J1218" s="49" t="s">
        <v>77</v>
      </c>
      <c r="K1218" s="49">
        <v>1961</v>
      </c>
      <c r="L1218" s="49" t="s">
        <v>77</v>
      </c>
      <c r="M1218" s="50" t="s">
        <v>77</v>
      </c>
      <c r="N1218" s="46">
        <f t="shared" si="135"/>
        <v>1961</v>
      </c>
      <c r="P1218">
        <f t="shared" si="129"/>
        <v>63</v>
      </c>
      <c r="Q1218" s="38">
        <f t="shared" si="130"/>
        <v>1</v>
      </c>
      <c r="R1218" s="38">
        <f t="shared" si="131"/>
        <v>0.9</v>
      </c>
      <c r="T1218" s="47">
        <v>372610.8686667548</v>
      </c>
      <c r="U1218" s="47">
        <f t="shared" si="132"/>
        <v>37261.086866675469</v>
      </c>
      <c r="W1218" s="47">
        <f t="shared" si="133"/>
        <v>372610.8686667548</v>
      </c>
      <c r="X1218" s="47">
        <f t="shared" si="134"/>
        <v>37261.086866675469</v>
      </c>
    </row>
    <row r="1219" spans="5:24" x14ac:dyDescent="0.2">
      <c r="E1219" s="63">
        <v>99295</v>
      </c>
      <c r="F1219" s="63" t="s">
        <v>61</v>
      </c>
      <c r="G1219" s="63" t="s">
        <v>73</v>
      </c>
      <c r="I1219" s="48" t="s">
        <v>77</v>
      </c>
      <c r="J1219" s="49" t="s">
        <v>77</v>
      </c>
      <c r="K1219" s="49">
        <v>1961</v>
      </c>
      <c r="L1219" s="49" t="s">
        <v>77</v>
      </c>
      <c r="M1219" s="50" t="s">
        <v>77</v>
      </c>
      <c r="N1219" s="46">
        <f t="shared" si="135"/>
        <v>1961</v>
      </c>
      <c r="P1219">
        <f t="shared" si="129"/>
        <v>63</v>
      </c>
      <c r="Q1219" s="38">
        <f t="shared" si="130"/>
        <v>1</v>
      </c>
      <c r="R1219" s="38">
        <f t="shared" si="131"/>
        <v>0.9</v>
      </c>
      <c r="T1219" s="47">
        <v>28107.241877002911</v>
      </c>
      <c r="U1219" s="47">
        <f t="shared" si="132"/>
        <v>2810.7241877002903</v>
      </c>
      <c r="W1219" s="47">
        <f t="shared" si="133"/>
        <v>28107.241877002911</v>
      </c>
      <c r="X1219" s="47">
        <f t="shared" si="134"/>
        <v>2810.7241877002903</v>
      </c>
    </row>
    <row r="1220" spans="5:24" x14ac:dyDescent="0.2">
      <c r="E1220" s="63">
        <v>99294</v>
      </c>
      <c r="F1220" s="63" t="s">
        <v>61</v>
      </c>
      <c r="G1220" s="63" t="s">
        <v>73</v>
      </c>
      <c r="I1220" s="48" t="s">
        <v>77</v>
      </c>
      <c r="J1220" s="49" t="s">
        <v>77</v>
      </c>
      <c r="K1220" s="49">
        <v>1961</v>
      </c>
      <c r="L1220" s="49" t="s">
        <v>77</v>
      </c>
      <c r="M1220" s="50" t="s">
        <v>77</v>
      </c>
      <c r="N1220" s="46">
        <f t="shared" si="135"/>
        <v>1961</v>
      </c>
      <c r="P1220">
        <f t="shared" si="129"/>
        <v>63</v>
      </c>
      <c r="Q1220" s="38">
        <f t="shared" si="130"/>
        <v>1</v>
      </c>
      <c r="R1220" s="38">
        <f t="shared" si="131"/>
        <v>0.9</v>
      </c>
      <c r="T1220" s="47">
        <v>170922.41681961226</v>
      </c>
      <c r="U1220" s="47">
        <f t="shared" si="132"/>
        <v>17092.241681961223</v>
      </c>
      <c r="W1220" s="47">
        <f t="shared" si="133"/>
        <v>170922.41681961226</v>
      </c>
      <c r="X1220" s="47">
        <f t="shared" si="134"/>
        <v>17092.241681961223</v>
      </c>
    </row>
    <row r="1221" spans="5:24" x14ac:dyDescent="0.2">
      <c r="E1221" s="63">
        <v>99293</v>
      </c>
      <c r="F1221" s="63" t="s">
        <v>61</v>
      </c>
      <c r="G1221" s="63" t="s">
        <v>73</v>
      </c>
      <c r="I1221" s="48" t="s">
        <v>77</v>
      </c>
      <c r="J1221" s="49" t="s">
        <v>77</v>
      </c>
      <c r="K1221" s="49">
        <v>1961</v>
      </c>
      <c r="L1221" s="49" t="s">
        <v>77</v>
      </c>
      <c r="M1221" s="50" t="s">
        <v>77</v>
      </c>
      <c r="N1221" s="46">
        <f t="shared" si="135"/>
        <v>1961</v>
      </c>
      <c r="P1221">
        <f t="shared" si="129"/>
        <v>63</v>
      </c>
      <c r="Q1221" s="38">
        <f t="shared" si="130"/>
        <v>1</v>
      </c>
      <c r="R1221" s="38">
        <f t="shared" si="131"/>
        <v>0.9</v>
      </c>
      <c r="T1221" s="47">
        <v>400718.11054375768</v>
      </c>
      <c r="U1221" s="47">
        <f t="shared" si="132"/>
        <v>40071.811054375758</v>
      </c>
      <c r="W1221" s="47">
        <f t="shared" si="133"/>
        <v>400718.11054375768</v>
      </c>
      <c r="X1221" s="47">
        <f t="shared" si="134"/>
        <v>40071.811054375758</v>
      </c>
    </row>
    <row r="1222" spans="5:24" x14ac:dyDescent="0.2">
      <c r="E1222" s="63">
        <v>99292</v>
      </c>
      <c r="F1222" s="63" t="s">
        <v>61</v>
      </c>
      <c r="G1222" s="63" t="s">
        <v>73</v>
      </c>
      <c r="I1222" s="48" t="s">
        <v>77</v>
      </c>
      <c r="J1222" s="49" t="s">
        <v>77</v>
      </c>
      <c r="K1222" s="49">
        <v>1961</v>
      </c>
      <c r="L1222" s="49" t="s">
        <v>77</v>
      </c>
      <c r="M1222" s="50" t="s">
        <v>77</v>
      </c>
      <c r="N1222" s="46">
        <f t="shared" si="135"/>
        <v>1961</v>
      </c>
      <c r="P1222">
        <f t="shared" si="129"/>
        <v>63</v>
      </c>
      <c r="Q1222" s="38">
        <f t="shared" si="130"/>
        <v>1</v>
      </c>
      <c r="R1222" s="38">
        <f t="shared" si="131"/>
        <v>0.9</v>
      </c>
      <c r="T1222" s="47">
        <v>204619.06474427076</v>
      </c>
      <c r="U1222" s="47">
        <f t="shared" si="132"/>
        <v>20461.906474427073</v>
      </c>
      <c r="W1222" s="47">
        <f t="shared" si="133"/>
        <v>204619.06474427076</v>
      </c>
      <c r="X1222" s="47">
        <f t="shared" si="134"/>
        <v>20461.906474427073</v>
      </c>
    </row>
    <row r="1223" spans="5:24" x14ac:dyDescent="0.2">
      <c r="E1223" s="63">
        <v>99291</v>
      </c>
      <c r="F1223" s="63" t="s">
        <v>61</v>
      </c>
      <c r="G1223" s="63" t="s">
        <v>73</v>
      </c>
      <c r="I1223" s="48">
        <v>1980</v>
      </c>
      <c r="J1223" s="49" t="s">
        <v>77</v>
      </c>
      <c r="K1223" s="49" t="s">
        <v>77</v>
      </c>
      <c r="L1223" s="49" t="s">
        <v>77</v>
      </c>
      <c r="M1223" s="50" t="s">
        <v>77</v>
      </c>
      <c r="N1223" s="46">
        <f t="shared" si="135"/>
        <v>1980</v>
      </c>
      <c r="P1223">
        <f t="shared" si="129"/>
        <v>44</v>
      </c>
      <c r="Q1223" s="38">
        <f t="shared" si="130"/>
        <v>0.88</v>
      </c>
      <c r="R1223" s="38">
        <f t="shared" si="131"/>
        <v>0.88</v>
      </c>
      <c r="T1223" s="47">
        <v>790801.04848540621</v>
      </c>
      <c r="U1223" s="47">
        <f t="shared" si="132"/>
        <v>94896.125818248736</v>
      </c>
      <c r="W1223" s="47">
        <f t="shared" si="133"/>
        <v>790801.04848540621</v>
      </c>
      <c r="X1223" s="47">
        <f t="shared" si="134"/>
        <v>94896.125818248736</v>
      </c>
    </row>
    <row r="1224" spans="5:24" x14ac:dyDescent="0.2">
      <c r="E1224" s="63">
        <v>99290</v>
      </c>
      <c r="F1224" s="63" t="s">
        <v>61</v>
      </c>
      <c r="G1224" s="63" t="s">
        <v>73</v>
      </c>
      <c r="I1224" s="48">
        <v>1980</v>
      </c>
      <c r="J1224" s="49" t="s">
        <v>77</v>
      </c>
      <c r="K1224" s="49" t="s">
        <v>77</v>
      </c>
      <c r="L1224" s="49" t="s">
        <v>77</v>
      </c>
      <c r="M1224" s="50" t="s">
        <v>77</v>
      </c>
      <c r="N1224" s="46">
        <f t="shared" si="135"/>
        <v>1980</v>
      </c>
      <c r="P1224">
        <f t="shared" si="129"/>
        <v>44</v>
      </c>
      <c r="Q1224" s="38">
        <f t="shared" si="130"/>
        <v>0.88</v>
      </c>
      <c r="R1224" s="38">
        <f t="shared" si="131"/>
        <v>0.88</v>
      </c>
      <c r="T1224" s="47">
        <v>6178275.6266395841</v>
      </c>
      <c r="U1224" s="47">
        <f t="shared" si="132"/>
        <v>741393.07519675011</v>
      </c>
      <c r="W1224" s="47">
        <f t="shared" si="133"/>
        <v>6178275.6266395841</v>
      </c>
      <c r="X1224" s="47">
        <f t="shared" si="134"/>
        <v>741393.07519675011</v>
      </c>
    </row>
    <row r="1225" spans="5:24" x14ac:dyDescent="0.2">
      <c r="E1225" s="63">
        <v>99289</v>
      </c>
      <c r="F1225" s="63" t="s">
        <v>61</v>
      </c>
      <c r="G1225" s="63" t="s">
        <v>73</v>
      </c>
      <c r="I1225" s="48" t="s">
        <v>77</v>
      </c>
      <c r="J1225" s="49" t="s">
        <v>77</v>
      </c>
      <c r="K1225" s="49">
        <v>1961</v>
      </c>
      <c r="L1225" s="49" t="s">
        <v>77</v>
      </c>
      <c r="M1225" s="50" t="s">
        <v>77</v>
      </c>
      <c r="N1225" s="46">
        <f t="shared" si="135"/>
        <v>1961</v>
      </c>
      <c r="P1225">
        <f t="shared" si="129"/>
        <v>63</v>
      </c>
      <c r="Q1225" s="38">
        <f t="shared" si="130"/>
        <v>1</v>
      </c>
      <c r="R1225" s="38">
        <f t="shared" si="131"/>
        <v>0.9</v>
      </c>
      <c r="T1225" s="47">
        <v>49377.587081221325</v>
      </c>
      <c r="U1225" s="47">
        <f t="shared" si="132"/>
        <v>4937.7587081221318</v>
      </c>
      <c r="W1225" s="47">
        <f t="shared" si="133"/>
        <v>49377.587081221325</v>
      </c>
      <c r="X1225" s="47">
        <f t="shared" si="134"/>
        <v>4937.7587081221318</v>
      </c>
    </row>
    <row r="1226" spans="5:24" x14ac:dyDescent="0.2">
      <c r="E1226" s="63">
        <v>99288</v>
      </c>
      <c r="F1226" s="63" t="s">
        <v>61</v>
      </c>
      <c r="G1226" s="63" t="s">
        <v>73</v>
      </c>
      <c r="I1226" s="48" t="s">
        <v>77</v>
      </c>
      <c r="J1226" s="49" t="s">
        <v>77</v>
      </c>
      <c r="K1226" s="49">
        <v>1961</v>
      </c>
      <c r="L1226" s="49" t="s">
        <v>77</v>
      </c>
      <c r="M1226" s="50" t="s">
        <v>77</v>
      </c>
      <c r="N1226" s="46">
        <f t="shared" si="135"/>
        <v>1961</v>
      </c>
      <c r="P1226">
        <f t="shared" si="129"/>
        <v>63</v>
      </c>
      <c r="Q1226" s="38">
        <f t="shared" si="130"/>
        <v>1</v>
      </c>
      <c r="R1226" s="38">
        <f t="shared" si="131"/>
        <v>0.9</v>
      </c>
      <c r="T1226" s="47">
        <v>36843.276514449753</v>
      </c>
      <c r="U1226" s="47">
        <f t="shared" si="132"/>
        <v>3684.3276514449744</v>
      </c>
      <c r="W1226" s="47">
        <f t="shared" si="133"/>
        <v>36843.276514449753</v>
      </c>
      <c r="X1226" s="47">
        <f t="shared" si="134"/>
        <v>3684.3276514449744</v>
      </c>
    </row>
    <row r="1227" spans="5:24" x14ac:dyDescent="0.2">
      <c r="E1227" s="63">
        <v>99287</v>
      </c>
      <c r="F1227" s="63" t="s">
        <v>61</v>
      </c>
      <c r="G1227" s="63" t="s">
        <v>73</v>
      </c>
      <c r="I1227" s="48" t="s">
        <v>77</v>
      </c>
      <c r="J1227" s="49" t="s">
        <v>77</v>
      </c>
      <c r="K1227" s="49">
        <v>1961</v>
      </c>
      <c r="L1227" s="49" t="s">
        <v>77</v>
      </c>
      <c r="M1227" s="50" t="s">
        <v>77</v>
      </c>
      <c r="N1227" s="46">
        <f t="shared" si="135"/>
        <v>1961</v>
      </c>
      <c r="P1227">
        <f t="shared" si="129"/>
        <v>63</v>
      </c>
      <c r="Q1227" s="38">
        <f t="shared" si="130"/>
        <v>1</v>
      </c>
      <c r="R1227" s="38">
        <f t="shared" si="131"/>
        <v>0.9</v>
      </c>
      <c r="T1227" s="47">
        <v>363495.00643637544</v>
      </c>
      <c r="U1227" s="47">
        <f t="shared" si="132"/>
        <v>36349.500643637533</v>
      </c>
      <c r="W1227" s="47">
        <f t="shared" si="133"/>
        <v>363495.00643637544</v>
      </c>
      <c r="X1227" s="47">
        <f t="shared" si="134"/>
        <v>36349.500643637533</v>
      </c>
    </row>
    <row r="1228" spans="5:24" x14ac:dyDescent="0.2">
      <c r="E1228" s="63">
        <v>99286</v>
      </c>
      <c r="F1228" s="63" t="s">
        <v>61</v>
      </c>
      <c r="G1228" s="63" t="s">
        <v>73</v>
      </c>
      <c r="I1228" s="48" t="s">
        <v>77</v>
      </c>
      <c r="J1228" s="49" t="s">
        <v>77</v>
      </c>
      <c r="K1228" s="49">
        <v>1961</v>
      </c>
      <c r="L1228" s="49" t="s">
        <v>77</v>
      </c>
      <c r="M1228" s="50" t="s">
        <v>77</v>
      </c>
      <c r="N1228" s="46">
        <f t="shared" si="135"/>
        <v>1961</v>
      </c>
      <c r="P1228">
        <f t="shared" si="129"/>
        <v>63</v>
      </c>
      <c r="Q1228" s="38">
        <f t="shared" si="130"/>
        <v>1</v>
      </c>
      <c r="R1228" s="38">
        <f t="shared" si="131"/>
        <v>0.9</v>
      </c>
      <c r="T1228" s="47">
        <v>279932.9359912317</v>
      </c>
      <c r="U1228" s="47">
        <f t="shared" si="132"/>
        <v>27993.293599123164</v>
      </c>
      <c r="W1228" s="47">
        <f t="shared" si="133"/>
        <v>279932.9359912317</v>
      </c>
      <c r="X1228" s="47">
        <f t="shared" si="134"/>
        <v>27993.293599123164</v>
      </c>
    </row>
    <row r="1229" spans="5:24" x14ac:dyDescent="0.2">
      <c r="E1229" s="63">
        <v>99285</v>
      </c>
      <c r="F1229" s="63" t="s">
        <v>61</v>
      </c>
      <c r="G1229" s="63" t="s">
        <v>73</v>
      </c>
      <c r="I1229" s="48" t="s">
        <v>77</v>
      </c>
      <c r="J1229" s="49" t="s">
        <v>77</v>
      </c>
      <c r="K1229" s="49">
        <v>1961</v>
      </c>
      <c r="L1229" s="49" t="s">
        <v>77</v>
      </c>
      <c r="M1229" s="50" t="s">
        <v>77</v>
      </c>
      <c r="N1229" s="46">
        <f t="shared" si="135"/>
        <v>1961</v>
      </c>
      <c r="P1229">
        <f t="shared" si="129"/>
        <v>63</v>
      </c>
      <c r="Q1229" s="38">
        <f t="shared" si="130"/>
        <v>1</v>
      </c>
      <c r="R1229" s="38">
        <f t="shared" si="131"/>
        <v>0.9</v>
      </c>
      <c r="T1229" s="47">
        <v>379067.93774660688</v>
      </c>
      <c r="U1229" s="47">
        <f t="shared" si="132"/>
        <v>37906.793774660677</v>
      </c>
      <c r="W1229" s="47">
        <f t="shared" si="133"/>
        <v>379067.93774660688</v>
      </c>
      <c r="X1229" s="47">
        <f t="shared" si="134"/>
        <v>37906.793774660677</v>
      </c>
    </row>
    <row r="1230" spans="5:24" x14ac:dyDescent="0.2">
      <c r="E1230" s="63">
        <v>99284</v>
      </c>
      <c r="F1230" s="63" t="s">
        <v>61</v>
      </c>
      <c r="G1230" s="63" t="s">
        <v>73</v>
      </c>
      <c r="I1230" s="48" t="s">
        <v>77</v>
      </c>
      <c r="J1230" s="49" t="s">
        <v>77</v>
      </c>
      <c r="K1230" s="49">
        <v>1961</v>
      </c>
      <c r="L1230" s="49" t="s">
        <v>77</v>
      </c>
      <c r="M1230" s="50" t="s">
        <v>77</v>
      </c>
      <c r="N1230" s="46">
        <f t="shared" si="135"/>
        <v>1961</v>
      </c>
      <c r="P1230">
        <f t="shared" si="129"/>
        <v>63</v>
      </c>
      <c r="Q1230" s="38">
        <f t="shared" si="130"/>
        <v>1</v>
      </c>
      <c r="R1230" s="38">
        <f t="shared" si="131"/>
        <v>0.9</v>
      </c>
      <c r="T1230" s="47">
        <v>101793.79490590244</v>
      </c>
      <c r="U1230" s="47">
        <f t="shared" si="132"/>
        <v>10179.379490590241</v>
      </c>
      <c r="W1230" s="47">
        <f t="shared" si="133"/>
        <v>101793.79490590244</v>
      </c>
      <c r="X1230" s="47">
        <f t="shared" si="134"/>
        <v>10179.379490590241</v>
      </c>
    </row>
    <row r="1231" spans="5:24" x14ac:dyDescent="0.2">
      <c r="E1231" s="63">
        <v>99283</v>
      </c>
      <c r="F1231" s="63" t="s">
        <v>61</v>
      </c>
      <c r="G1231" s="63" t="s">
        <v>73</v>
      </c>
      <c r="I1231" s="48">
        <v>1980</v>
      </c>
      <c r="J1231" s="49" t="s">
        <v>77</v>
      </c>
      <c r="K1231" s="49" t="s">
        <v>77</v>
      </c>
      <c r="L1231" s="49" t="s">
        <v>77</v>
      </c>
      <c r="M1231" s="50" t="s">
        <v>77</v>
      </c>
      <c r="N1231" s="46">
        <f t="shared" si="135"/>
        <v>1980</v>
      </c>
      <c r="P1231">
        <f t="shared" si="129"/>
        <v>44</v>
      </c>
      <c r="Q1231" s="38">
        <f t="shared" si="130"/>
        <v>0.88</v>
      </c>
      <c r="R1231" s="38">
        <f t="shared" si="131"/>
        <v>0.88</v>
      </c>
      <c r="T1231" s="47">
        <v>782065.01384795923</v>
      </c>
      <c r="U1231" s="47">
        <f t="shared" si="132"/>
        <v>93847.801661755104</v>
      </c>
      <c r="W1231" s="47">
        <f t="shared" si="133"/>
        <v>782065.01384795923</v>
      </c>
      <c r="X1231" s="47">
        <f t="shared" si="134"/>
        <v>93847.801661755104</v>
      </c>
    </row>
    <row r="1232" spans="5:24" x14ac:dyDescent="0.2">
      <c r="E1232" s="63">
        <v>99282</v>
      </c>
      <c r="F1232" s="63" t="s">
        <v>61</v>
      </c>
      <c r="G1232" s="63" t="s">
        <v>73</v>
      </c>
      <c r="I1232" s="48">
        <v>1980</v>
      </c>
      <c r="J1232" s="49" t="s">
        <v>77</v>
      </c>
      <c r="K1232" s="49" t="s">
        <v>77</v>
      </c>
      <c r="L1232" s="49" t="s">
        <v>77</v>
      </c>
      <c r="M1232" s="50" t="s">
        <v>77</v>
      </c>
      <c r="N1232" s="46">
        <f t="shared" si="135"/>
        <v>1980</v>
      </c>
      <c r="P1232">
        <f t="shared" si="129"/>
        <v>44</v>
      </c>
      <c r="Q1232" s="38">
        <f t="shared" si="130"/>
        <v>0.88</v>
      </c>
      <c r="R1232" s="38">
        <f t="shared" si="131"/>
        <v>0.88</v>
      </c>
      <c r="T1232" s="47">
        <v>5332019.7495860383</v>
      </c>
      <c r="U1232" s="47">
        <f t="shared" si="132"/>
        <v>639842.36995032453</v>
      </c>
      <c r="W1232" s="47">
        <f t="shared" si="133"/>
        <v>5332019.7495860383</v>
      </c>
      <c r="X1232" s="47">
        <f t="shared" si="134"/>
        <v>639842.36995032453</v>
      </c>
    </row>
    <row r="1233" spans="5:24" x14ac:dyDescent="0.2">
      <c r="E1233" s="63">
        <v>99281</v>
      </c>
      <c r="F1233" s="63" t="s">
        <v>61</v>
      </c>
      <c r="G1233" s="63" t="s">
        <v>73</v>
      </c>
      <c r="I1233" s="48" t="s">
        <v>77</v>
      </c>
      <c r="J1233" s="49" t="s">
        <v>77</v>
      </c>
      <c r="K1233" s="49">
        <v>1961</v>
      </c>
      <c r="L1233" s="49" t="s">
        <v>77</v>
      </c>
      <c r="M1233" s="50" t="s">
        <v>77</v>
      </c>
      <c r="N1233" s="46">
        <f t="shared" si="135"/>
        <v>1961</v>
      </c>
      <c r="P1233">
        <f t="shared" si="129"/>
        <v>63</v>
      </c>
      <c r="Q1233" s="38">
        <f t="shared" si="130"/>
        <v>1</v>
      </c>
      <c r="R1233" s="38">
        <f t="shared" si="131"/>
        <v>0.9</v>
      </c>
      <c r="T1233" s="47">
        <v>73686.553028899565</v>
      </c>
      <c r="U1233" s="47">
        <f t="shared" si="132"/>
        <v>7368.6553028899552</v>
      </c>
      <c r="W1233" s="47">
        <f t="shared" si="133"/>
        <v>73686.553028899565</v>
      </c>
      <c r="X1233" s="47">
        <f t="shared" si="134"/>
        <v>7368.6553028899552</v>
      </c>
    </row>
    <row r="1234" spans="5:24" x14ac:dyDescent="0.2">
      <c r="E1234" s="63">
        <v>99280</v>
      </c>
      <c r="F1234" s="63" t="s">
        <v>61</v>
      </c>
      <c r="G1234" s="63" t="s">
        <v>73</v>
      </c>
      <c r="I1234" s="48">
        <v>1980</v>
      </c>
      <c r="J1234" s="49" t="s">
        <v>77</v>
      </c>
      <c r="K1234" s="49" t="s">
        <v>77</v>
      </c>
      <c r="L1234" s="49" t="s">
        <v>77</v>
      </c>
      <c r="M1234" s="50" t="s">
        <v>77</v>
      </c>
      <c r="N1234" s="46">
        <f t="shared" si="135"/>
        <v>1980</v>
      </c>
      <c r="P1234">
        <f t="shared" si="129"/>
        <v>44</v>
      </c>
      <c r="Q1234" s="38">
        <f t="shared" si="130"/>
        <v>0.88</v>
      </c>
      <c r="R1234" s="38">
        <f t="shared" si="131"/>
        <v>0.88</v>
      </c>
      <c r="T1234" s="47">
        <v>625576.04555978091</v>
      </c>
      <c r="U1234" s="47">
        <f t="shared" si="132"/>
        <v>75069.125467173712</v>
      </c>
      <c r="W1234" s="47">
        <f t="shared" si="133"/>
        <v>625576.04555978091</v>
      </c>
      <c r="X1234" s="47">
        <f t="shared" si="134"/>
        <v>75069.125467173712</v>
      </c>
    </row>
    <row r="1235" spans="5:24" x14ac:dyDescent="0.2">
      <c r="E1235" s="63">
        <v>99279</v>
      </c>
      <c r="F1235" s="63" t="s">
        <v>61</v>
      </c>
      <c r="G1235" s="63" t="s">
        <v>73</v>
      </c>
      <c r="I1235" s="48">
        <v>1980</v>
      </c>
      <c r="J1235" s="49" t="s">
        <v>77</v>
      </c>
      <c r="K1235" s="49" t="s">
        <v>77</v>
      </c>
      <c r="L1235" s="49" t="s">
        <v>77</v>
      </c>
      <c r="M1235" s="50" t="s">
        <v>77</v>
      </c>
      <c r="N1235" s="46">
        <f t="shared" si="135"/>
        <v>1980</v>
      </c>
      <c r="P1235">
        <f t="shared" si="129"/>
        <v>44</v>
      </c>
      <c r="Q1235" s="38">
        <f t="shared" si="130"/>
        <v>0.88</v>
      </c>
      <c r="R1235" s="38">
        <f t="shared" si="131"/>
        <v>0.88</v>
      </c>
      <c r="T1235" s="47">
        <v>4265463.8686316581</v>
      </c>
      <c r="U1235" s="47">
        <f t="shared" si="132"/>
        <v>511855.66423579893</v>
      </c>
      <c r="W1235" s="47">
        <f t="shared" si="133"/>
        <v>4265463.8686316581</v>
      </c>
      <c r="X1235" s="47">
        <f t="shared" si="134"/>
        <v>511855.66423579893</v>
      </c>
    </row>
    <row r="1236" spans="5:24" x14ac:dyDescent="0.2">
      <c r="E1236" s="63">
        <v>99278</v>
      </c>
      <c r="F1236" s="63" t="s">
        <v>61</v>
      </c>
      <c r="G1236" s="63" t="s">
        <v>73</v>
      </c>
      <c r="I1236" s="48" t="s">
        <v>77</v>
      </c>
      <c r="J1236" s="49" t="s">
        <v>77</v>
      </c>
      <c r="K1236" s="49">
        <v>1961</v>
      </c>
      <c r="L1236" s="49" t="s">
        <v>77</v>
      </c>
      <c r="M1236" s="50" t="s">
        <v>77</v>
      </c>
      <c r="N1236" s="46">
        <f t="shared" si="135"/>
        <v>1961</v>
      </c>
      <c r="P1236">
        <f t="shared" si="129"/>
        <v>63</v>
      </c>
      <c r="Q1236" s="38">
        <f t="shared" si="130"/>
        <v>1</v>
      </c>
      <c r="R1236" s="38">
        <f t="shared" si="131"/>
        <v>0.9</v>
      </c>
      <c r="T1236" s="47">
        <v>255705.36167061044</v>
      </c>
      <c r="U1236" s="47">
        <f t="shared" si="132"/>
        <v>25570.536167061036</v>
      </c>
      <c r="W1236" s="47">
        <f t="shared" si="133"/>
        <v>255705.36167061044</v>
      </c>
      <c r="X1236" s="47">
        <f t="shared" si="134"/>
        <v>25570.536167061036</v>
      </c>
    </row>
    <row r="1237" spans="5:24" x14ac:dyDescent="0.2">
      <c r="E1237" s="63">
        <v>99277</v>
      </c>
      <c r="F1237" s="63" t="s">
        <v>61</v>
      </c>
      <c r="G1237" s="63" t="s">
        <v>73</v>
      </c>
      <c r="I1237" s="48">
        <v>2013</v>
      </c>
      <c r="J1237" s="49" t="s">
        <v>77</v>
      </c>
      <c r="K1237" s="49" t="s">
        <v>77</v>
      </c>
      <c r="L1237" s="49" t="s">
        <v>77</v>
      </c>
      <c r="M1237" s="50" t="s">
        <v>77</v>
      </c>
      <c r="N1237" s="46">
        <f t="shared" si="135"/>
        <v>2013</v>
      </c>
      <c r="P1237">
        <f t="shared" si="129"/>
        <v>11</v>
      </c>
      <c r="Q1237" s="38">
        <f t="shared" si="130"/>
        <v>0.22</v>
      </c>
      <c r="R1237" s="38">
        <f t="shared" si="131"/>
        <v>0.22</v>
      </c>
      <c r="T1237" s="47">
        <v>255705.36167061044</v>
      </c>
      <c r="U1237" s="47">
        <f t="shared" si="132"/>
        <v>199450.18210307613</v>
      </c>
      <c r="W1237" s="47">
        <f t="shared" si="133"/>
        <v>255705.36167061044</v>
      </c>
      <c r="X1237" s="47">
        <f t="shared" si="134"/>
        <v>199450.18210307613</v>
      </c>
    </row>
    <row r="1238" spans="5:24" x14ac:dyDescent="0.2">
      <c r="E1238" s="63">
        <v>99272</v>
      </c>
      <c r="F1238" s="63" t="s">
        <v>61</v>
      </c>
      <c r="G1238" s="63" t="s">
        <v>73</v>
      </c>
      <c r="I1238" s="48" t="s">
        <v>77</v>
      </c>
      <c r="J1238" s="49" t="s">
        <v>77</v>
      </c>
      <c r="K1238" s="49">
        <v>1961</v>
      </c>
      <c r="L1238" s="49" t="s">
        <v>77</v>
      </c>
      <c r="M1238" s="50" t="s">
        <v>77</v>
      </c>
      <c r="N1238" s="46">
        <f t="shared" si="135"/>
        <v>1961</v>
      </c>
      <c r="P1238">
        <f t="shared" si="129"/>
        <v>63</v>
      </c>
      <c r="Q1238" s="38">
        <f t="shared" si="130"/>
        <v>1</v>
      </c>
      <c r="R1238" s="38">
        <f t="shared" si="131"/>
        <v>0.9</v>
      </c>
      <c r="T1238" s="47">
        <v>76535.259975893059</v>
      </c>
      <c r="U1238" s="47">
        <f t="shared" si="132"/>
        <v>7653.5259975893041</v>
      </c>
      <c r="W1238" s="47">
        <f t="shared" si="133"/>
        <v>76535.259975893059</v>
      </c>
      <c r="X1238" s="47">
        <f t="shared" si="134"/>
        <v>7653.5259975893041</v>
      </c>
    </row>
    <row r="1239" spans="5:24" x14ac:dyDescent="0.2">
      <c r="E1239" s="63">
        <v>99271</v>
      </c>
      <c r="F1239" s="63" t="s">
        <v>61</v>
      </c>
      <c r="G1239" s="63" t="s">
        <v>73</v>
      </c>
      <c r="I1239" s="48" t="s">
        <v>77</v>
      </c>
      <c r="J1239" s="49" t="s">
        <v>77</v>
      </c>
      <c r="K1239" s="49">
        <v>1961</v>
      </c>
      <c r="L1239" s="49" t="s">
        <v>77</v>
      </c>
      <c r="M1239" s="50" t="s">
        <v>77</v>
      </c>
      <c r="N1239" s="46">
        <f t="shared" si="135"/>
        <v>1961</v>
      </c>
      <c r="P1239">
        <f t="shared" ref="P1239:P1302" si="136">$I$4-N1239</f>
        <v>63</v>
      </c>
      <c r="Q1239" s="38">
        <f t="shared" ref="Q1239:Q1302" si="137">MIN(1,P1239/$K$4)</f>
        <v>1</v>
      </c>
      <c r="R1239" s="38">
        <f t="shared" ref="R1239:R1302" si="138">IF(Q1239=1,1-$N$4,Q1239)</f>
        <v>0.9</v>
      </c>
      <c r="T1239" s="47">
        <v>34564.310956854926</v>
      </c>
      <c r="U1239" s="47">
        <f t="shared" ref="U1239:U1302" si="139">(1-R1239)*$T1239</f>
        <v>3456.431095685492</v>
      </c>
      <c r="W1239" s="47">
        <f t="shared" ref="W1239:W1302" si="140">IF(G1239="Operational",T1239,0)</f>
        <v>34564.310956854926</v>
      </c>
      <c r="X1239" s="47">
        <f t="shared" ref="X1239:X1302" si="141">IF(W1239=0,0,U1239)</f>
        <v>3456.431095685492</v>
      </c>
    </row>
    <row r="1240" spans="5:24" x14ac:dyDescent="0.2">
      <c r="E1240" s="63">
        <v>99270</v>
      </c>
      <c r="F1240" s="63" t="s">
        <v>61</v>
      </c>
      <c r="G1240" s="63" t="s">
        <v>73</v>
      </c>
      <c r="I1240" s="48" t="s">
        <v>77</v>
      </c>
      <c r="J1240" s="49" t="s">
        <v>77</v>
      </c>
      <c r="K1240" s="49">
        <v>1961</v>
      </c>
      <c r="L1240" s="49" t="s">
        <v>77</v>
      </c>
      <c r="M1240" s="50" t="s">
        <v>77</v>
      </c>
      <c r="N1240" s="46">
        <f t="shared" ref="N1240:N1303" si="142">MIN(I1240:M1240)</f>
        <v>1961</v>
      </c>
      <c r="P1240">
        <f t="shared" si="136"/>
        <v>63</v>
      </c>
      <c r="Q1240" s="38">
        <f t="shared" si="137"/>
        <v>1</v>
      </c>
      <c r="R1240" s="38">
        <f t="shared" si="138"/>
        <v>0.9</v>
      </c>
      <c r="T1240" s="47">
        <v>51141.072334122087</v>
      </c>
      <c r="U1240" s="47">
        <f t="shared" si="139"/>
        <v>5114.1072334122073</v>
      </c>
      <c r="W1240" s="47">
        <f t="shared" si="140"/>
        <v>51141.072334122087</v>
      </c>
      <c r="X1240" s="47">
        <f t="shared" si="141"/>
        <v>5114.1072334122073</v>
      </c>
    </row>
    <row r="1241" spans="5:24" x14ac:dyDescent="0.2">
      <c r="E1241" s="63">
        <v>99269</v>
      </c>
      <c r="F1241" s="63" t="s">
        <v>61</v>
      </c>
      <c r="G1241" s="63" t="s">
        <v>73</v>
      </c>
      <c r="I1241" s="48" t="s">
        <v>77</v>
      </c>
      <c r="J1241" s="49" t="s">
        <v>77</v>
      </c>
      <c r="K1241" s="49">
        <v>1961</v>
      </c>
      <c r="L1241" s="49" t="s">
        <v>77</v>
      </c>
      <c r="M1241" s="50" t="s">
        <v>77</v>
      </c>
      <c r="N1241" s="46">
        <f t="shared" si="142"/>
        <v>1961</v>
      </c>
      <c r="P1241">
        <f t="shared" si="136"/>
        <v>63</v>
      </c>
      <c r="Q1241" s="38">
        <f t="shared" si="137"/>
        <v>1</v>
      </c>
      <c r="R1241" s="38">
        <f t="shared" si="138"/>
        <v>0.9</v>
      </c>
      <c r="T1241" s="47">
        <v>31037.340451053406</v>
      </c>
      <c r="U1241" s="47">
        <f t="shared" si="139"/>
        <v>3103.7340451053396</v>
      </c>
      <c r="W1241" s="47">
        <f t="shared" si="140"/>
        <v>31037.340451053406</v>
      </c>
      <c r="X1241" s="47">
        <f t="shared" si="141"/>
        <v>3103.7340451053396</v>
      </c>
    </row>
    <row r="1242" spans="5:24" x14ac:dyDescent="0.2">
      <c r="E1242" s="63">
        <v>99268</v>
      </c>
      <c r="F1242" s="63" t="s">
        <v>61</v>
      </c>
      <c r="G1242" s="63" t="s">
        <v>73</v>
      </c>
      <c r="I1242" s="48" t="s">
        <v>77</v>
      </c>
      <c r="J1242" s="49" t="s">
        <v>77</v>
      </c>
      <c r="K1242" s="49">
        <v>1961</v>
      </c>
      <c r="L1242" s="49" t="s">
        <v>77</v>
      </c>
      <c r="M1242" s="50" t="s">
        <v>77</v>
      </c>
      <c r="N1242" s="46">
        <f t="shared" si="142"/>
        <v>1961</v>
      </c>
      <c r="P1242">
        <f t="shared" si="136"/>
        <v>63</v>
      </c>
      <c r="Q1242" s="38">
        <f t="shared" si="137"/>
        <v>1</v>
      </c>
      <c r="R1242" s="38">
        <f t="shared" si="138"/>
        <v>0.9</v>
      </c>
      <c r="T1242" s="47">
        <v>41618.251968457975</v>
      </c>
      <c r="U1242" s="47">
        <f t="shared" si="139"/>
        <v>4161.8251968457962</v>
      </c>
      <c r="W1242" s="47">
        <f t="shared" si="140"/>
        <v>41618.251968457975</v>
      </c>
      <c r="X1242" s="47">
        <f t="shared" si="141"/>
        <v>4161.8251968457962</v>
      </c>
    </row>
    <row r="1243" spans="5:24" x14ac:dyDescent="0.2">
      <c r="E1243" s="63">
        <v>99267</v>
      </c>
      <c r="F1243" s="63" t="s">
        <v>61</v>
      </c>
      <c r="G1243" s="63" t="s">
        <v>73</v>
      </c>
      <c r="I1243" s="48" t="s">
        <v>77</v>
      </c>
      <c r="J1243" s="49" t="s">
        <v>77</v>
      </c>
      <c r="K1243" s="49">
        <v>1961</v>
      </c>
      <c r="L1243" s="49" t="s">
        <v>77</v>
      </c>
      <c r="M1243" s="50" t="s">
        <v>77</v>
      </c>
      <c r="N1243" s="46">
        <f t="shared" si="142"/>
        <v>1961</v>
      </c>
      <c r="P1243">
        <f t="shared" si="136"/>
        <v>63</v>
      </c>
      <c r="Q1243" s="38">
        <f t="shared" si="137"/>
        <v>1</v>
      </c>
      <c r="R1243" s="38">
        <f t="shared" si="138"/>
        <v>0.9</v>
      </c>
      <c r="T1243" s="47">
        <v>219800.80192155094</v>
      </c>
      <c r="U1243" s="47">
        <f t="shared" si="139"/>
        <v>21980.080192155088</v>
      </c>
      <c r="W1243" s="47">
        <f t="shared" si="140"/>
        <v>219800.80192155094</v>
      </c>
      <c r="X1243" s="47">
        <f t="shared" si="141"/>
        <v>21980.080192155088</v>
      </c>
    </row>
    <row r="1244" spans="5:24" x14ac:dyDescent="0.2">
      <c r="E1244" s="63">
        <v>99266</v>
      </c>
      <c r="F1244" s="63" t="s">
        <v>61</v>
      </c>
      <c r="G1244" s="63" t="s">
        <v>73</v>
      </c>
      <c r="I1244" s="48" t="s">
        <v>77</v>
      </c>
      <c r="J1244" s="49" t="s">
        <v>77</v>
      </c>
      <c r="K1244" s="49">
        <v>1961</v>
      </c>
      <c r="L1244" s="49" t="s">
        <v>77</v>
      </c>
      <c r="M1244" s="50" t="s">
        <v>77</v>
      </c>
      <c r="N1244" s="46">
        <f t="shared" si="142"/>
        <v>1961</v>
      </c>
      <c r="P1244">
        <f t="shared" si="136"/>
        <v>63</v>
      </c>
      <c r="Q1244" s="38">
        <f t="shared" si="137"/>
        <v>1</v>
      </c>
      <c r="R1244" s="38">
        <f t="shared" si="138"/>
        <v>0.9</v>
      </c>
      <c r="T1244" s="47">
        <v>611223.98865540395</v>
      </c>
      <c r="U1244" s="47">
        <f t="shared" si="139"/>
        <v>61122.398865540381</v>
      </c>
      <c r="W1244" s="47">
        <f t="shared" si="140"/>
        <v>611223.98865540395</v>
      </c>
      <c r="X1244" s="47">
        <f t="shared" si="141"/>
        <v>61122.398865540381</v>
      </c>
    </row>
    <row r="1245" spans="5:24" x14ac:dyDescent="0.2">
      <c r="E1245" s="63">
        <v>99265</v>
      </c>
      <c r="F1245" s="63" t="s">
        <v>61</v>
      </c>
      <c r="G1245" s="63" t="s">
        <v>73</v>
      </c>
      <c r="I1245" s="48" t="s">
        <v>77</v>
      </c>
      <c r="J1245" s="49" t="s">
        <v>77</v>
      </c>
      <c r="K1245" s="49">
        <v>1961</v>
      </c>
      <c r="L1245" s="49" t="s">
        <v>77</v>
      </c>
      <c r="M1245" s="50" t="s">
        <v>77</v>
      </c>
      <c r="N1245" s="46">
        <f t="shared" si="142"/>
        <v>1961</v>
      </c>
      <c r="P1245">
        <f t="shared" si="136"/>
        <v>63</v>
      </c>
      <c r="Q1245" s="38">
        <f t="shared" si="137"/>
        <v>1</v>
      </c>
      <c r="R1245" s="38">
        <f t="shared" si="138"/>
        <v>0.9</v>
      </c>
      <c r="T1245" s="47">
        <v>35551.862698479352</v>
      </c>
      <c r="U1245" s="47">
        <f t="shared" si="139"/>
        <v>3555.1862698479345</v>
      </c>
      <c r="W1245" s="47">
        <f t="shared" si="140"/>
        <v>35551.862698479352</v>
      </c>
      <c r="X1245" s="47">
        <f t="shared" si="141"/>
        <v>3555.1862698479345</v>
      </c>
    </row>
    <row r="1246" spans="5:24" x14ac:dyDescent="0.2">
      <c r="E1246" s="63">
        <v>99264</v>
      </c>
      <c r="F1246" s="63" t="s">
        <v>61</v>
      </c>
      <c r="G1246" s="63" t="s">
        <v>73</v>
      </c>
      <c r="I1246" s="48">
        <v>1980</v>
      </c>
      <c r="J1246" s="49" t="s">
        <v>77</v>
      </c>
      <c r="K1246" s="49" t="s">
        <v>77</v>
      </c>
      <c r="L1246" s="49" t="s">
        <v>77</v>
      </c>
      <c r="M1246" s="50" t="s">
        <v>77</v>
      </c>
      <c r="N1246" s="46">
        <f t="shared" si="142"/>
        <v>1980</v>
      </c>
      <c r="P1246">
        <f t="shared" si="136"/>
        <v>44</v>
      </c>
      <c r="Q1246" s="38">
        <f t="shared" si="137"/>
        <v>0.88</v>
      </c>
      <c r="R1246" s="38">
        <f t="shared" si="138"/>
        <v>0.88</v>
      </c>
      <c r="T1246" s="47">
        <v>866576.65327543439</v>
      </c>
      <c r="U1246" s="47">
        <f t="shared" si="139"/>
        <v>103989.19839305212</v>
      </c>
      <c r="W1246" s="47">
        <f t="shared" si="140"/>
        <v>866576.65327543439</v>
      </c>
      <c r="X1246" s="47">
        <f t="shared" si="141"/>
        <v>103989.19839305212</v>
      </c>
    </row>
    <row r="1247" spans="5:24" x14ac:dyDescent="0.2">
      <c r="E1247" s="63">
        <v>99263</v>
      </c>
      <c r="F1247" s="63" t="s">
        <v>61</v>
      </c>
      <c r="G1247" s="63" t="s">
        <v>73</v>
      </c>
      <c r="I1247" s="48">
        <v>1980</v>
      </c>
      <c r="J1247" s="49" t="s">
        <v>77</v>
      </c>
      <c r="K1247" s="49" t="s">
        <v>77</v>
      </c>
      <c r="L1247" s="49" t="s">
        <v>77</v>
      </c>
      <c r="M1247" s="50" t="s">
        <v>77</v>
      </c>
      <c r="N1247" s="46">
        <f t="shared" si="142"/>
        <v>1980</v>
      </c>
      <c r="P1247">
        <f t="shared" si="136"/>
        <v>44</v>
      </c>
      <c r="Q1247" s="38">
        <f t="shared" si="137"/>
        <v>0.88</v>
      </c>
      <c r="R1247" s="38">
        <f t="shared" si="138"/>
        <v>0.88</v>
      </c>
      <c r="T1247" s="47">
        <v>5114177.7728223242</v>
      </c>
      <c r="U1247" s="47">
        <f t="shared" si="139"/>
        <v>613701.3327386789</v>
      </c>
      <c r="W1247" s="47">
        <f t="shared" si="140"/>
        <v>5114177.7728223242</v>
      </c>
      <c r="X1247" s="47">
        <f t="shared" si="141"/>
        <v>613701.3327386789</v>
      </c>
    </row>
    <row r="1248" spans="5:24" x14ac:dyDescent="0.2">
      <c r="E1248" s="63">
        <v>99262</v>
      </c>
      <c r="F1248" s="63" t="s">
        <v>61</v>
      </c>
      <c r="G1248" s="63" t="s">
        <v>73</v>
      </c>
      <c r="I1248" s="48" t="s">
        <v>77</v>
      </c>
      <c r="J1248" s="49" t="s">
        <v>77</v>
      </c>
      <c r="K1248" s="49">
        <v>1961</v>
      </c>
      <c r="L1248" s="49" t="s">
        <v>77</v>
      </c>
      <c r="M1248" s="50" t="s">
        <v>77</v>
      </c>
      <c r="N1248" s="46">
        <f t="shared" si="142"/>
        <v>1961</v>
      </c>
      <c r="P1248">
        <f t="shared" si="136"/>
        <v>63</v>
      </c>
      <c r="Q1248" s="38">
        <f t="shared" si="137"/>
        <v>1</v>
      </c>
      <c r="R1248" s="38">
        <f t="shared" si="138"/>
        <v>0.9</v>
      </c>
      <c r="T1248" s="47">
        <v>63132.772053847271</v>
      </c>
      <c r="U1248" s="47">
        <f t="shared" si="139"/>
        <v>6313.2772053847257</v>
      </c>
      <c r="W1248" s="47">
        <f t="shared" si="140"/>
        <v>63132.772053847271</v>
      </c>
      <c r="X1248" s="47">
        <f t="shared" si="141"/>
        <v>6313.2772053847257</v>
      </c>
    </row>
    <row r="1249" spans="5:24" x14ac:dyDescent="0.2">
      <c r="E1249" s="63">
        <v>99261</v>
      </c>
      <c r="F1249" s="63" t="s">
        <v>61</v>
      </c>
      <c r="G1249" s="63" t="s">
        <v>73</v>
      </c>
      <c r="I1249" s="48" t="s">
        <v>77</v>
      </c>
      <c r="J1249" s="49" t="s">
        <v>77</v>
      </c>
      <c r="K1249" s="49">
        <v>1961</v>
      </c>
      <c r="L1249" s="49" t="s">
        <v>77</v>
      </c>
      <c r="M1249" s="50" t="s">
        <v>77</v>
      </c>
      <c r="N1249" s="46">
        <f t="shared" si="142"/>
        <v>1961</v>
      </c>
      <c r="P1249">
        <f t="shared" si="136"/>
        <v>63</v>
      </c>
      <c r="Q1249" s="38">
        <f t="shared" si="137"/>
        <v>1</v>
      </c>
      <c r="R1249" s="38">
        <f t="shared" si="138"/>
        <v>0.9</v>
      </c>
      <c r="T1249" s="47">
        <v>52904.557587022849</v>
      </c>
      <c r="U1249" s="47">
        <f t="shared" si="139"/>
        <v>5290.4557587022837</v>
      </c>
      <c r="W1249" s="47">
        <f t="shared" si="140"/>
        <v>52904.557587022849</v>
      </c>
      <c r="X1249" s="47">
        <f t="shared" si="141"/>
        <v>5290.4557587022837</v>
      </c>
    </row>
    <row r="1250" spans="5:24" x14ac:dyDescent="0.2">
      <c r="E1250" s="63">
        <v>99260</v>
      </c>
      <c r="F1250" s="63" t="s">
        <v>61</v>
      </c>
      <c r="G1250" s="63" t="s">
        <v>73</v>
      </c>
      <c r="I1250" s="48" t="s">
        <v>77</v>
      </c>
      <c r="J1250" s="49" t="s">
        <v>77</v>
      </c>
      <c r="K1250" s="49">
        <v>1961</v>
      </c>
      <c r="L1250" s="49" t="s">
        <v>77</v>
      </c>
      <c r="M1250" s="50" t="s">
        <v>77</v>
      </c>
      <c r="N1250" s="46">
        <f t="shared" si="142"/>
        <v>1961</v>
      </c>
      <c r="P1250">
        <f t="shared" si="136"/>
        <v>63</v>
      </c>
      <c r="Q1250" s="38">
        <f t="shared" si="137"/>
        <v>1</v>
      </c>
      <c r="R1250" s="38">
        <f t="shared" si="138"/>
        <v>0.9</v>
      </c>
      <c r="T1250" s="47">
        <v>310373.40451053402</v>
      </c>
      <c r="U1250" s="47">
        <f t="shared" si="139"/>
        <v>31037.340451053395</v>
      </c>
      <c r="W1250" s="47">
        <f t="shared" si="140"/>
        <v>310373.40451053402</v>
      </c>
      <c r="X1250" s="47">
        <f t="shared" si="141"/>
        <v>31037.340451053395</v>
      </c>
    </row>
    <row r="1251" spans="5:24" x14ac:dyDescent="0.2">
      <c r="E1251" s="63">
        <v>99259</v>
      </c>
      <c r="F1251" s="63" t="s">
        <v>61</v>
      </c>
      <c r="G1251" s="63" t="s">
        <v>73</v>
      </c>
      <c r="I1251" s="48" t="s">
        <v>77</v>
      </c>
      <c r="J1251" s="49" t="s">
        <v>77</v>
      </c>
      <c r="K1251" s="49">
        <v>1961</v>
      </c>
      <c r="L1251" s="49" t="s">
        <v>77</v>
      </c>
      <c r="M1251" s="50" t="s">
        <v>77</v>
      </c>
      <c r="N1251" s="46">
        <f t="shared" si="142"/>
        <v>1961</v>
      </c>
      <c r="P1251">
        <f t="shared" si="136"/>
        <v>63</v>
      </c>
      <c r="Q1251" s="38">
        <f t="shared" si="137"/>
        <v>1</v>
      </c>
      <c r="R1251" s="38">
        <f t="shared" si="138"/>
        <v>0.9</v>
      </c>
      <c r="T1251" s="47">
        <v>419004.09608922096</v>
      </c>
      <c r="U1251" s="47">
        <f t="shared" si="139"/>
        <v>41900.409608922084</v>
      </c>
      <c r="W1251" s="47">
        <f t="shared" si="140"/>
        <v>419004.09608922096</v>
      </c>
      <c r="X1251" s="47">
        <f t="shared" si="141"/>
        <v>41900.409608922084</v>
      </c>
    </row>
    <row r="1252" spans="5:24" x14ac:dyDescent="0.2">
      <c r="E1252" s="63">
        <v>99258</v>
      </c>
      <c r="F1252" s="63" t="s">
        <v>61</v>
      </c>
      <c r="G1252" s="63" t="s">
        <v>73</v>
      </c>
      <c r="I1252" s="48" t="s">
        <v>77</v>
      </c>
      <c r="J1252" s="49" t="s">
        <v>77</v>
      </c>
      <c r="K1252" s="49">
        <v>1961</v>
      </c>
      <c r="L1252" s="49" t="s">
        <v>77</v>
      </c>
      <c r="M1252" s="50" t="s">
        <v>77</v>
      </c>
      <c r="N1252" s="46">
        <f t="shared" si="142"/>
        <v>1961</v>
      </c>
      <c r="P1252">
        <f t="shared" si="136"/>
        <v>63</v>
      </c>
      <c r="Q1252" s="38">
        <f t="shared" si="137"/>
        <v>1</v>
      </c>
      <c r="R1252" s="38">
        <f t="shared" si="138"/>
        <v>0.9</v>
      </c>
      <c r="T1252" s="47">
        <v>363277.96209755691</v>
      </c>
      <c r="U1252" s="47">
        <f t="shared" si="139"/>
        <v>36327.796209755681</v>
      </c>
      <c r="W1252" s="47">
        <f t="shared" si="140"/>
        <v>363277.96209755691</v>
      </c>
      <c r="X1252" s="47">
        <f t="shared" si="141"/>
        <v>36327.796209755681</v>
      </c>
    </row>
    <row r="1253" spans="5:24" x14ac:dyDescent="0.2">
      <c r="E1253" s="63">
        <v>99254</v>
      </c>
      <c r="F1253" s="63" t="s">
        <v>61</v>
      </c>
      <c r="G1253" s="63" t="s">
        <v>73</v>
      </c>
      <c r="I1253" s="48" t="s">
        <v>77</v>
      </c>
      <c r="J1253" s="49" t="s">
        <v>77</v>
      </c>
      <c r="K1253" s="49">
        <v>1961</v>
      </c>
      <c r="L1253" s="49" t="s">
        <v>77</v>
      </c>
      <c r="M1253" s="50" t="s">
        <v>77</v>
      </c>
      <c r="N1253" s="46">
        <f t="shared" si="142"/>
        <v>1961</v>
      </c>
      <c r="P1253">
        <f t="shared" si="136"/>
        <v>63</v>
      </c>
      <c r="Q1253" s="38">
        <f t="shared" si="137"/>
        <v>1</v>
      </c>
      <c r="R1253" s="38">
        <f t="shared" si="138"/>
        <v>0.9</v>
      </c>
      <c r="T1253" s="47">
        <v>68775.924863129709</v>
      </c>
      <c r="U1253" s="47">
        <f t="shared" si="139"/>
        <v>6877.5924863129694</v>
      </c>
      <c r="W1253" s="47">
        <f t="shared" si="140"/>
        <v>68775.924863129709</v>
      </c>
      <c r="X1253" s="47">
        <f t="shared" si="141"/>
        <v>6877.5924863129694</v>
      </c>
    </row>
    <row r="1254" spans="5:24" x14ac:dyDescent="0.2">
      <c r="E1254" s="63">
        <v>99253</v>
      </c>
      <c r="F1254" s="63" t="s">
        <v>61</v>
      </c>
      <c r="G1254" s="63" t="s">
        <v>73</v>
      </c>
      <c r="I1254" s="48" t="s">
        <v>77</v>
      </c>
      <c r="J1254" s="49" t="s">
        <v>77</v>
      </c>
      <c r="K1254" s="49">
        <v>1961</v>
      </c>
      <c r="L1254" s="49" t="s">
        <v>77</v>
      </c>
      <c r="M1254" s="50" t="s">
        <v>77</v>
      </c>
      <c r="N1254" s="46">
        <f t="shared" si="142"/>
        <v>1961</v>
      </c>
      <c r="P1254">
        <f t="shared" si="136"/>
        <v>63</v>
      </c>
      <c r="Q1254" s="38">
        <f t="shared" si="137"/>
        <v>1</v>
      </c>
      <c r="R1254" s="38">
        <f t="shared" si="138"/>
        <v>0.9</v>
      </c>
      <c r="T1254" s="47">
        <v>352697.05058015231</v>
      </c>
      <c r="U1254" s="47">
        <f t="shared" si="139"/>
        <v>35269.705058015221</v>
      </c>
      <c r="W1254" s="47">
        <f t="shared" si="140"/>
        <v>352697.05058015231</v>
      </c>
      <c r="X1254" s="47">
        <f t="shared" si="141"/>
        <v>35269.705058015221</v>
      </c>
    </row>
    <row r="1255" spans="5:24" x14ac:dyDescent="0.2">
      <c r="E1255" s="63">
        <v>99252</v>
      </c>
      <c r="F1255" s="63" t="s">
        <v>61</v>
      </c>
      <c r="G1255" s="63" t="s">
        <v>73</v>
      </c>
      <c r="I1255" s="48" t="s">
        <v>77</v>
      </c>
      <c r="J1255" s="49" t="s">
        <v>77</v>
      </c>
      <c r="K1255" s="49">
        <v>1961</v>
      </c>
      <c r="L1255" s="49" t="s">
        <v>77</v>
      </c>
      <c r="M1255" s="50" t="s">
        <v>77</v>
      </c>
      <c r="N1255" s="46">
        <f t="shared" si="142"/>
        <v>1961</v>
      </c>
      <c r="P1255">
        <f t="shared" si="136"/>
        <v>63</v>
      </c>
      <c r="Q1255" s="38">
        <f t="shared" si="137"/>
        <v>1</v>
      </c>
      <c r="R1255" s="38">
        <f t="shared" si="138"/>
        <v>0.9</v>
      </c>
      <c r="T1255" s="47">
        <v>28215.764046412191</v>
      </c>
      <c r="U1255" s="47">
        <f t="shared" si="139"/>
        <v>2821.5764046412182</v>
      </c>
      <c r="W1255" s="47">
        <f t="shared" si="140"/>
        <v>28215.764046412191</v>
      </c>
      <c r="X1255" s="47">
        <f t="shared" si="141"/>
        <v>2821.5764046412182</v>
      </c>
    </row>
    <row r="1256" spans="5:24" x14ac:dyDescent="0.2">
      <c r="E1256" s="63">
        <v>99251</v>
      </c>
      <c r="F1256" s="63" t="s">
        <v>61</v>
      </c>
      <c r="G1256" s="63" t="s">
        <v>73</v>
      </c>
      <c r="I1256" s="48" t="s">
        <v>77</v>
      </c>
      <c r="J1256" s="49" t="s">
        <v>77</v>
      </c>
      <c r="K1256" s="49">
        <v>1961</v>
      </c>
      <c r="L1256" s="49" t="s">
        <v>77</v>
      </c>
      <c r="M1256" s="50" t="s">
        <v>77</v>
      </c>
      <c r="N1256" s="46">
        <f t="shared" si="142"/>
        <v>1961</v>
      </c>
      <c r="P1256">
        <f t="shared" si="136"/>
        <v>63</v>
      </c>
      <c r="Q1256" s="38">
        <f t="shared" si="137"/>
        <v>1</v>
      </c>
      <c r="R1256" s="38">
        <f t="shared" si="138"/>
        <v>0.9</v>
      </c>
      <c r="T1256" s="47">
        <v>252883.78526596923</v>
      </c>
      <c r="U1256" s="47">
        <f t="shared" si="139"/>
        <v>25288.378526596916</v>
      </c>
      <c r="W1256" s="47">
        <f t="shared" si="140"/>
        <v>252883.78526596923</v>
      </c>
      <c r="X1256" s="47">
        <f t="shared" si="141"/>
        <v>25288.378526596916</v>
      </c>
    </row>
    <row r="1257" spans="5:24" x14ac:dyDescent="0.2">
      <c r="E1257" s="63">
        <v>99250</v>
      </c>
      <c r="F1257" s="63" t="s">
        <v>61</v>
      </c>
      <c r="G1257" s="63" t="s">
        <v>73</v>
      </c>
      <c r="I1257" s="48" t="s">
        <v>77</v>
      </c>
      <c r="J1257" s="49" t="s">
        <v>77</v>
      </c>
      <c r="K1257" s="49">
        <v>1961</v>
      </c>
      <c r="L1257" s="49" t="s">
        <v>77</v>
      </c>
      <c r="M1257" s="50" t="s">
        <v>77</v>
      </c>
      <c r="N1257" s="46">
        <f t="shared" si="142"/>
        <v>1961</v>
      </c>
      <c r="P1257">
        <f t="shared" si="136"/>
        <v>63</v>
      </c>
      <c r="Q1257" s="38">
        <f t="shared" si="137"/>
        <v>1</v>
      </c>
      <c r="R1257" s="38">
        <f t="shared" si="138"/>
        <v>0.9</v>
      </c>
      <c r="T1257" s="47">
        <v>380912.8146265645</v>
      </c>
      <c r="U1257" s="47">
        <f t="shared" si="139"/>
        <v>38091.281462656443</v>
      </c>
      <c r="W1257" s="47">
        <f t="shared" si="140"/>
        <v>380912.8146265645</v>
      </c>
      <c r="X1257" s="47">
        <f t="shared" si="141"/>
        <v>38091.281462656443</v>
      </c>
    </row>
    <row r="1258" spans="5:24" x14ac:dyDescent="0.2">
      <c r="E1258" s="63">
        <v>99249</v>
      </c>
      <c r="F1258" s="63" t="s">
        <v>61</v>
      </c>
      <c r="G1258" s="63" t="s">
        <v>73</v>
      </c>
      <c r="I1258" s="48" t="s">
        <v>77</v>
      </c>
      <c r="J1258" s="49" t="s">
        <v>77</v>
      </c>
      <c r="K1258" s="49">
        <v>1961</v>
      </c>
      <c r="L1258" s="49" t="s">
        <v>77</v>
      </c>
      <c r="M1258" s="50" t="s">
        <v>77</v>
      </c>
      <c r="N1258" s="46">
        <f t="shared" si="142"/>
        <v>1961</v>
      </c>
      <c r="P1258">
        <f t="shared" si="136"/>
        <v>63</v>
      </c>
      <c r="Q1258" s="38">
        <f t="shared" si="137"/>
        <v>1</v>
      </c>
      <c r="R1258" s="38">
        <f t="shared" si="138"/>
        <v>0.9</v>
      </c>
      <c r="T1258" s="47">
        <v>98402.477111862521</v>
      </c>
      <c r="U1258" s="47">
        <f t="shared" si="139"/>
        <v>9840.2477111862499</v>
      </c>
      <c r="W1258" s="47">
        <f t="shared" si="140"/>
        <v>98402.477111862521</v>
      </c>
      <c r="X1258" s="47">
        <f t="shared" si="141"/>
        <v>9840.2477111862499</v>
      </c>
    </row>
    <row r="1259" spans="5:24" x14ac:dyDescent="0.2">
      <c r="E1259" s="63">
        <v>99248</v>
      </c>
      <c r="F1259" s="63" t="s">
        <v>61</v>
      </c>
      <c r="G1259" s="63" t="s">
        <v>73</v>
      </c>
      <c r="I1259" s="48">
        <v>1980</v>
      </c>
      <c r="J1259" s="49" t="s">
        <v>77</v>
      </c>
      <c r="K1259" s="49" t="s">
        <v>77</v>
      </c>
      <c r="L1259" s="49" t="s">
        <v>77</v>
      </c>
      <c r="M1259" s="50" t="s">
        <v>77</v>
      </c>
      <c r="N1259" s="46">
        <f t="shared" si="142"/>
        <v>1980</v>
      </c>
      <c r="P1259">
        <f t="shared" si="136"/>
        <v>44</v>
      </c>
      <c r="Q1259" s="38">
        <f t="shared" si="137"/>
        <v>0.88</v>
      </c>
      <c r="R1259" s="38">
        <f t="shared" si="138"/>
        <v>0.88</v>
      </c>
      <c r="T1259" s="47">
        <v>732199.07700439624</v>
      </c>
      <c r="U1259" s="47">
        <f t="shared" si="139"/>
        <v>87863.88924052754</v>
      </c>
      <c r="W1259" s="47">
        <f t="shared" si="140"/>
        <v>732199.07700439624</v>
      </c>
      <c r="X1259" s="47">
        <f t="shared" si="141"/>
        <v>87863.88924052754</v>
      </c>
    </row>
    <row r="1260" spans="5:24" x14ac:dyDescent="0.2">
      <c r="E1260" s="63">
        <v>99247</v>
      </c>
      <c r="F1260" s="63" t="s">
        <v>61</v>
      </c>
      <c r="G1260" s="63" t="s">
        <v>73</v>
      </c>
      <c r="I1260" s="48">
        <v>1980</v>
      </c>
      <c r="J1260" s="49" t="s">
        <v>77</v>
      </c>
      <c r="K1260" s="49" t="s">
        <v>77</v>
      </c>
      <c r="L1260" s="49" t="s">
        <v>77</v>
      </c>
      <c r="M1260" s="50" t="s">
        <v>77</v>
      </c>
      <c r="N1260" s="46">
        <f t="shared" si="142"/>
        <v>1980</v>
      </c>
      <c r="P1260">
        <f t="shared" si="136"/>
        <v>44</v>
      </c>
      <c r="Q1260" s="38">
        <f t="shared" si="137"/>
        <v>0.88</v>
      </c>
      <c r="R1260" s="38">
        <f t="shared" si="138"/>
        <v>0.88</v>
      </c>
      <c r="T1260" s="47">
        <v>4902841.7001146972</v>
      </c>
      <c r="U1260" s="47">
        <f t="shared" si="139"/>
        <v>588341.00401376362</v>
      </c>
      <c r="W1260" s="47">
        <f t="shared" si="140"/>
        <v>4902841.7001146972</v>
      </c>
      <c r="X1260" s="47">
        <f t="shared" si="141"/>
        <v>588341.00401376362</v>
      </c>
    </row>
    <row r="1261" spans="5:24" x14ac:dyDescent="0.2">
      <c r="E1261" s="63">
        <v>99246</v>
      </c>
      <c r="F1261" s="63" t="s">
        <v>61</v>
      </c>
      <c r="G1261" s="63" t="s">
        <v>73</v>
      </c>
      <c r="I1261" s="48" t="s">
        <v>77</v>
      </c>
      <c r="J1261" s="49" t="s">
        <v>77</v>
      </c>
      <c r="K1261" s="49">
        <v>1961</v>
      </c>
      <c r="L1261" s="49" t="s">
        <v>77</v>
      </c>
      <c r="M1261" s="50" t="s">
        <v>77</v>
      </c>
      <c r="N1261" s="46">
        <f t="shared" si="142"/>
        <v>1961</v>
      </c>
      <c r="P1261">
        <f t="shared" si="136"/>
        <v>63</v>
      </c>
      <c r="Q1261" s="38">
        <f t="shared" si="137"/>
        <v>1</v>
      </c>
      <c r="R1261" s="38">
        <f t="shared" si="138"/>
        <v>0.9</v>
      </c>
      <c r="T1261" s="47">
        <v>30331.9463498931</v>
      </c>
      <c r="U1261" s="47">
        <f t="shared" si="139"/>
        <v>3033.1946349893092</v>
      </c>
      <c r="W1261" s="47">
        <f t="shared" si="140"/>
        <v>30331.9463498931</v>
      </c>
      <c r="X1261" s="47">
        <f t="shared" si="141"/>
        <v>3033.1946349893092</v>
      </c>
    </row>
    <row r="1262" spans="5:24" x14ac:dyDescent="0.2">
      <c r="E1262" s="63">
        <v>99245</v>
      </c>
      <c r="F1262" s="63" t="s">
        <v>61</v>
      </c>
      <c r="G1262" s="63" t="s">
        <v>73</v>
      </c>
      <c r="I1262" s="48" t="s">
        <v>77</v>
      </c>
      <c r="J1262" s="49" t="s">
        <v>77</v>
      </c>
      <c r="K1262" s="49">
        <v>1961</v>
      </c>
      <c r="L1262" s="49" t="s">
        <v>77</v>
      </c>
      <c r="M1262" s="50" t="s">
        <v>77</v>
      </c>
      <c r="N1262" s="46">
        <f t="shared" si="142"/>
        <v>1961</v>
      </c>
      <c r="P1262">
        <f t="shared" si="136"/>
        <v>63</v>
      </c>
      <c r="Q1262" s="38">
        <f t="shared" si="137"/>
        <v>1</v>
      </c>
      <c r="R1262" s="38">
        <f t="shared" si="138"/>
        <v>0.9</v>
      </c>
      <c r="T1262" s="47">
        <v>109336.08567984722</v>
      </c>
      <c r="U1262" s="47">
        <f t="shared" si="139"/>
        <v>10933.60856798472</v>
      </c>
      <c r="W1262" s="47">
        <f t="shared" si="140"/>
        <v>109336.08567984722</v>
      </c>
      <c r="X1262" s="47">
        <f t="shared" si="141"/>
        <v>10933.60856798472</v>
      </c>
    </row>
    <row r="1263" spans="5:24" x14ac:dyDescent="0.2">
      <c r="E1263" s="63">
        <v>99244</v>
      </c>
      <c r="F1263" s="63" t="s">
        <v>61</v>
      </c>
      <c r="G1263" s="63" t="s">
        <v>73</v>
      </c>
      <c r="I1263" s="48" t="s">
        <v>77</v>
      </c>
      <c r="J1263" s="49" t="s">
        <v>77</v>
      </c>
      <c r="K1263" s="49">
        <v>1961</v>
      </c>
      <c r="L1263" s="49" t="s">
        <v>77</v>
      </c>
      <c r="M1263" s="50" t="s">
        <v>77</v>
      </c>
      <c r="N1263" s="46">
        <f t="shared" si="142"/>
        <v>1961</v>
      </c>
      <c r="P1263">
        <f t="shared" si="136"/>
        <v>63</v>
      </c>
      <c r="Q1263" s="38">
        <f t="shared" si="137"/>
        <v>1</v>
      </c>
      <c r="R1263" s="38">
        <f t="shared" si="138"/>
        <v>0.9</v>
      </c>
      <c r="T1263" s="47">
        <v>352697.05058015231</v>
      </c>
      <c r="U1263" s="47">
        <f t="shared" si="139"/>
        <v>35269.705058015221</v>
      </c>
      <c r="W1263" s="47">
        <f t="shared" si="140"/>
        <v>352697.05058015231</v>
      </c>
      <c r="X1263" s="47">
        <f t="shared" si="141"/>
        <v>35269.705058015221</v>
      </c>
    </row>
    <row r="1264" spans="5:24" x14ac:dyDescent="0.2">
      <c r="E1264" s="63">
        <v>99243</v>
      </c>
      <c r="F1264" s="63" t="s">
        <v>61</v>
      </c>
      <c r="G1264" s="63" t="s">
        <v>73</v>
      </c>
      <c r="I1264" s="48" t="s">
        <v>77</v>
      </c>
      <c r="J1264" s="49" t="s">
        <v>77</v>
      </c>
      <c r="K1264" s="49">
        <v>1961</v>
      </c>
      <c r="L1264" s="49" t="s">
        <v>77</v>
      </c>
      <c r="M1264" s="50" t="s">
        <v>77</v>
      </c>
      <c r="N1264" s="46">
        <f t="shared" si="142"/>
        <v>1961</v>
      </c>
      <c r="P1264">
        <f t="shared" si="136"/>
        <v>63</v>
      </c>
      <c r="Q1264" s="38">
        <f t="shared" si="137"/>
        <v>1</v>
      </c>
      <c r="R1264" s="38">
        <f t="shared" si="138"/>
        <v>0.9</v>
      </c>
      <c r="T1264" s="47">
        <v>352697.05058015231</v>
      </c>
      <c r="U1264" s="47">
        <f t="shared" si="139"/>
        <v>35269.705058015221</v>
      </c>
      <c r="W1264" s="47">
        <f t="shared" si="140"/>
        <v>352697.05058015231</v>
      </c>
      <c r="X1264" s="47">
        <f t="shared" si="141"/>
        <v>35269.705058015221</v>
      </c>
    </row>
    <row r="1265" spans="5:24" x14ac:dyDescent="0.2">
      <c r="E1265" s="63">
        <v>99242</v>
      </c>
      <c r="F1265" s="63" t="s">
        <v>61</v>
      </c>
      <c r="G1265" s="63" t="s">
        <v>73</v>
      </c>
      <c r="I1265" s="48" t="s">
        <v>77</v>
      </c>
      <c r="J1265" s="49" t="s">
        <v>77</v>
      </c>
      <c r="K1265" s="49">
        <v>1961</v>
      </c>
      <c r="L1265" s="49" t="s">
        <v>77</v>
      </c>
      <c r="M1265" s="50" t="s">
        <v>77</v>
      </c>
      <c r="N1265" s="46">
        <f t="shared" si="142"/>
        <v>1961</v>
      </c>
      <c r="P1265">
        <f t="shared" si="136"/>
        <v>63</v>
      </c>
      <c r="Q1265" s="38">
        <f t="shared" si="137"/>
        <v>1</v>
      </c>
      <c r="R1265" s="38">
        <f t="shared" si="138"/>
        <v>0.9</v>
      </c>
      <c r="T1265" s="47">
        <v>59958.498598625905</v>
      </c>
      <c r="U1265" s="47">
        <f t="shared" si="139"/>
        <v>5995.8498598625893</v>
      </c>
      <c r="W1265" s="47">
        <f t="shared" si="140"/>
        <v>59958.498598625905</v>
      </c>
      <c r="X1265" s="47">
        <f t="shared" si="141"/>
        <v>5995.8498598625893</v>
      </c>
    </row>
    <row r="1266" spans="5:24" x14ac:dyDescent="0.2">
      <c r="E1266" s="63">
        <v>99241</v>
      </c>
      <c r="F1266" s="63" t="s">
        <v>61</v>
      </c>
      <c r="G1266" s="63" t="s">
        <v>73</v>
      </c>
      <c r="I1266" s="48" t="s">
        <v>77</v>
      </c>
      <c r="J1266" s="49" t="s">
        <v>77</v>
      </c>
      <c r="K1266" s="49">
        <v>1961</v>
      </c>
      <c r="L1266" s="49" t="s">
        <v>77</v>
      </c>
      <c r="M1266" s="50" t="s">
        <v>77</v>
      </c>
      <c r="N1266" s="46">
        <f t="shared" si="142"/>
        <v>1961</v>
      </c>
      <c r="P1266">
        <f t="shared" si="136"/>
        <v>63</v>
      </c>
      <c r="Q1266" s="38">
        <f t="shared" si="137"/>
        <v>1</v>
      </c>
      <c r="R1266" s="38">
        <f t="shared" si="138"/>
        <v>0.9</v>
      </c>
      <c r="T1266" s="47">
        <v>42323.646069618277</v>
      </c>
      <c r="U1266" s="47">
        <f t="shared" si="139"/>
        <v>4232.3646069618271</v>
      </c>
      <c r="W1266" s="47">
        <f t="shared" si="140"/>
        <v>42323.646069618277</v>
      </c>
      <c r="X1266" s="47">
        <f t="shared" si="141"/>
        <v>4232.3646069618271</v>
      </c>
    </row>
    <row r="1267" spans="5:24" x14ac:dyDescent="0.2">
      <c r="E1267" s="63">
        <v>99240</v>
      </c>
      <c r="F1267" s="63" t="s">
        <v>61</v>
      </c>
      <c r="G1267" s="63" t="s">
        <v>73</v>
      </c>
      <c r="I1267" s="48" t="s">
        <v>77</v>
      </c>
      <c r="J1267" s="49" t="s">
        <v>77</v>
      </c>
      <c r="K1267" s="49">
        <v>1961</v>
      </c>
      <c r="L1267" s="49" t="s">
        <v>77</v>
      </c>
      <c r="M1267" s="50" t="s">
        <v>77</v>
      </c>
      <c r="N1267" s="46">
        <f t="shared" si="142"/>
        <v>1961</v>
      </c>
      <c r="P1267">
        <f t="shared" si="136"/>
        <v>63</v>
      </c>
      <c r="Q1267" s="38">
        <f t="shared" si="137"/>
        <v>1</v>
      </c>
      <c r="R1267" s="38">
        <f t="shared" si="138"/>
        <v>0.9</v>
      </c>
      <c r="T1267" s="47">
        <v>95228.203656641126</v>
      </c>
      <c r="U1267" s="47">
        <f t="shared" si="139"/>
        <v>9522.8203656641108</v>
      </c>
      <c r="W1267" s="47">
        <f t="shared" si="140"/>
        <v>95228.203656641126</v>
      </c>
      <c r="X1267" s="47">
        <f t="shared" si="141"/>
        <v>9522.8203656641108</v>
      </c>
    </row>
    <row r="1268" spans="5:24" x14ac:dyDescent="0.2">
      <c r="E1268" s="63">
        <v>99239</v>
      </c>
      <c r="F1268" s="63" t="s">
        <v>61</v>
      </c>
      <c r="G1268" s="63" t="s">
        <v>73</v>
      </c>
      <c r="I1268" s="48" t="s">
        <v>77</v>
      </c>
      <c r="J1268" s="49" t="s">
        <v>77</v>
      </c>
      <c r="K1268" s="49">
        <v>1961</v>
      </c>
      <c r="L1268" s="49" t="s">
        <v>77</v>
      </c>
      <c r="M1268" s="50" t="s">
        <v>77</v>
      </c>
      <c r="N1268" s="46">
        <f t="shared" si="142"/>
        <v>1961</v>
      </c>
      <c r="P1268">
        <f t="shared" si="136"/>
        <v>63</v>
      </c>
      <c r="Q1268" s="38">
        <f t="shared" si="137"/>
        <v>1</v>
      </c>
      <c r="R1268" s="38">
        <f t="shared" si="138"/>
        <v>0.9</v>
      </c>
      <c r="T1268" s="47">
        <v>564315.28092824365</v>
      </c>
      <c r="U1268" s="47">
        <f t="shared" si="139"/>
        <v>56431.528092824352</v>
      </c>
      <c r="W1268" s="47">
        <f t="shared" si="140"/>
        <v>564315.28092824365</v>
      </c>
      <c r="X1268" s="47">
        <f t="shared" si="141"/>
        <v>56431.528092824352</v>
      </c>
    </row>
    <row r="1269" spans="5:24" x14ac:dyDescent="0.2">
      <c r="E1269" s="63">
        <v>99238</v>
      </c>
      <c r="F1269" s="63" t="s">
        <v>61</v>
      </c>
      <c r="G1269" s="63" t="s">
        <v>73</v>
      </c>
      <c r="I1269" s="48" t="s">
        <v>77</v>
      </c>
      <c r="J1269" s="49" t="s">
        <v>77</v>
      </c>
      <c r="K1269" s="49">
        <v>1961</v>
      </c>
      <c r="L1269" s="49" t="s">
        <v>77</v>
      </c>
      <c r="M1269" s="50" t="s">
        <v>77</v>
      </c>
      <c r="N1269" s="46">
        <f t="shared" si="142"/>
        <v>1961</v>
      </c>
      <c r="P1269">
        <f t="shared" si="136"/>
        <v>63</v>
      </c>
      <c r="Q1269" s="38">
        <f t="shared" si="137"/>
        <v>1</v>
      </c>
      <c r="R1269" s="38">
        <f t="shared" si="138"/>
        <v>0.9</v>
      </c>
      <c r="T1269" s="47">
        <v>77593.351127633505</v>
      </c>
      <c r="U1269" s="47">
        <f t="shared" si="139"/>
        <v>7759.3351127633487</v>
      </c>
      <c r="W1269" s="47">
        <f t="shared" si="140"/>
        <v>77593.351127633505</v>
      </c>
      <c r="X1269" s="47">
        <f t="shared" si="141"/>
        <v>7759.3351127633487</v>
      </c>
    </row>
    <row r="1270" spans="5:24" x14ac:dyDescent="0.2">
      <c r="E1270" s="63">
        <v>99237</v>
      </c>
      <c r="F1270" s="63" t="s">
        <v>61</v>
      </c>
      <c r="G1270" s="63" t="s">
        <v>73</v>
      </c>
      <c r="I1270" s="48">
        <v>1980</v>
      </c>
      <c r="J1270" s="49" t="s">
        <v>77</v>
      </c>
      <c r="K1270" s="49" t="s">
        <v>77</v>
      </c>
      <c r="L1270" s="49" t="s">
        <v>77</v>
      </c>
      <c r="M1270" s="50" t="s">
        <v>77</v>
      </c>
      <c r="N1270" s="46">
        <f t="shared" si="142"/>
        <v>1980</v>
      </c>
      <c r="P1270">
        <f t="shared" si="136"/>
        <v>44</v>
      </c>
      <c r="Q1270" s="38">
        <f t="shared" si="137"/>
        <v>0.88</v>
      </c>
      <c r="R1270" s="38">
        <f t="shared" si="138"/>
        <v>0.88</v>
      </c>
      <c r="T1270" s="47">
        <v>737136.83571251831</v>
      </c>
      <c r="U1270" s="47">
        <f t="shared" si="139"/>
        <v>88456.420285502187</v>
      </c>
      <c r="W1270" s="47">
        <f t="shared" si="140"/>
        <v>737136.83571251831</v>
      </c>
      <c r="X1270" s="47">
        <f t="shared" si="141"/>
        <v>88456.420285502187</v>
      </c>
    </row>
    <row r="1271" spans="5:24" x14ac:dyDescent="0.2">
      <c r="E1271" s="63">
        <v>99236</v>
      </c>
      <c r="F1271" s="63" t="s">
        <v>61</v>
      </c>
      <c r="G1271" s="63" t="s">
        <v>73</v>
      </c>
      <c r="I1271" s="48">
        <v>1980</v>
      </c>
      <c r="J1271" s="49" t="s">
        <v>77</v>
      </c>
      <c r="K1271" s="49" t="s">
        <v>77</v>
      </c>
      <c r="L1271" s="49" t="s">
        <v>77</v>
      </c>
      <c r="M1271" s="50" t="s">
        <v>77</v>
      </c>
      <c r="N1271" s="46">
        <f t="shared" si="142"/>
        <v>1980</v>
      </c>
      <c r="P1271">
        <f t="shared" si="136"/>
        <v>44</v>
      </c>
      <c r="Q1271" s="38">
        <f t="shared" si="137"/>
        <v>0.88</v>
      </c>
      <c r="R1271" s="38">
        <f t="shared" si="138"/>
        <v>0.88</v>
      </c>
      <c r="T1271" s="47">
        <v>4218256.7249386217</v>
      </c>
      <c r="U1271" s="47">
        <f t="shared" si="139"/>
        <v>506190.80699263461</v>
      </c>
      <c r="W1271" s="47">
        <f t="shared" si="140"/>
        <v>4218256.7249386217</v>
      </c>
      <c r="X1271" s="47">
        <f t="shared" si="141"/>
        <v>506190.80699263461</v>
      </c>
    </row>
    <row r="1272" spans="5:24" x14ac:dyDescent="0.2">
      <c r="E1272" s="63">
        <v>99235</v>
      </c>
      <c r="F1272" s="63" t="s">
        <v>61</v>
      </c>
      <c r="G1272" s="63" t="s">
        <v>73</v>
      </c>
      <c r="I1272" s="48" t="s">
        <v>77</v>
      </c>
      <c r="J1272" s="49" t="s">
        <v>77</v>
      </c>
      <c r="K1272" s="49">
        <v>1961</v>
      </c>
      <c r="L1272" s="49" t="s">
        <v>77</v>
      </c>
      <c r="M1272" s="50" t="s">
        <v>77</v>
      </c>
      <c r="N1272" s="46">
        <f t="shared" si="142"/>
        <v>1961</v>
      </c>
      <c r="P1272">
        <f t="shared" si="136"/>
        <v>63</v>
      </c>
      <c r="Q1272" s="38">
        <f t="shared" si="137"/>
        <v>1</v>
      </c>
      <c r="R1272" s="38">
        <f t="shared" si="138"/>
        <v>0.9</v>
      </c>
      <c r="T1272" s="47">
        <v>719501.98318351083</v>
      </c>
      <c r="U1272" s="47">
        <f t="shared" si="139"/>
        <v>71950.198318351075</v>
      </c>
      <c r="W1272" s="47">
        <f t="shared" si="140"/>
        <v>719501.98318351083</v>
      </c>
      <c r="X1272" s="47">
        <f t="shared" si="141"/>
        <v>71950.198318351075</v>
      </c>
    </row>
    <row r="1273" spans="5:24" x14ac:dyDescent="0.2">
      <c r="E1273" s="63">
        <v>99234</v>
      </c>
      <c r="F1273" s="63" t="s">
        <v>61</v>
      </c>
      <c r="G1273" s="63" t="s">
        <v>73</v>
      </c>
      <c r="I1273" s="48">
        <v>1980</v>
      </c>
      <c r="J1273" s="49" t="s">
        <v>77</v>
      </c>
      <c r="K1273" s="49" t="s">
        <v>77</v>
      </c>
      <c r="L1273" s="49" t="s">
        <v>77</v>
      </c>
      <c r="M1273" s="50" t="s">
        <v>77</v>
      </c>
      <c r="N1273" s="46">
        <f t="shared" si="142"/>
        <v>1980</v>
      </c>
      <c r="P1273">
        <f t="shared" si="136"/>
        <v>44</v>
      </c>
      <c r="Q1273" s="38">
        <f t="shared" si="137"/>
        <v>0.88</v>
      </c>
      <c r="R1273" s="38">
        <f t="shared" si="138"/>
        <v>0.88</v>
      </c>
      <c r="T1273" s="47">
        <v>719501.98318351083</v>
      </c>
      <c r="U1273" s="47">
        <f t="shared" si="139"/>
        <v>86340.237982021295</v>
      </c>
      <c r="W1273" s="47">
        <f t="shared" si="140"/>
        <v>719501.98318351083</v>
      </c>
      <c r="X1273" s="47">
        <f t="shared" si="141"/>
        <v>86340.237982021295</v>
      </c>
    </row>
    <row r="1274" spans="5:24" x14ac:dyDescent="0.2">
      <c r="E1274" s="63">
        <v>99233</v>
      </c>
      <c r="F1274" s="63" t="s">
        <v>61</v>
      </c>
      <c r="G1274" s="63" t="s">
        <v>73</v>
      </c>
      <c r="I1274" s="48">
        <v>1980</v>
      </c>
      <c r="J1274" s="49" t="s">
        <v>77</v>
      </c>
      <c r="K1274" s="49" t="s">
        <v>77</v>
      </c>
      <c r="L1274" s="49" t="s">
        <v>77</v>
      </c>
      <c r="M1274" s="50" t="s">
        <v>77</v>
      </c>
      <c r="N1274" s="46">
        <f t="shared" si="142"/>
        <v>1980</v>
      </c>
      <c r="P1274">
        <f t="shared" si="136"/>
        <v>44</v>
      </c>
      <c r="Q1274" s="38">
        <f t="shared" si="137"/>
        <v>0.88</v>
      </c>
      <c r="R1274" s="38">
        <f t="shared" si="138"/>
        <v>0.88</v>
      </c>
      <c r="T1274" s="47">
        <v>4094812.7572355689</v>
      </c>
      <c r="U1274" s="47">
        <f t="shared" si="139"/>
        <v>491377.53086826828</v>
      </c>
      <c r="W1274" s="47">
        <f t="shared" si="140"/>
        <v>4094812.7572355689</v>
      </c>
      <c r="X1274" s="47">
        <f t="shared" si="141"/>
        <v>491377.53086826828</v>
      </c>
    </row>
    <row r="1275" spans="5:24" x14ac:dyDescent="0.2">
      <c r="E1275" s="63">
        <v>99232</v>
      </c>
      <c r="F1275" s="63" t="s">
        <v>61</v>
      </c>
      <c r="G1275" s="63" t="s">
        <v>73</v>
      </c>
      <c r="I1275" s="48" t="s">
        <v>77</v>
      </c>
      <c r="J1275" s="49" t="s">
        <v>77</v>
      </c>
      <c r="K1275" s="49">
        <v>1961</v>
      </c>
      <c r="L1275" s="49" t="s">
        <v>77</v>
      </c>
      <c r="M1275" s="50" t="s">
        <v>77</v>
      </c>
      <c r="N1275" s="46">
        <f t="shared" si="142"/>
        <v>1961</v>
      </c>
      <c r="P1275">
        <f t="shared" si="136"/>
        <v>63</v>
      </c>
      <c r="Q1275" s="38">
        <f t="shared" si="137"/>
        <v>1</v>
      </c>
      <c r="R1275" s="38">
        <f t="shared" si="138"/>
        <v>0.9</v>
      </c>
      <c r="T1275" s="47">
        <v>345643.10956854932</v>
      </c>
      <c r="U1275" s="47">
        <f t="shared" si="139"/>
        <v>34564.310956854926</v>
      </c>
      <c r="W1275" s="47">
        <f t="shared" si="140"/>
        <v>345643.10956854932</v>
      </c>
      <c r="X1275" s="47">
        <f t="shared" si="141"/>
        <v>34564.310956854926</v>
      </c>
    </row>
    <row r="1276" spans="5:24" x14ac:dyDescent="0.2">
      <c r="E1276" s="63">
        <v>99231</v>
      </c>
      <c r="F1276" s="63" t="s">
        <v>61</v>
      </c>
      <c r="G1276" s="63" t="s">
        <v>73</v>
      </c>
      <c r="I1276" s="48" t="s">
        <v>77</v>
      </c>
      <c r="J1276" s="49" t="s">
        <v>77</v>
      </c>
      <c r="K1276" s="49">
        <v>1961</v>
      </c>
      <c r="L1276" s="49" t="s">
        <v>77</v>
      </c>
      <c r="M1276" s="50" t="s">
        <v>77</v>
      </c>
      <c r="N1276" s="46">
        <f t="shared" si="142"/>
        <v>1961</v>
      </c>
      <c r="P1276">
        <f t="shared" si="136"/>
        <v>63</v>
      </c>
      <c r="Q1276" s="38">
        <f t="shared" si="137"/>
        <v>1</v>
      </c>
      <c r="R1276" s="38">
        <f t="shared" si="138"/>
        <v>0.9</v>
      </c>
      <c r="T1276" s="47">
        <v>49377.587081221332</v>
      </c>
      <c r="U1276" s="47">
        <f t="shared" si="139"/>
        <v>4937.7587081221318</v>
      </c>
      <c r="W1276" s="47">
        <f t="shared" si="140"/>
        <v>49377.587081221332</v>
      </c>
      <c r="X1276" s="47">
        <f t="shared" si="141"/>
        <v>4937.7587081221318</v>
      </c>
    </row>
    <row r="1277" spans="5:24" x14ac:dyDescent="0.2">
      <c r="E1277" s="63">
        <v>99230</v>
      </c>
      <c r="F1277" s="63" t="s">
        <v>61</v>
      </c>
      <c r="G1277" s="63" t="s">
        <v>73</v>
      </c>
      <c r="I1277" s="48" t="s">
        <v>77</v>
      </c>
      <c r="J1277" s="49" t="s">
        <v>77</v>
      </c>
      <c r="K1277" s="49">
        <v>1961</v>
      </c>
      <c r="L1277" s="49" t="s">
        <v>77</v>
      </c>
      <c r="M1277" s="50" t="s">
        <v>77</v>
      </c>
      <c r="N1277" s="46">
        <f t="shared" si="142"/>
        <v>1961</v>
      </c>
      <c r="P1277">
        <f t="shared" si="136"/>
        <v>63</v>
      </c>
      <c r="Q1277" s="38">
        <f t="shared" si="137"/>
        <v>1</v>
      </c>
      <c r="R1277" s="38">
        <f t="shared" si="138"/>
        <v>0.9</v>
      </c>
      <c r="T1277" s="47">
        <v>23983.399439450357</v>
      </c>
      <c r="U1277" s="47">
        <f t="shared" si="139"/>
        <v>2398.339943945035</v>
      </c>
      <c r="W1277" s="47">
        <f t="shared" si="140"/>
        <v>23983.399439450357</v>
      </c>
      <c r="X1277" s="47">
        <f t="shared" si="141"/>
        <v>2398.339943945035</v>
      </c>
    </row>
    <row r="1278" spans="5:24" x14ac:dyDescent="0.2">
      <c r="E1278" s="63">
        <v>99229</v>
      </c>
      <c r="F1278" s="63" t="s">
        <v>61</v>
      </c>
      <c r="G1278" s="63" t="s">
        <v>73</v>
      </c>
      <c r="I1278" s="48" t="s">
        <v>77</v>
      </c>
      <c r="J1278" s="49" t="s">
        <v>77</v>
      </c>
      <c r="K1278" s="49">
        <v>1961</v>
      </c>
      <c r="L1278" s="49" t="s">
        <v>77</v>
      </c>
      <c r="M1278" s="50" t="s">
        <v>77</v>
      </c>
      <c r="N1278" s="46">
        <f t="shared" si="142"/>
        <v>1961</v>
      </c>
      <c r="P1278">
        <f t="shared" si="136"/>
        <v>63</v>
      </c>
      <c r="Q1278" s="38">
        <f t="shared" si="137"/>
        <v>1</v>
      </c>
      <c r="R1278" s="38">
        <f t="shared" si="138"/>
        <v>0.9</v>
      </c>
      <c r="T1278" s="47">
        <v>50082.981182381627</v>
      </c>
      <c r="U1278" s="47">
        <f t="shared" si="139"/>
        <v>5008.2981182381618</v>
      </c>
      <c r="W1278" s="47">
        <f t="shared" si="140"/>
        <v>50082.981182381627</v>
      </c>
      <c r="X1278" s="47">
        <f t="shared" si="141"/>
        <v>5008.2981182381618</v>
      </c>
    </row>
    <row r="1279" spans="5:24" x14ac:dyDescent="0.2">
      <c r="E1279" s="63">
        <v>99228</v>
      </c>
      <c r="F1279" s="63" t="s">
        <v>61</v>
      </c>
      <c r="G1279" s="63" t="s">
        <v>73</v>
      </c>
      <c r="I1279" s="48" t="s">
        <v>77</v>
      </c>
      <c r="J1279" s="49" t="s">
        <v>77</v>
      </c>
      <c r="K1279" s="49">
        <v>1961</v>
      </c>
      <c r="L1279" s="49" t="s">
        <v>77</v>
      </c>
      <c r="M1279" s="50" t="s">
        <v>77</v>
      </c>
      <c r="N1279" s="46">
        <f t="shared" si="142"/>
        <v>1961</v>
      </c>
      <c r="P1279">
        <f t="shared" si="136"/>
        <v>63</v>
      </c>
      <c r="Q1279" s="38">
        <f t="shared" si="137"/>
        <v>1</v>
      </c>
      <c r="R1279" s="38">
        <f t="shared" si="138"/>
        <v>0.9</v>
      </c>
      <c r="T1279" s="47">
        <v>338589.16855694621</v>
      </c>
      <c r="U1279" s="47">
        <f t="shared" si="139"/>
        <v>33858.916855694617</v>
      </c>
      <c r="W1279" s="47">
        <f t="shared" si="140"/>
        <v>338589.16855694621</v>
      </c>
      <c r="X1279" s="47">
        <f t="shared" si="141"/>
        <v>33858.916855694617</v>
      </c>
    </row>
    <row r="1280" spans="5:24" x14ac:dyDescent="0.2">
      <c r="E1280" s="63">
        <v>99227</v>
      </c>
      <c r="F1280" s="63" t="s">
        <v>61</v>
      </c>
      <c r="G1280" s="63" t="s">
        <v>73</v>
      </c>
      <c r="I1280" s="48" t="s">
        <v>77</v>
      </c>
      <c r="J1280" s="49" t="s">
        <v>77</v>
      </c>
      <c r="K1280" s="49">
        <v>1961</v>
      </c>
      <c r="L1280" s="49" t="s">
        <v>77</v>
      </c>
      <c r="M1280" s="50" t="s">
        <v>77</v>
      </c>
      <c r="N1280" s="46">
        <f t="shared" si="142"/>
        <v>1961</v>
      </c>
      <c r="P1280">
        <f t="shared" si="136"/>
        <v>63</v>
      </c>
      <c r="Q1280" s="38">
        <f t="shared" si="137"/>
        <v>1</v>
      </c>
      <c r="R1280" s="38">
        <f t="shared" si="138"/>
        <v>0.9</v>
      </c>
      <c r="T1280" s="47">
        <v>35269.705058015228</v>
      </c>
      <c r="U1280" s="47">
        <f t="shared" si="139"/>
        <v>3526.970505801522</v>
      </c>
      <c r="W1280" s="47">
        <f t="shared" si="140"/>
        <v>35269.705058015228</v>
      </c>
      <c r="X1280" s="47">
        <f t="shared" si="141"/>
        <v>3526.970505801522</v>
      </c>
    </row>
    <row r="1281" spans="5:24" x14ac:dyDescent="0.2">
      <c r="E1281" s="63">
        <v>99226</v>
      </c>
      <c r="F1281" s="63" t="s">
        <v>61</v>
      </c>
      <c r="G1281" s="63" t="s">
        <v>73</v>
      </c>
      <c r="I1281" s="48" t="s">
        <v>77</v>
      </c>
      <c r="J1281" s="49" t="s">
        <v>77</v>
      </c>
      <c r="K1281" s="49">
        <v>1961</v>
      </c>
      <c r="L1281" s="49" t="s">
        <v>77</v>
      </c>
      <c r="M1281" s="50" t="s">
        <v>77</v>
      </c>
      <c r="N1281" s="46">
        <f t="shared" si="142"/>
        <v>1961</v>
      </c>
      <c r="P1281">
        <f t="shared" si="136"/>
        <v>63</v>
      </c>
      <c r="Q1281" s="38">
        <f t="shared" si="137"/>
        <v>1</v>
      </c>
      <c r="R1281" s="38">
        <f t="shared" si="138"/>
        <v>0.9</v>
      </c>
      <c r="T1281" s="47">
        <v>412655.54917877819</v>
      </c>
      <c r="U1281" s="47">
        <f t="shared" si="139"/>
        <v>41265.554917877809</v>
      </c>
      <c r="W1281" s="47">
        <f t="shared" si="140"/>
        <v>412655.54917877819</v>
      </c>
      <c r="X1281" s="47">
        <f t="shared" si="141"/>
        <v>41265.554917877809</v>
      </c>
    </row>
    <row r="1282" spans="5:24" x14ac:dyDescent="0.2">
      <c r="E1282" s="63">
        <v>99225</v>
      </c>
      <c r="F1282" s="63" t="s">
        <v>61</v>
      </c>
      <c r="G1282" s="63" t="s">
        <v>73</v>
      </c>
      <c r="I1282" s="48" t="s">
        <v>77</v>
      </c>
      <c r="J1282" s="49" t="s">
        <v>77</v>
      </c>
      <c r="K1282" s="49">
        <v>1961</v>
      </c>
      <c r="L1282" s="49" t="s">
        <v>77</v>
      </c>
      <c r="M1282" s="50" t="s">
        <v>77</v>
      </c>
      <c r="N1282" s="46">
        <f t="shared" si="142"/>
        <v>1961</v>
      </c>
      <c r="P1282">
        <f t="shared" si="136"/>
        <v>63</v>
      </c>
      <c r="Q1282" s="38">
        <f t="shared" si="137"/>
        <v>1</v>
      </c>
      <c r="R1282" s="38">
        <f t="shared" si="138"/>
        <v>0.9</v>
      </c>
      <c r="T1282" s="47">
        <v>386908.66448642715</v>
      </c>
      <c r="U1282" s="47">
        <f t="shared" si="139"/>
        <v>38690.866448642708</v>
      </c>
      <c r="W1282" s="47">
        <f t="shared" si="140"/>
        <v>386908.66448642715</v>
      </c>
      <c r="X1282" s="47">
        <f t="shared" si="141"/>
        <v>38690.866448642708</v>
      </c>
    </row>
    <row r="1283" spans="5:24" x14ac:dyDescent="0.2">
      <c r="E1283" s="63">
        <v>99224</v>
      </c>
      <c r="F1283" s="63" t="s">
        <v>61</v>
      </c>
      <c r="G1283" s="63" t="s">
        <v>73</v>
      </c>
      <c r="I1283" s="48">
        <v>1980</v>
      </c>
      <c r="J1283" s="49" t="s">
        <v>77</v>
      </c>
      <c r="K1283" s="49" t="s">
        <v>77</v>
      </c>
      <c r="L1283" s="49" t="s">
        <v>77</v>
      </c>
      <c r="M1283" s="50" t="s">
        <v>77</v>
      </c>
      <c r="N1283" s="46">
        <f t="shared" si="142"/>
        <v>1980</v>
      </c>
      <c r="P1283">
        <f t="shared" si="136"/>
        <v>44</v>
      </c>
      <c r="Q1283" s="38">
        <f t="shared" si="137"/>
        <v>0.88</v>
      </c>
      <c r="R1283" s="38">
        <f t="shared" si="138"/>
        <v>0.88</v>
      </c>
      <c r="T1283" s="47">
        <v>834833.91872322059</v>
      </c>
      <c r="U1283" s="47">
        <f t="shared" si="139"/>
        <v>100180.07024678646</v>
      </c>
      <c r="W1283" s="47">
        <f t="shared" si="140"/>
        <v>834833.91872322059</v>
      </c>
      <c r="X1283" s="47">
        <f t="shared" si="141"/>
        <v>100180.07024678646</v>
      </c>
    </row>
    <row r="1284" spans="5:24" x14ac:dyDescent="0.2">
      <c r="E1284" s="63">
        <v>99223</v>
      </c>
      <c r="F1284" s="63" t="s">
        <v>61</v>
      </c>
      <c r="G1284" s="63" t="s">
        <v>73</v>
      </c>
      <c r="I1284" s="48">
        <v>1980</v>
      </c>
      <c r="J1284" s="49" t="s">
        <v>77</v>
      </c>
      <c r="K1284" s="49" t="s">
        <v>77</v>
      </c>
      <c r="L1284" s="49" t="s">
        <v>77</v>
      </c>
      <c r="M1284" s="50" t="s">
        <v>77</v>
      </c>
      <c r="N1284" s="46">
        <f t="shared" si="142"/>
        <v>1980</v>
      </c>
      <c r="P1284">
        <f t="shared" si="136"/>
        <v>44</v>
      </c>
      <c r="Q1284" s="38">
        <f t="shared" si="137"/>
        <v>0.88</v>
      </c>
      <c r="R1284" s="38">
        <f t="shared" si="138"/>
        <v>0.88</v>
      </c>
      <c r="T1284" s="47">
        <v>6873712.8187565897</v>
      </c>
      <c r="U1284" s="47">
        <f t="shared" si="139"/>
        <v>824845.53825079068</v>
      </c>
      <c r="W1284" s="47">
        <f t="shared" si="140"/>
        <v>6873712.8187565897</v>
      </c>
      <c r="X1284" s="47">
        <f t="shared" si="141"/>
        <v>824845.53825079068</v>
      </c>
    </row>
    <row r="1285" spans="5:24" x14ac:dyDescent="0.2">
      <c r="E1285" s="63">
        <v>99222</v>
      </c>
      <c r="F1285" s="63" t="s">
        <v>61</v>
      </c>
      <c r="G1285" s="63" t="s">
        <v>73</v>
      </c>
      <c r="I1285" s="48" t="s">
        <v>77</v>
      </c>
      <c r="J1285" s="49" t="s">
        <v>77</v>
      </c>
      <c r="K1285" s="49">
        <v>1961</v>
      </c>
      <c r="L1285" s="49" t="s">
        <v>77</v>
      </c>
      <c r="M1285" s="50" t="s">
        <v>77</v>
      </c>
      <c r="N1285" s="46">
        <f t="shared" si="142"/>
        <v>1961</v>
      </c>
      <c r="P1285">
        <f t="shared" si="136"/>
        <v>63</v>
      </c>
      <c r="Q1285" s="38">
        <f t="shared" si="137"/>
        <v>1</v>
      </c>
      <c r="R1285" s="38">
        <f t="shared" si="138"/>
        <v>0.9</v>
      </c>
      <c r="T1285" s="47">
        <v>324833.98358432029</v>
      </c>
      <c r="U1285" s="47">
        <f t="shared" si="139"/>
        <v>32483.398358432023</v>
      </c>
      <c r="W1285" s="47">
        <f t="shared" si="140"/>
        <v>324833.98358432029</v>
      </c>
      <c r="X1285" s="47">
        <f t="shared" si="141"/>
        <v>32483.398358432023</v>
      </c>
    </row>
    <row r="1286" spans="5:24" x14ac:dyDescent="0.2">
      <c r="E1286" s="63">
        <v>99221</v>
      </c>
      <c r="F1286" s="63" t="s">
        <v>61</v>
      </c>
      <c r="G1286" s="63" t="s">
        <v>73</v>
      </c>
      <c r="I1286" s="48" t="s">
        <v>77</v>
      </c>
      <c r="J1286" s="49" t="s">
        <v>77</v>
      </c>
      <c r="K1286" s="49">
        <v>1961</v>
      </c>
      <c r="L1286" s="49" t="s">
        <v>77</v>
      </c>
      <c r="M1286" s="50" t="s">
        <v>77</v>
      </c>
      <c r="N1286" s="46">
        <f t="shared" si="142"/>
        <v>1961</v>
      </c>
      <c r="P1286">
        <f t="shared" si="136"/>
        <v>63</v>
      </c>
      <c r="Q1286" s="38">
        <f t="shared" si="137"/>
        <v>1</v>
      </c>
      <c r="R1286" s="38">
        <f t="shared" si="138"/>
        <v>0.9</v>
      </c>
      <c r="T1286" s="47">
        <v>70892.107166610629</v>
      </c>
      <c r="U1286" s="47">
        <f t="shared" si="139"/>
        <v>7089.2107166610613</v>
      </c>
      <c r="W1286" s="47">
        <f t="shared" si="140"/>
        <v>70892.107166610629</v>
      </c>
      <c r="X1286" s="47">
        <f t="shared" si="141"/>
        <v>7089.2107166610613</v>
      </c>
    </row>
    <row r="1287" spans="5:24" x14ac:dyDescent="0.2">
      <c r="E1287" s="63">
        <v>99220</v>
      </c>
      <c r="F1287" s="63" t="s">
        <v>61</v>
      </c>
      <c r="G1287" s="63" t="s">
        <v>73</v>
      </c>
      <c r="I1287" s="48" t="s">
        <v>77</v>
      </c>
      <c r="J1287" s="49" t="s">
        <v>77</v>
      </c>
      <c r="K1287" s="49">
        <v>1961</v>
      </c>
      <c r="L1287" s="49" t="s">
        <v>77</v>
      </c>
      <c r="M1287" s="50" t="s">
        <v>77</v>
      </c>
      <c r="N1287" s="46">
        <f t="shared" si="142"/>
        <v>1961</v>
      </c>
      <c r="P1287">
        <f t="shared" si="136"/>
        <v>63</v>
      </c>
      <c r="Q1287" s="38">
        <f t="shared" si="137"/>
        <v>1</v>
      </c>
      <c r="R1287" s="38">
        <f t="shared" si="138"/>
        <v>0.9</v>
      </c>
      <c r="T1287" s="47">
        <v>28568.461096992341</v>
      </c>
      <c r="U1287" s="47">
        <f t="shared" si="139"/>
        <v>2856.8461096992337</v>
      </c>
      <c r="W1287" s="47">
        <f t="shared" si="140"/>
        <v>28568.461096992341</v>
      </c>
      <c r="X1287" s="47">
        <f t="shared" si="141"/>
        <v>2856.8461096992337</v>
      </c>
    </row>
    <row r="1288" spans="5:24" x14ac:dyDescent="0.2">
      <c r="E1288" s="63">
        <v>99219</v>
      </c>
      <c r="F1288" s="63" t="s">
        <v>61</v>
      </c>
      <c r="G1288" s="63" t="s">
        <v>73</v>
      </c>
      <c r="I1288" s="48" t="s">
        <v>77</v>
      </c>
      <c r="J1288" s="49" t="s">
        <v>77</v>
      </c>
      <c r="K1288" s="49">
        <v>1961</v>
      </c>
      <c r="L1288" s="49" t="s">
        <v>77</v>
      </c>
      <c r="M1288" s="50" t="s">
        <v>77</v>
      </c>
      <c r="N1288" s="46">
        <f t="shared" si="142"/>
        <v>1961</v>
      </c>
      <c r="P1288">
        <f t="shared" si="136"/>
        <v>63</v>
      </c>
      <c r="Q1288" s="38">
        <f t="shared" si="137"/>
        <v>1</v>
      </c>
      <c r="R1288" s="38">
        <f t="shared" si="138"/>
        <v>0.9</v>
      </c>
      <c r="T1288" s="47">
        <v>310726.10156111419</v>
      </c>
      <c r="U1288" s="47">
        <f t="shared" si="139"/>
        <v>31072.610156111412</v>
      </c>
      <c r="W1288" s="47">
        <f t="shared" si="140"/>
        <v>310726.10156111419</v>
      </c>
      <c r="X1288" s="47">
        <f t="shared" si="141"/>
        <v>31072.610156111412</v>
      </c>
    </row>
    <row r="1289" spans="5:24" x14ac:dyDescent="0.2">
      <c r="E1289" s="63">
        <v>99218</v>
      </c>
      <c r="F1289" s="63" t="s">
        <v>61</v>
      </c>
      <c r="G1289" s="63" t="s">
        <v>73</v>
      </c>
      <c r="I1289" s="48" t="s">
        <v>77</v>
      </c>
      <c r="J1289" s="49" t="s">
        <v>77</v>
      </c>
      <c r="K1289" s="49">
        <v>1961</v>
      </c>
      <c r="L1289" s="49" t="s">
        <v>77</v>
      </c>
      <c r="M1289" s="50" t="s">
        <v>77</v>
      </c>
      <c r="N1289" s="46">
        <f t="shared" si="142"/>
        <v>1961</v>
      </c>
      <c r="P1289">
        <f t="shared" si="136"/>
        <v>63</v>
      </c>
      <c r="Q1289" s="38">
        <f t="shared" si="137"/>
        <v>1</v>
      </c>
      <c r="R1289" s="38">
        <f t="shared" si="138"/>
        <v>0.9</v>
      </c>
      <c r="T1289" s="47">
        <v>14107.882023206095</v>
      </c>
      <c r="U1289" s="47">
        <f t="shared" si="139"/>
        <v>1410.7882023206091</v>
      </c>
      <c r="W1289" s="47">
        <f t="shared" si="140"/>
        <v>14107.882023206095</v>
      </c>
      <c r="X1289" s="47">
        <f t="shared" si="141"/>
        <v>1410.7882023206091</v>
      </c>
    </row>
    <row r="1290" spans="5:24" x14ac:dyDescent="0.2">
      <c r="E1290" s="63">
        <v>99217</v>
      </c>
      <c r="F1290" s="63" t="s">
        <v>61</v>
      </c>
      <c r="G1290" s="63" t="s">
        <v>73</v>
      </c>
      <c r="I1290" s="48" t="s">
        <v>77</v>
      </c>
      <c r="J1290" s="49" t="s">
        <v>77</v>
      </c>
      <c r="K1290" s="49">
        <v>1961</v>
      </c>
      <c r="L1290" s="49" t="s">
        <v>77</v>
      </c>
      <c r="M1290" s="50" t="s">
        <v>77</v>
      </c>
      <c r="N1290" s="46">
        <f t="shared" si="142"/>
        <v>1961</v>
      </c>
      <c r="P1290">
        <f t="shared" si="136"/>
        <v>63</v>
      </c>
      <c r="Q1290" s="38">
        <f t="shared" si="137"/>
        <v>1</v>
      </c>
      <c r="R1290" s="38">
        <f t="shared" si="138"/>
        <v>0.9</v>
      </c>
      <c r="T1290" s="47">
        <v>28215.764046412191</v>
      </c>
      <c r="U1290" s="47">
        <f t="shared" si="139"/>
        <v>2821.5764046412182</v>
      </c>
      <c r="W1290" s="47">
        <f t="shared" si="140"/>
        <v>28215.764046412191</v>
      </c>
      <c r="X1290" s="47">
        <f t="shared" si="141"/>
        <v>2821.5764046412182</v>
      </c>
    </row>
    <row r="1291" spans="5:24" x14ac:dyDescent="0.2">
      <c r="E1291" s="63">
        <v>99216</v>
      </c>
      <c r="F1291" s="63" t="s">
        <v>61</v>
      </c>
      <c r="G1291" s="63" t="s">
        <v>73</v>
      </c>
      <c r="I1291" s="48" t="s">
        <v>77</v>
      </c>
      <c r="J1291" s="49" t="s">
        <v>77</v>
      </c>
      <c r="K1291" s="49">
        <v>1961</v>
      </c>
      <c r="L1291" s="49" t="s">
        <v>77</v>
      </c>
      <c r="M1291" s="50" t="s">
        <v>77</v>
      </c>
      <c r="N1291" s="46">
        <f t="shared" si="142"/>
        <v>1961</v>
      </c>
      <c r="P1291">
        <f t="shared" si="136"/>
        <v>63</v>
      </c>
      <c r="Q1291" s="38">
        <f t="shared" si="137"/>
        <v>1</v>
      </c>
      <c r="R1291" s="38">
        <f t="shared" si="138"/>
        <v>0.9</v>
      </c>
      <c r="T1291" s="47">
        <v>279688.76111006085</v>
      </c>
      <c r="U1291" s="47">
        <f t="shared" si="139"/>
        <v>27968.876111006077</v>
      </c>
      <c r="W1291" s="47">
        <f t="shared" si="140"/>
        <v>279688.76111006085</v>
      </c>
      <c r="X1291" s="47">
        <f t="shared" si="141"/>
        <v>27968.876111006077</v>
      </c>
    </row>
    <row r="1292" spans="5:24" x14ac:dyDescent="0.2">
      <c r="E1292" s="63">
        <v>99215</v>
      </c>
      <c r="F1292" s="63" t="s">
        <v>61</v>
      </c>
      <c r="G1292" s="63" t="s">
        <v>73</v>
      </c>
      <c r="I1292" s="48" t="s">
        <v>77</v>
      </c>
      <c r="J1292" s="49" t="s">
        <v>77</v>
      </c>
      <c r="K1292" s="49">
        <v>1961</v>
      </c>
      <c r="L1292" s="49" t="s">
        <v>77</v>
      </c>
      <c r="M1292" s="50" t="s">
        <v>77</v>
      </c>
      <c r="N1292" s="46">
        <f t="shared" si="142"/>
        <v>1961</v>
      </c>
      <c r="P1292">
        <f t="shared" si="136"/>
        <v>63</v>
      </c>
      <c r="Q1292" s="38">
        <f t="shared" si="137"/>
        <v>1</v>
      </c>
      <c r="R1292" s="38">
        <f t="shared" si="138"/>
        <v>0.9</v>
      </c>
      <c r="T1292" s="47">
        <v>381618.20872772485</v>
      </c>
      <c r="U1292" s="47">
        <f t="shared" si="139"/>
        <v>38161.820872772478</v>
      </c>
      <c r="W1292" s="47">
        <f t="shared" si="140"/>
        <v>381618.20872772485</v>
      </c>
      <c r="X1292" s="47">
        <f t="shared" si="141"/>
        <v>38161.820872772478</v>
      </c>
    </row>
    <row r="1293" spans="5:24" x14ac:dyDescent="0.2">
      <c r="E1293" s="63">
        <v>99214</v>
      </c>
      <c r="F1293" s="63" t="s">
        <v>61</v>
      </c>
      <c r="G1293" s="63" t="s">
        <v>73</v>
      </c>
      <c r="I1293" s="48" t="s">
        <v>77</v>
      </c>
      <c r="J1293" s="49" t="s">
        <v>77</v>
      </c>
      <c r="K1293" s="49">
        <v>1961</v>
      </c>
      <c r="L1293" s="49" t="s">
        <v>77</v>
      </c>
      <c r="M1293" s="50" t="s">
        <v>77</v>
      </c>
      <c r="N1293" s="46">
        <f t="shared" si="142"/>
        <v>1961</v>
      </c>
      <c r="P1293">
        <f t="shared" si="136"/>
        <v>63</v>
      </c>
      <c r="Q1293" s="38">
        <f t="shared" si="137"/>
        <v>1</v>
      </c>
      <c r="R1293" s="38">
        <f t="shared" si="138"/>
        <v>0.9</v>
      </c>
      <c r="T1293" s="47">
        <v>94875.506606060982</v>
      </c>
      <c r="U1293" s="47">
        <f t="shared" si="139"/>
        <v>9487.5506606060953</v>
      </c>
      <c r="W1293" s="47">
        <f t="shared" si="140"/>
        <v>94875.506606060982</v>
      </c>
      <c r="X1293" s="47">
        <f t="shared" si="141"/>
        <v>9487.5506606060953</v>
      </c>
    </row>
    <row r="1294" spans="5:24" x14ac:dyDescent="0.2">
      <c r="E1294" s="63">
        <v>99213</v>
      </c>
      <c r="F1294" s="63" t="s">
        <v>61</v>
      </c>
      <c r="G1294" s="63" t="s">
        <v>73</v>
      </c>
      <c r="I1294" s="48">
        <v>1980</v>
      </c>
      <c r="J1294" s="49" t="s">
        <v>77</v>
      </c>
      <c r="K1294" s="49" t="s">
        <v>77</v>
      </c>
      <c r="L1294" s="49" t="s">
        <v>77</v>
      </c>
      <c r="M1294" s="50" t="s">
        <v>77</v>
      </c>
      <c r="N1294" s="46">
        <f t="shared" si="142"/>
        <v>1980</v>
      </c>
      <c r="P1294">
        <f t="shared" si="136"/>
        <v>44</v>
      </c>
      <c r="Q1294" s="38">
        <f t="shared" si="137"/>
        <v>0.88</v>
      </c>
      <c r="R1294" s="38">
        <f t="shared" si="138"/>
        <v>0.88</v>
      </c>
      <c r="T1294" s="47">
        <v>756182.47644384671</v>
      </c>
      <c r="U1294" s="47">
        <f t="shared" si="139"/>
        <v>90741.897173261605</v>
      </c>
      <c r="W1294" s="47">
        <f t="shared" si="140"/>
        <v>756182.47644384671</v>
      </c>
      <c r="X1294" s="47">
        <f t="shared" si="141"/>
        <v>90741.897173261605</v>
      </c>
    </row>
    <row r="1295" spans="5:24" x14ac:dyDescent="0.2">
      <c r="E1295" s="63">
        <v>99212</v>
      </c>
      <c r="F1295" s="63" t="s">
        <v>61</v>
      </c>
      <c r="G1295" s="63" t="s">
        <v>73</v>
      </c>
      <c r="I1295" s="48">
        <v>1980</v>
      </c>
      <c r="J1295" s="49" t="s">
        <v>77</v>
      </c>
      <c r="K1295" s="49" t="s">
        <v>77</v>
      </c>
      <c r="L1295" s="49" t="s">
        <v>77</v>
      </c>
      <c r="M1295" s="50" t="s">
        <v>77</v>
      </c>
      <c r="N1295" s="46">
        <f t="shared" si="142"/>
        <v>1980</v>
      </c>
      <c r="P1295">
        <f t="shared" si="136"/>
        <v>44</v>
      </c>
      <c r="Q1295" s="38">
        <f t="shared" si="137"/>
        <v>0.88</v>
      </c>
      <c r="R1295" s="38">
        <f t="shared" si="138"/>
        <v>0.88</v>
      </c>
      <c r="T1295" s="47">
        <v>8309542.5116683887</v>
      </c>
      <c r="U1295" s="47">
        <f t="shared" si="139"/>
        <v>997145.10140020656</v>
      </c>
      <c r="W1295" s="47">
        <f t="shared" si="140"/>
        <v>8309542.5116683887</v>
      </c>
      <c r="X1295" s="47">
        <f t="shared" si="141"/>
        <v>997145.10140020656</v>
      </c>
    </row>
    <row r="1296" spans="5:24" x14ac:dyDescent="0.2">
      <c r="E1296" s="63">
        <v>99211</v>
      </c>
      <c r="F1296" s="63" t="s">
        <v>61</v>
      </c>
      <c r="G1296" s="63" t="s">
        <v>73</v>
      </c>
      <c r="I1296" s="48" t="s">
        <v>77</v>
      </c>
      <c r="J1296" s="49" t="s">
        <v>77</v>
      </c>
      <c r="K1296" s="49">
        <v>1961</v>
      </c>
      <c r="L1296" s="49" t="s">
        <v>77</v>
      </c>
      <c r="M1296" s="50" t="s">
        <v>77</v>
      </c>
      <c r="N1296" s="46">
        <f t="shared" si="142"/>
        <v>1961</v>
      </c>
      <c r="P1296">
        <f t="shared" si="136"/>
        <v>63</v>
      </c>
      <c r="Q1296" s="38">
        <f t="shared" si="137"/>
        <v>1</v>
      </c>
      <c r="R1296" s="38">
        <f t="shared" si="138"/>
        <v>0.9</v>
      </c>
      <c r="T1296" s="47">
        <v>52904.557587022849</v>
      </c>
      <c r="U1296" s="47">
        <f t="shared" si="139"/>
        <v>5290.4557587022837</v>
      </c>
      <c r="W1296" s="47">
        <f t="shared" si="140"/>
        <v>52904.557587022849</v>
      </c>
      <c r="X1296" s="47">
        <f t="shared" si="141"/>
        <v>5290.4557587022837</v>
      </c>
    </row>
    <row r="1297" spans="5:24" x14ac:dyDescent="0.2">
      <c r="E1297" s="63">
        <v>99210</v>
      </c>
      <c r="F1297" s="63" t="s">
        <v>61</v>
      </c>
      <c r="G1297" s="63" t="s">
        <v>73</v>
      </c>
      <c r="I1297" s="48" t="s">
        <v>77</v>
      </c>
      <c r="J1297" s="49" t="s">
        <v>77</v>
      </c>
      <c r="K1297" s="49">
        <v>1961</v>
      </c>
      <c r="L1297" s="49" t="s">
        <v>77</v>
      </c>
      <c r="M1297" s="50" t="s">
        <v>77</v>
      </c>
      <c r="N1297" s="46">
        <f t="shared" si="142"/>
        <v>1961</v>
      </c>
      <c r="P1297">
        <f t="shared" si="136"/>
        <v>63</v>
      </c>
      <c r="Q1297" s="38">
        <f t="shared" si="137"/>
        <v>1</v>
      </c>
      <c r="R1297" s="38">
        <f t="shared" si="138"/>
        <v>0.9</v>
      </c>
      <c r="T1297" s="47">
        <v>74066.380621831995</v>
      </c>
      <c r="U1297" s="47">
        <f t="shared" si="139"/>
        <v>7406.6380621831977</v>
      </c>
      <c r="W1297" s="47">
        <f t="shared" si="140"/>
        <v>74066.380621831995</v>
      </c>
      <c r="X1297" s="47">
        <f t="shared" si="141"/>
        <v>7406.6380621831977</v>
      </c>
    </row>
    <row r="1298" spans="5:24" x14ac:dyDescent="0.2">
      <c r="E1298" s="63">
        <v>99209</v>
      </c>
      <c r="F1298" s="63" t="s">
        <v>61</v>
      </c>
      <c r="G1298" s="63" t="s">
        <v>73</v>
      </c>
      <c r="I1298" s="48" t="s">
        <v>77</v>
      </c>
      <c r="J1298" s="49" t="s">
        <v>77</v>
      </c>
      <c r="K1298" s="49">
        <v>1961</v>
      </c>
      <c r="L1298" s="49" t="s">
        <v>77</v>
      </c>
      <c r="M1298" s="50" t="s">
        <v>77</v>
      </c>
      <c r="N1298" s="46">
        <f t="shared" si="142"/>
        <v>1961</v>
      </c>
      <c r="P1298">
        <f t="shared" si="136"/>
        <v>63</v>
      </c>
      <c r="Q1298" s="38">
        <f t="shared" si="137"/>
        <v>1</v>
      </c>
      <c r="R1298" s="38">
        <f t="shared" si="138"/>
        <v>0.9</v>
      </c>
      <c r="T1298" s="47">
        <v>38796.675563816752</v>
      </c>
      <c r="U1298" s="47">
        <f t="shared" si="139"/>
        <v>3879.6675563816743</v>
      </c>
      <c r="W1298" s="47">
        <f t="shared" si="140"/>
        <v>38796.675563816752</v>
      </c>
      <c r="X1298" s="47">
        <f t="shared" si="141"/>
        <v>3879.6675563816743</v>
      </c>
    </row>
    <row r="1299" spans="5:24" x14ac:dyDescent="0.2">
      <c r="E1299" s="63">
        <v>99208</v>
      </c>
      <c r="F1299" s="63" t="s">
        <v>61</v>
      </c>
      <c r="G1299" s="63" t="s">
        <v>73</v>
      </c>
      <c r="I1299" s="48" t="s">
        <v>77</v>
      </c>
      <c r="J1299" s="49" t="s">
        <v>77</v>
      </c>
      <c r="K1299" s="49">
        <v>1961</v>
      </c>
      <c r="L1299" s="49" t="s">
        <v>77</v>
      </c>
      <c r="M1299" s="50" t="s">
        <v>77</v>
      </c>
      <c r="N1299" s="46">
        <f t="shared" si="142"/>
        <v>1961</v>
      </c>
      <c r="P1299">
        <f t="shared" si="136"/>
        <v>63</v>
      </c>
      <c r="Q1299" s="38">
        <f t="shared" si="137"/>
        <v>1</v>
      </c>
      <c r="R1299" s="38">
        <f t="shared" si="138"/>
        <v>0.9</v>
      </c>
      <c r="T1299" s="47">
        <v>296265.52248732798</v>
      </c>
      <c r="U1299" s="47">
        <f t="shared" si="139"/>
        <v>29626.552248732791</v>
      </c>
      <c r="W1299" s="47">
        <f t="shared" si="140"/>
        <v>296265.52248732798</v>
      </c>
      <c r="X1299" s="47">
        <f t="shared" si="141"/>
        <v>29626.552248732791</v>
      </c>
    </row>
    <row r="1300" spans="5:24" x14ac:dyDescent="0.2">
      <c r="E1300" s="63">
        <v>99207</v>
      </c>
      <c r="F1300" s="63" t="s">
        <v>61</v>
      </c>
      <c r="G1300" s="63" t="s">
        <v>73</v>
      </c>
      <c r="I1300" s="48" t="s">
        <v>77</v>
      </c>
      <c r="J1300" s="49" t="s">
        <v>77</v>
      </c>
      <c r="K1300" s="49">
        <v>1961</v>
      </c>
      <c r="L1300" s="49" t="s">
        <v>77</v>
      </c>
      <c r="M1300" s="50" t="s">
        <v>77</v>
      </c>
      <c r="N1300" s="46">
        <f t="shared" si="142"/>
        <v>1961</v>
      </c>
      <c r="P1300">
        <f t="shared" si="136"/>
        <v>63</v>
      </c>
      <c r="Q1300" s="38">
        <f t="shared" si="137"/>
        <v>1</v>
      </c>
      <c r="R1300" s="38">
        <f t="shared" si="138"/>
        <v>0.9</v>
      </c>
      <c r="T1300" s="47">
        <v>335062.19805114472</v>
      </c>
      <c r="U1300" s="47">
        <f t="shared" si="139"/>
        <v>33506.219805114466</v>
      </c>
      <c r="W1300" s="47">
        <f t="shared" si="140"/>
        <v>335062.19805114472</v>
      </c>
      <c r="X1300" s="47">
        <f t="shared" si="141"/>
        <v>33506.219805114466</v>
      </c>
    </row>
    <row r="1301" spans="5:24" x14ac:dyDescent="0.2">
      <c r="E1301" s="63">
        <v>99206</v>
      </c>
      <c r="F1301" s="63" t="s">
        <v>61</v>
      </c>
      <c r="G1301" s="63" t="s">
        <v>73</v>
      </c>
      <c r="I1301" s="48" t="s">
        <v>77</v>
      </c>
      <c r="J1301" s="49" t="s">
        <v>77</v>
      </c>
      <c r="K1301" s="49">
        <v>1961</v>
      </c>
      <c r="L1301" s="49" t="s">
        <v>77</v>
      </c>
      <c r="M1301" s="50" t="s">
        <v>77</v>
      </c>
      <c r="N1301" s="46">
        <f t="shared" si="142"/>
        <v>1961</v>
      </c>
      <c r="P1301">
        <f t="shared" si="136"/>
        <v>63</v>
      </c>
      <c r="Q1301" s="38">
        <f t="shared" si="137"/>
        <v>1</v>
      </c>
      <c r="R1301" s="38">
        <f t="shared" si="138"/>
        <v>0.9</v>
      </c>
      <c r="T1301" s="47">
        <v>306846.43400473252</v>
      </c>
      <c r="U1301" s="47">
        <f t="shared" si="139"/>
        <v>30684.643400473247</v>
      </c>
      <c r="W1301" s="47">
        <f t="shared" si="140"/>
        <v>306846.43400473252</v>
      </c>
      <c r="X1301" s="47">
        <f t="shared" si="141"/>
        <v>30684.643400473247</v>
      </c>
    </row>
    <row r="1302" spans="5:24" x14ac:dyDescent="0.2">
      <c r="E1302" s="63">
        <v>99205</v>
      </c>
      <c r="F1302" s="63" t="s">
        <v>61</v>
      </c>
      <c r="G1302" s="63" t="s">
        <v>73</v>
      </c>
      <c r="I1302" s="48">
        <v>1980</v>
      </c>
      <c r="J1302" s="49" t="s">
        <v>77</v>
      </c>
      <c r="K1302" s="49" t="s">
        <v>77</v>
      </c>
      <c r="L1302" s="49" t="s">
        <v>77</v>
      </c>
      <c r="M1302" s="50" t="s">
        <v>77</v>
      </c>
      <c r="N1302" s="46">
        <f t="shared" si="142"/>
        <v>1980</v>
      </c>
      <c r="P1302">
        <f t="shared" si="136"/>
        <v>44</v>
      </c>
      <c r="Q1302" s="38">
        <f t="shared" si="137"/>
        <v>0.88</v>
      </c>
      <c r="R1302" s="38">
        <f t="shared" si="138"/>
        <v>0.88</v>
      </c>
      <c r="T1302" s="47">
        <v>715975.01267770911</v>
      </c>
      <c r="U1302" s="47">
        <f t="shared" si="139"/>
        <v>85917.001521325088</v>
      </c>
      <c r="W1302" s="47">
        <f t="shared" si="140"/>
        <v>715975.01267770911</v>
      </c>
      <c r="X1302" s="47">
        <f t="shared" si="141"/>
        <v>85917.001521325088</v>
      </c>
    </row>
    <row r="1303" spans="5:24" x14ac:dyDescent="0.2">
      <c r="E1303" s="63">
        <v>99204</v>
      </c>
      <c r="F1303" s="63" t="s">
        <v>61</v>
      </c>
      <c r="G1303" s="63" t="s">
        <v>73</v>
      </c>
      <c r="I1303" s="48">
        <v>1980</v>
      </c>
      <c r="J1303" s="49" t="s">
        <v>77</v>
      </c>
      <c r="K1303" s="49" t="s">
        <v>77</v>
      </c>
      <c r="L1303" s="49" t="s">
        <v>77</v>
      </c>
      <c r="M1303" s="50" t="s">
        <v>77</v>
      </c>
      <c r="N1303" s="46">
        <f t="shared" si="142"/>
        <v>1980</v>
      </c>
      <c r="P1303">
        <f t="shared" ref="P1303:P1366" si="143">$I$4-N1303</f>
        <v>44</v>
      </c>
      <c r="Q1303" s="38">
        <f t="shared" ref="Q1303:Q1366" si="144">MIN(1,P1303/$K$4)</f>
        <v>0.88</v>
      </c>
      <c r="R1303" s="38">
        <f t="shared" ref="R1303:R1366" si="145">IF(Q1303=1,1-$N$4,Q1303)</f>
        <v>0.88</v>
      </c>
      <c r="T1303" s="47">
        <v>6697716.9905170929</v>
      </c>
      <c r="U1303" s="47">
        <f t="shared" ref="U1303:U1366" si="146">(1-R1303)*$T1303</f>
        <v>803726.03886205109</v>
      </c>
      <c r="W1303" s="47">
        <f t="shared" ref="W1303:W1366" si="147">IF(G1303="Operational",T1303,0)</f>
        <v>6697716.9905170929</v>
      </c>
      <c r="X1303" s="47">
        <f t="shared" ref="X1303:X1366" si="148">IF(W1303=0,0,U1303)</f>
        <v>803726.03886205109</v>
      </c>
    </row>
    <row r="1304" spans="5:24" x14ac:dyDescent="0.2">
      <c r="E1304" s="63">
        <v>99203</v>
      </c>
      <c r="F1304" s="63" t="s">
        <v>61</v>
      </c>
      <c r="G1304" s="63" t="s">
        <v>73</v>
      </c>
      <c r="I1304" s="48" t="s">
        <v>77</v>
      </c>
      <c r="J1304" s="49" t="s">
        <v>77</v>
      </c>
      <c r="K1304" s="49">
        <v>1961</v>
      </c>
      <c r="L1304" s="49" t="s">
        <v>77</v>
      </c>
      <c r="M1304" s="50" t="s">
        <v>77</v>
      </c>
      <c r="N1304" s="46">
        <f t="shared" ref="N1304:N1367" si="149">MIN(I1304:M1304)</f>
        <v>1961</v>
      </c>
      <c r="P1304">
        <f t="shared" si="143"/>
        <v>63</v>
      </c>
      <c r="Q1304" s="38">
        <f t="shared" si="144"/>
        <v>1</v>
      </c>
      <c r="R1304" s="38">
        <f t="shared" si="145"/>
        <v>0.9</v>
      </c>
      <c r="T1304" s="47">
        <v>54668.042839923612</v>
      </c>
      <c r="U1304" s="47">
        <f t="shared" si="146"/>
        <v>5466.8042839923601</v>
      </c>
      <c r="W1304" s="47">
        <f t="shared" si="147"/>
        <v>54668.042839923612</v>
      </c>
      <c r="X1304" s="47">
        <f t="shared" si="148"/>
        <v>5466.8042839923601</v>
      </c>
    </row>
    <row r="1305" spans="5:24" x14ac:dyDescent="0.2">
      <c r="E1305" s="63">
        <v>99202</v>
      </c>
      <c r="F1305" s="63" t="s">
        <v>61</v>
      </c>
      <c r="G1305" s="63" t="s">
        <v>73</v>
      </c>
      <c r="I1305" s="48" t="s">
        <v>77</v>
      </c>
      <c r="J1305" s="49" t="s">
        <v>77</v>
      </c>
      <c r="K1305" s="49">
        <v>1961</v>
      </c>
      <c r="L1305" s="49" t="s">
        <v>77</v>
      </c>
      <c r="M1305" s="50" t="s">
        <v>77</v>
      </c>
      <c r="N1305" s="46">
        <f t="shared" si="149"/>
        <v>1961</v>
      </c>
      <c r="P1305">
        <f t="shared" si="143"/>
        <v>63</v>
      </c>
      <c r="Q1305" s="38">
        <f t="shared" si="144"/>
        <v>1</v>
      </c>
      <c r="R1305" s="38">
        <f t="shared" si="145"/>
        <v>0.9</v>
      </c>
      <c r="T1305" s="47">
        <v>56431.528092824381</v>
      </c>
      <c r="U1305" s="47">
        <f t="shared" si="146"/>
        <v>5643.1528092824365</v>
      </c>
      <c r="W1305" s="47">
        <f t="shared" si="147"/>
        <v>56431.528092824381</v>
      </c>
      <c r="X1305" s="47">
        <f t="shared" si="148"/>
        <v>5643.1528092824365</v>
      </c>
    </row>
    <row r="1306" spans="5:24" x14ac:dyDescent="0.2">
      <c r="E1306" s="63">
        <v>99201</v>
      </c>
      <c r="F1306" s="63" t="s">
        <v>61</v>
      </c>
      <c r="G1306" s="63" t="s">
        <v>73</v>
      </c>
      <c r="I1306" s="48" t="s">
        <v>77</v>
      </c>
      <c r="J1306" s="49" t="s">
        <v>77</v>
      </c>
      <c r="K1306" s="49">
        <v>1961</v>
      </c>
      <c r="L1306" s="49" t="s">
        <v>77</v>
      </c>
      <c r="M1306" s="50" t="s">
        <v>77</v>
      </c>
      <c r="N1306" s="46">
        <f t="shared" si="149"/>
        <v>1961</v>
      </c>
      <c r="P1306">
        <f t="shared" si="143"/>
        <v>63</v>
      </c>
      <c r="Q1306" s="38">
        <f t="shared" si="144"/>
        <v>1</v>
      </c>
      <c r="R1306" s="38">
        <f t="shared" si="145"/>
        <v>0.9</v>
      </c>
      <c r="T1306" s="47">
        <v>141078.82023206091</v>
      </c>
      <c r="U1306" s="47">
        <f t="shared" si="146"/>
        <v>14107.882023206088</v>
      </c>
      <c r="W1306" s="47">
        <f t="shared" si="147"/>
        <v>141078.82023206091</v>
      </c>
      <c r="X1306" s="47">
        <f t="shared" si="148"/>
        <v>14107.882023206088</v>
      </c>
    </row>
    <row r="1307" spans="5:24" x14ac:dyDescent="0.2">
      <c r="E1307" s="63">
        <v>99200</v>
      </c>
      <c r="F1307" s="63" t="s">
        <v>61</v>
      </c>
      <c r="G1307" s="63" t="s">
        <v>73</v>
      </c>
      <c r="I1307" s="48" t="s">
        <v>77</v>
      </c>
      <c r="J1307" s="49" t="s">
        <v>77</v>
      </c>
      <c r="K1307" s="49">
        <v>1961</v>
      </c>
      <c r="L1307" s="49" t="s">
        <v>77</v>
      </c>
      <c r="M1307" s="50" t="s">
        <v>77</v>
      </c>
      <c r="N1307" s="46">
        <f t="shared" si="149"/>
        <v>1961</v>
      </c>
      <c r="P1307">
        <f t="shared" si="143"/>
        <v>63</v>
      </c>
      <c r="Q1307" s="38">
        <f t="shared" si="144"/>
        <v>1</v>
      </c>
      <c r="R1307" s="38">
        <f t="shared" si="145"/>
        <v>0.9</v>
      </c>
      <c r="T1307" s="47">
        <v>289211.58147572493</v>
      </c>
      <c r="U1307" s="47">
        <f t="shared" si="146"/>
        <v>28921.158147572485</v>
      </c>
      <c r="W1307" s="47">
        <f t="shared" si="147"/>
        <v>289211.58147572493</v>
      </c>
      <c r="X1307" s="47">
        <f t="shared" si="148"/>
        <v>28921.158147572485</v>
      </c>
    </row>
    <row r="1308" spans="5:24" x14ac:dyDescent="0.2">
      <c r="E1308" s="63">
        <v>99199</v>
      </c>
      <c r="F1308" s="63" t="s">
        <v>61</v>
      </c>
      <c r="G1308" s="63" t="s">
        <v>73</v>
      </c>
      <c r="I1308" s="48" t="s">
        <v>77</v>
      </c>
      <c r="J1308" s="49" t="s">
        <v>77</v>
      </c>
      <c r="K1308" s="49">
        <v>1961</v>
      </c>
      <c r="L1308" s="49" t="s">
        <v>77</v>
      </c>
      <c r="M1308" s="50" t="s">
        <v>77</v>
      </c>
      <c r="N1308" s="46">
        <f t="shared" si="149"/>
        <v>1961</v>
      </c>
      <c r="P1308">
        <f t="shared" si="143"/>
        <v>63</v>
      </c>
      <c r="Q1308" s="38">
        <f t="shared" si="144"/>
        <v>1</v>
      </c>
      <c r="R1308" s="38">
        <f t="shared" si="145"/>
        <v>0.9</v>
      </c>
      <c r="T1308" s="47">
        <v>33506.219805114473</v>
      </c>
      <c r="U1308" s="47">
        <f t="shared" si="146"/>
        <v>3350.6219805114465</v>
      </c>
      <c r="W1308" s="47">
        <f t="shared" si="147"/>
        <v>33506.219805114473</v>
      </c>
      <c r="X1308" s="47">
        <f t="shared" si="148"/>
        <v>3350.6219805114465</v>
      </c>
    </row>
    <row r="1309" spans="5:24" x14ac:dyDescent="0.2">
      <c r="E1309" s="63">
        <v>99198</v>
      </c>
      <c r="F1309" s="63" t="s">
        <v>61</v>
      </c>
      <c r="G1309" s="63" t="s">
        <v>73</v>
      </c>
      <c r="I1309" s="48" t="s">
        <v>77</v>
      </c>
      <c r="J1309" s="49" t="s">
        <v>77</v>
      </c>
      <c r="K1309" s="49">
        <v>1961</v>
      </c>
      <c r="L1309" s="49" t="s">
        <v>77</v>
      </c>
      <c r="M1309" s="50" t="s">
        <v>77</v>
      </c>
      <c r="N1309" s="46">
        <f t="shared" si="149"/>
        <v>1961</v>
      </c>
      <c r="P1309">
        <f t="shared" si="143"/>
        <v>63</v>
      </c>
      <c r="Q1309" s="38">
        <f t="shared" si="144"/>
        <v>1</v>
      </c>
      <c r="R1309" s="38">
        <f t="shared" si="145"/>
        <v>0.9</v>
      </c>
      <c r="T1309" s="47">
        <v>21161.823034809138</v>
      </c>
      <c r="U1309" s="47">
        <f t="shared" si="146"/>
        <v>2116.1823034809136</v>
      </c>
      <c r="W1309" s="47">
        <f t="shared" si="147"/>
        <v>21161.823034809138</v>
      </c>
      <c r="X1309" s="47">
        <f t="shared" si="148"/>
        <v>2116.1823034809136</v>
      </c>
    </row>
    <row r="1310" spans="5:24" x14ac:dyDescent="0.2">
      <c r="E1310" s="63">
        <v>99197</v>
      </c>
      <c r="F1310" s="63" t="s">
        <v>61</v>
      </c>
      <c r="G1310" s="63" t="s">
        <v>73</v>
      </c>
      <c r="I1310" s="48" t="s">
        <v>77</v>
      </c>
      <c r="J1310" s="49" t="s">
        <v>77</v>
      </c>
      <c r="K1310" s="49">
        <v>1961</v>
      </c>
      <c r="L1310" s="49" t="s">
        <v>77</v>
      </c>
      <c r="M1310" s="50" t="s">
        <v>77</v>
      </c>
      <c r="N1310" s="46">
        <f t="shared" si="149"/>
        <v>1961</v>
      </c>
      <c r="P1310">
        <f t="shared" si="143"/>
        <v>63</v>
      </c>
      <c r="Q1310" s="38">
        <f t="shared" si="144"/>
        <v>1</v>
      </c>
      <c r="R1310" s="38">
        <f t="shared" si="145"/>
        <v>0.9</v>
      </c>
      <c r="T1310" s="47">
        <v>379149.32937366382</v>
      </c>
      <c r="U1310" s="47">
        <f t="shared" si="146"/>
        <v>37914.932937366371</v>
      </c>
      <c r="W1310" s="47">
        <f t="shared" si="147"/>
        <v>379149.32937366382</v>
      </c>
      <c r="X1310" s="47">
        <f t="shared" si="148"/>
        <v>37914.932937366371</v>
      </c>
    </row>
    <row r="1311" spans="5:24" x14ac:dyDescent="0.2">
      <c r="E1311" s="63">
        <v>99196</v>
      </c>
      <c r="F1311" s="63" t="s">
        <v>61</v>
      </c>
      <c r="G1311" s="63" t="s">
        <v>73</v>
      </c>
      <c r="I1311" s="48" t="s">
        <v>77</v>
      </c>
      <c r="J1311" s="49" t="s">
        <v>77</v>
      </c>
      <c r="K1311" s="49">
        <v>1961</v>
      </c>
      <c r="L1311" s="49" t="s">
        <v>77</v>
      </c>
      <c r="M1311" s="50" t="s">
        <v>77</v>
      </c>
      <c r="N1311" s="46">
        <f t="shared" si="149"/>
        <v>1961</v>
      </c>
      <c r="P1311">
        <f t="shared" si="143"/>
        <v>63</v>
      </c>
      <c r="Q1311" s="38">
        <f t="shared" si="144"/>
        <v>1</v>
      </c>
      <c r="R1311" s="38">
        <f t="shared" si="145"/>
        <v>0.9</v>
      </c>
      <c r="T1311" s="47">
        <v>320954.31602793862</v>
      </c>
      <c r="U1311" s="47">
        <f t="shared" si="146"/>
        <v>32095.431602793855</v>
      </c>
      <c r="W1311" s="47">
        <f t="shared" si="147"/>
        <v>320954.31602793862</v>
      </c>
      <c r="X1311" s="47">
        <f t="shared" si="148"/>
        <v>32095.431602793855</v>
      </c>
    </row>
    <row r="1312" spans="5:24" x14ac:dyDescent="0.2">
      <c r="E1312" s="63">
        <v>99195</v>
      </c>
      <c r="F1312" s="63" t="s">
        <v>61</v>
      </c>
      <c r="G1312" s="63" t="s">
        <v>73</v>
      </c>
      <c r="I1312" s="48">
        <v>1980</v>
      </c>
      <c r="J1312" s="49" t="s">
        <v>77</v>
      </c>
      <c r="K1312" s="49" t="s">
        <v>77</v>
      </c>
      <c r="L1312" s="49" t="s">
        <v>77</v>
      </c>
      <c r="M1312" s="50" t="s">
        <v>77</v>
      </c>
      <c r="N1312" s="46">
        <f t="shared" si="149"/>
        <v>1980</v>
      </c>
      <c r="P1312">
        <f t="shared" si="143"/>
        <v>44</v>
      </c>
      <c r="Q1312" s="38">
        <f t="shared" si="144"/>
        <v>0.88</v>
      </c>
      <c r="R1312" s="38">
        <f t="shared" si="145"/>
        <v>0.88</v>
      </c>
      <c r="T1312" s="47">
        <v>721265.46843641158</v>
      </c>
      <c r="U1312" s="47">
        <f t="shared" si="146"/>
        <v>86551.856212369385</v>
      </c>
      <c r="W1312" s="47">
        <f t="shared" si="147"/>
        <v>721265.46843641158</v>
      </c>
      <c r="X1312" s="47">
        <f t="shared" si="148"/>
        <v>86551.856212369385</v>
      </c>
    </row>
    <row r="1313" spans="5:24" x14ac:dyDescent="0.2">
      <c r="E1313" s="63">
        <v>99194</v>
      </c>
      <c r="F1313" s="63" t="s">
        <v>61</v>
      </c>
      <c r="G1313" s="63" t="s">
        <v>73</v>
      </c>
      <c r="I1313" s="48">
        <v>1980</v>
      </c>
      <c r="J1313" s="49" t="s">
        <v>77</v>
      </c>
      <c r="K1313" s="49" t="s">
        <v>77</v>
      </c>
      <c r="L1313" s="49" t="s">
        <v>77</v>
      </c>
      <c r="M1313" s="50" t="s">
        <v>77</v>
      </c>
      <c r="N1313" s="46">
        <f t="shared" si="149"/>
        <v>1980</v>
      </c>
      <c r="P1313">
        <f t="shared" si="143"/>
        <v>44</v>
      </c>
      <c r="Q1313" s="38">
        <f t="shared" si="144"/>
        <v>0.88</v>
      </c>
      <c r="R1313" s="38">
        <f t="shared" si="145"/>
        <v>0.88</v>
      </c>
      <c r="T1313" s="47">
        <v>2537655.278924196</v>
      </c>
      <c r="U1313" s="47">
        <f t="shared" si="146"/>
        <v>304518.6334709035</v>
      </c>
      <c r="W1313" s="47">
        <f t="shared" si="147"/>
        <v>2537655.278924196</v>
      </c>
      <c r="X1313" s="47">
        <f t="shared" si="148"/>
        <v>304518.6334709035</v>
      </c>
    </row>
    <row r="1314" spans="5:24" x14ac:dyDescent="0.2">
      <c r="E1314" s="63">
        <v>99193</v>
      </c>
      <c r="F1314" s="63" t="s">
        <v>61</v>
      </c>
      <c r="G1314" s="63" t="s">
        <v>73</v>
      </c>
      <c r="I1314" s="48" t="s">
        <v>77</v>
      </c>
      <c r="J1314" s="49" t="s">
        <v>77</v>
      </c>
      <c r="K1314" s="49">
        <v>1961</v>
      </c>
      <c r="L1314" s="49" t="s">
        <v>77</v>
      </c>
      <c r="M1314" s="50" t="s">
        <v>77</v>
      </c>
      <c r="N1314" s="46">
        <f t="shared" si="149"/>
        <v>1961</v>
      </c>
      <c r="P1314">
        <f t="shared" si="143"/>
        <v>63</v>
      </c>
      <c r="Q1314" s="38">
        <f t="shared" si="144"/>
        <v>1</v>
      </c>
      <c r="R1314" s="38">
        <f t="shared" si="145"/>
        <v>0.9</v>
      </c>
      <c r="T1314" s="47">
        <v>617219.83851526654</v>
      </c>
      <c r="U1314" s="47">
        <f t="shared" si="146"/>
        <v>61721.983851526638</v>
      </c>
      <c r="W1314" s="47">
        <f t="shared" si="147"/>
        <v>617219.83851526654</v>
      </c>
      <c r="X1314" s="47">
        <f t="shared" si="148"/>
        <v>61721.983851526638</v>
      </c>
    </row>
    <row r="1315" spans="5:24" x14ac:dyDescent="0.2">
      <c r="E1315" s="63">
        <v>99192</v>
      </c>
      <c r="F1315" s="63" t="s">
        <v>61</v>
      </c>
      <c r="G1315" s="63" t="s">
        <v>73</v>
      </c>
      <c r="I1315" s="48">
        <v>1980</v>
      </c>
      <c r="J1315" s="49" t="s">
        <v>77</v>
      </c>
      <c r="K1315" s="49" t="s">
        <v>77</v>
      </c>
      <c r="L1315" s="49" t="s">
        <v>77</v>
      </c>
      <c r="M1315" s="50" t="s">
        <v>77</v>
      </c>
      <c r="N1315" s="46">
        <f t="shared" si="149"/>
        <v>1980</v>
      </c>
      <c r="P1315">
        <f t="shared" si="143"/>
        <v>44</v>
      </c>
      <c r="Q1315" s="38">
        <f t="shared" si="144"/>
        <v>0.88</v>
      </c>
      <c r="R1315" s="38">
        <f t="shared" si="145"/>
        <v>0.88</v>
      </c>
      <c r="T1315" s="47">
        <v>617219.83851526654</v>
      </c>
      <c r="U1315" s="47">
        <f t="shared" si="146"/>
        <v>74066.380621831981</v>
      </c>
      <c r="W1315" s="47">
        <f t="shared" si="147"/>
        <v>617219.83851526654</v>
      </c>
      <c r="X1315" s="47">
        <f t="shared" si="148"/>
        <v>74066.380621831981</v>
      </c>
    </row>
    <row r="1316" spans="5:24" x14ac:dyDescent="0.2">
      <c r="E1316" s="63">
        <v>99190</v>
      </c>
      <c r="F1316" s="63" t="s">
        <v>60</v>
      </c>
      <c r="G1316" s="63" t="s">
        <v>73</v>
      </c>
      <c r="I1316" s="48" t="s">
        <v>77</v>
      </c>
      <c r="J1316" s="49">
        <v>1900</v>
      </c>
      <c r="K1316" s="49" t="s">
        <v>77</v>
      </c>
      <c r="L1316" s="49" t="s">
        <v>77</v>
      </c>
      <c r="M1316" s="50" t="s">
        <v>77</v>
      </c>
      <c r="N1316" s="46">
        <f t="shared" si="149"/>
        <v>1900</v>
      </c>
      <c r="P1316">
        <f t="shared" si="143"/>
        <v>124</v>
      </c>
      <c r="Q1316" s="38">
        <f t="shared" si="144"/>
        <v>1</v>
      </c>
      <c r="R1316" s="38">
        <f t="shared" si="145"/>
        <v>0.9</v>
      </c>
      <c r="T1316" s="47">
        <v>18503.029884281837</v>
      </c>
      <c r="U1316" s="47">
        <f t="shared" si="146"/>
        <v>1850.3029884281834</v>
      </c>
      <c r="W1316" s="47">
        <f t="shared" si="147"/>
        <v>18503.029884281837</v>
      </c>
      <c r="X1316" s="47">
        <f t="shared" si="148"/>
        <v>1850.3029884281834</v>
      </c>
    </row>
    <row r="1317" spans="5:24" x14ac:dyDescent="0.2">
      <c r="E1317" s="63">
        <v>99189</v>
      </c>
      <c r="F1317" s="63" t="s">
        <v>61</v>
      </c>
      <c r="G1317" s="63" t="s">
        <v>73</v>
      </c>
      <c r="I1317" s="48">
        <v>1980</v>
      </c>
      <c r="J1317" s="49" t="s">
        <v>77</v>
      </c>
      <c r="K1317" s="49" t="s">
        <v>77</v>
      </c>
      <c r="L1317" s="49" t="s">
        <v>77</v>
      </c>
      <c r="M1317" s="50" t="s">
        <v>77</v>
      </c>
      <c r="N1317" s="46">
        <f t="shared" si="149"/>
        <v>1980</v>
      </c>
      <c r="P1317">
        <f t="shared" si="143"/>
        <v>44</v>
      </c>
      <c r="Q1317" s="38">
        <f t="shared" si="144"/>
        <v>0.88</v>
      </c>
      <c r="R1317" s="38">
        <f t="shared" si="145"/>
        <v>0.88</v>
      </c>
      <c r="T1317" s="47">
        <v>1428314.5326802079</v>
      </c>
      <c r="U1317" s="47">
        <f t="shared" si="146"/>
        <v>171397.74392162493</v>
      </c>
      <c r="W1317" s="47">
        <f t="shared" si="147"/>
        <v>1428314.5326802079</v>
      </c>
      <c r="X1317" s="47">
        <f t="shared" si="148"/>
        <v>171397.74392162493</v>
      </c>
    </row>
    <row r="1318" spans="5:24" x14ac:dyDescent="0.2">
      <c r="E1318" s="63">
        <v>99188</v>
      </c>
      <c r="F1318" s="63" t="s">
        <v>61</v>
      </c>
      <c r="G1318" s="63" t="s">
        <v>73</v>
      </c>
      <c r="I1318" s="48">
        <v>1980</v>
      </c>
      <c r="J1318" s="49" t="s">
        <v>77</v>
      </c>
      <c r="K1318" s="49" t="s">
        <v>77</v>
      </c>
      <c r="L1318" s="49" t="s">
        <v>77</v>
      </c>
      <c r="M1318" s="50" t="s">
        <v>77</v>
      </c>
      <c r="N1318" s="46">
        <f t="shared" si="149"/>
        <v>1980</v>
      </c>
      <c r="P1318">
        <f t="shared" si="143"/>
        <v>44</v>
      </c>
      <c r="Q1318" s="38">
        <f t="shared" si="144"/>
        <v>0.88</v>
      </c>
      <c r="R1318" s="38">
        <f t="shared" si="145"/>
        <v>0.88</v>
      </c>
      <c r="T1318" s="47">
        <v>235954.32683812192</v>
      </c>
      <c r="U1318" s="47">
        <f t="shared" si="146"/>
        <v>28314.519220574632</v>
      </c>
      <c r="W1318" s="47">
        <f t="shared" si="147"/>
        <v>235954.32683812192</v>
      </c>
      <c r="X1318" s="47">
        <f t="shared" si="148"/>
        <v>28314.519220574632</v>
      </c>
    </row>
    <row r="1319" spans="5:24" x14ac:dyDescent="0.2">
      <c r="E1319" s="63">
        <v>99187</v>
      </c>
      <c r="F1319" s="63" t="s">
        <v>61</v>
      </c>
      <c r="G1319" s="63" t="s">
        <v>73</v>
      </c>
      <c r="I1319" s="48" t="s">
        <v>77</v>
      </c>
      <c r="J1319" s="49" t="s">
        <v>77</v>
      </c>
      <c r="K1319" s="49">
        <v>1961</v>
      </c>
      <c r="L1319" s="49" t="s">
        <v>77</v>
      </c>
      <c r="M1319" s="50" t="s">
        <v>77</v>
      </c>
      <c r="N1319" s="46">
        <f t="shared" si="149"/>
        <v>1961</v>
      </c>
      <c r="P1319">
        <f t="shared" si="143"/>
        <v>63</v>
      </c>
      <c r="Q1319" s="38">
        <f t="shared" si="144"/>
        <v>1</v>
      </c>
      <c r="R1319" s="38">
        <f t="shared" si="145"/>
        <v>0.9</v>
      </c>
      <c r="T1319" s="47">
        <v>337883.77445578598</v>
      </c>
      <c r="U1319" s="47">
        <f t="shared" si="146"/>
        <v>33788.37744557859</v>
      </c>
      <c r="W1319" s="47">
        <f t="shared" si="147"/>
        <v>337883.77445578598</v>
      </c>
      <c r="X1319" s="47">
        <f t="shared" si="148"/>
        <v>33788.37744557859</v>
      </c>
    </row>
    <row r="1320" spans="5:24" x14ac:dyDescent="0.2">
      <c r="E1320" s="63">
        <v>99186</v>
      </c>
      <c r="F1320" s="63" t="s">
        <v>61</v>
      </c>
      <c r="G1320" s="63" t="s">
        <v>73</v>
      </c>
      <c r="I1320" s="48" t="s">
        <v>77</v>
      </c>
      <c r="J1320" s="49" t="s">
        <v>77</v>
      </c>
      <c r="K1320" s="49">
        <v>1961</v>
      </c>
      <c r="L1320" s="49" t="s">
        <v>77</v>
      </c>
      <c r="M1320" s="50" t="s">
        <v>77</v>
      </c>
      <c r="N1320" s="46">
        <f t="shared" si="149"/>
        <v>1961</v>
      </c>
      <c r="P1320">
        <f t="shared" si="143"/>
        <v>63</v>
      </c>
      <c r="Q1320" s="38">
        <f t="shared" si="144"/>
        <v>1</v>
      </c>
      <c r="R1320" s="38">
        <f t="shared" si="145"/>
        <v>0.9</v>
      </c>
      <c r="T1320" s="47">
        <v>281804.94341354177</v>
      </c>
      <c r="U1320" s="47">
        <f t="shared" si="146"/>
        <v>28180.49434135417</v>
      </c>
      <c r="W1320" s="47">
        <f t="shared" si="147"/>
        <v>281804.94341354177</v>
      </c>
      <c r="X1320" s="47">
        <f t="shared" si="148"/>
        <v>28180.49434135417</v>
      </c>
    </row>
    <row r="1321" spans="5:24" x14ac:dyDescent="0.2">
      <c r="E1321" s="63">
        <v>99185</v>
      </c>
      <c r="F1321" s="63" t="s">
        <v>61</v>
      </c>
      <c r="G1321" s="63" t="s">
        <v>73</v>
      </c>
      <c r="I1321" s="48" t="s">
        <v>77</v>
      </c>
      <c r="J1321" s="49" t="s">
        <v>77</v>
      </c>
      <c r="K1321" s="49">
        <v>1961</v>
      </c>
      <c r="L1321" s="49" t="s">
        <v>77</v>
      </c>
      <c r="M1321" s="50" t="s">
        <v>77</v>
      </c>
      <c r="N1321" s="46">
        <f t="shared" si="149"/>
        <v>1961</v>
      </c>
      <c r="P1321">
        <f t="shared" si="143"/>
        <v>63</v>
      </c>
      <c r="Q1321" s="38">
        <f t="shared" si="144"/>
        <v>1</v>
      </c>
      <c r="R1321" s="38">
        <f t="shared" si="145"/>
        <v>0.9</v>
      </c>
      <c r="T1321" s="47">
        <v>281804.94341354177</v>
      </c>
      <c r="U1321" s="47">
        <f t="shared" si="146"/>
        <v>28180.49434135417</v>
      </c>
      <c r="W1321" s="47">
        <f t="shared" si="147"/>
        <v>281804.94341354177</v>
      </c>
      <c r="X1321" s="47">
        <f t="shared" si="148"/>
        <v>28180.49434135417</v>
      </c>
    </row>
    <row r="1322" spans="5:24" x14ac:dyDescent="0.2">
      <c r="E1322" s="63">
        <v>99184</v>
      </c>
      <c r="F1322" s="63" t="s">
        <v>61</v>
      </c>
      <c r="G1322" s="63" t="s">
        <v>73</v>
      </c>
      <c r="I1322" s="48" t="s">
        <v>77</v>
      </c>
      <c r="J1322" s="49" t="s">
        <v>77</v>
      </c>
      <c r="K1322" s="49">
        <v>1961</v>
      </c>
      <c r="L1322" s="49" t="s">
        <v>77</v>
      </c>
      <c r="M1322" s="50" t="s">
        <v>77</v>
      </c>
      <c r="N1322" s="46">
        <f t="shared" si="149"/>
        <v>1961</v>
      </c>
      <c r="P1322">
        <f t="shared" si="143"/>
        <v>63</v>
      </c>
      <c r="Q1322" s="38">
        <f t="shared" si="144"/>
        <v>1</v>
      </c>
      <c r="R1322" s="38">
        <f t="shared" si="145"/>
        <v>0.9</v>
      </c>
      <c r="T1322" s="47">
        <v>43381.737221358737</v>
      </c>
      <c r="U1322" s="47">
        <f t="shared" si="146"/>
        <v>4338.1737221358726</v>
      </c>
      <c r="W1322" s="47">
        <f t="shared" si="147"/>
        <v>43381.737221358737</v>
      </c>
      <c r="X1322" s="47">
        <f t="shared" si="148"/>
        <v>4338.1737221358726</v>
      </c>
    </row>
    <row r="1323" spans="5:24" x14ac:dyDescent="0.2">
      <c r="E1323" s="63">
        <v>99181</v>
      </c>
      <c r="F1323" s="63" t="s">
        <v>61</v>
      </c>
      <c r="G1323" s="63" t="s">
        <v>74</v>
      </c>
      <c r="I1323" s="48" t="s">
        <v>77</v>
      </c>
      <c r="J1323" s="49" t="s">
        <v>77</v>
      </c>
      <c r="K1323" s="49">
        <v>1961</v>
      </c>
      <c r="L1323" s="49" t="s">
        <v>77</v>
      </c>
      <c r="M1323" s="50" t="s">
        <v>77</v>
      </c>
      <c r="N1323" s="46">
        <f t="shared" si="149"/>
        <v>1961</v>
      </c>
      <c r="P1323">
        <f t="shared" si="143"/>
        <v>63</v>
      </c>
      <c r="Q1323" s="38">
        <f t="shared" si="144"/>
        <v>1</v>
      </c>
      <c r="R1323" s="38">
        <f t="shared" si="145"/>
        <v>0.9</v>
      </c>
      <c r="T1323" s="47">
        <v>32800.825703954164</v>
      </c>
      <c r="U1323" s="47">
        <f t="shared" si="146"/>
        <v>3280.0825703954156</v>
      </c>
      <c r="W1323" s="47">
        <f t="shared" si="147"/>
        <v>0</v>
      </c>
      <c r="X1323" s="47">
        <f t="shared" si="148"/>
        <v>0</v>
      </c>
    </row>
    <row r="1324" spans="5:24" x14ac:dyDescent="0.2">
      <c r="E1324" s="63">
        <v>99180</v>
      </c>
      <c r="F1324" s="63" t="s">
        <v>61</v>
      </c>
      <c r="G1324" s="63" t="s">
        <v>74</v>
      </c>
      <c r="I1324" s="48" t="s">
        <v>77</v>
      </c>
      <c r="J1324" s="49" t="s">
        <v>77</v>
      </c>
      <c r="K1324" s="49">
        <v>1961</v>
      </c>
      <c r="L1324" s="49" t="s">
        <v>77</v>
      </c>
      <c r="M1324" s="50" t="s">
        <v>77</v>
      </c>
      <c r="N1324" s="46">
        <f t="shared" si="149"/>
        <v>1961</v>
      </c>
      <c r="P1324">
        <f t="shared" si="143"/>
        <v>63</v>
      </c>
      <c r="Q1324" s="38">
        <f t="shared" si="144"/>
        <v>1</v>
      </c>
      <c r="R1324" s="38">
        <f t="shared" si="145"/>
        <v>0.9</v>
      </c>
      <c r="T1324" s="47">
        <v>78651.44227937398</v>
      </c>
      <c r="U1324" s="47">
        <f t="shared" si="146"/>
        <v>7865.144227937396</v>
      </c>
      <c r="W1324" s="47">
        <f t="shared" si="147"/>
        <v>0</v>
      </c>
      <c r="X1324" s="47">
        <f t="shared" si="148"/>
        <v>0</v>
      </c>
    </row>
    <row r="1325" spans="5:24" x14ac:dyDescent="0.2">
      <c r="E1325" s="63">
        <v>99179</v>
      </c>
      <c r="F1325" s="63" t="s">
        <v>61</v>
      </c>
      <c r="G1325" s="63" t="s">
        <v>74</v>
      </c>
      <c r="I1325" s="48" t="s">
        <v>77</v>
      </c>
      <c r="J1325" s="49" t="s">
        <v>77</v>
      </c>
      <c r="K1325" s="49">
        <v>1961</v>
      </c>
      <c r="L1325" s="49" t="s">
        <v>77</v>
      </c>
      <c r="M1325" s="50" t="s">
        <v>77</v>
      </c>
      <c r="N1325" s="46">
        <f t="shared" si="149"/>
        <v>1961</v>
      </c>
      <c r="P1325">
        <f t="shared" si="143"/>
        <v>63</v>
      </c>
      <c r="Q1325" s="38">
        <f t="shared" si="144"/>
        <v>1</v>
      </c>
      <c r="R1325" s="38">
        <f t="shared" si="145"/>
        <v>0.9</v>
      </c>
      <c r="T1325" s="47">
        <v>49377.587081221332</v>
      </c>
      <c r="U1325" s="47">
        <f t="shared" si="146"/>
        <v>4937.7587081221318</v>
      </c>
      <c r="W1325" s="47">
        <f t="shared" si="147"/>
        <v>0</v>
      </c>
      <c r="X1325" s="47">
        <f t="shared" si="148"/>
        <v>0</v>
      </c>
    </row>
    <row r="1326" spans="5:24" x14ac:dyDescent="0.2">
      <c r="E1326" s="63">
        <v>99178</v>
      </c>
      <c r="F1326" s="63" t="s">
        <v>61</v>
      </c>
      <c r="G1326" s="63" t="s">
        <v>74</v>
      </c>
      <c r="I1326" s="48" t="s">
        <v>77</v>
      </c>
      <c r="J1326" s="49" t="s">
        <v>77</v>
      </c>
      <c r="K1326" s="49">
        <v>1961</v>
      </c>
      <c r="L1326" s="49" t="s">
        <v>77</v>
      </c>
      <c r="M1326" s="50" t="s">
        <v>77</v>
      </c>
      <c r="N1326" s="46">
        <f t="shared" si="149"/>
        <v>1961</v>
      </c>
      <c r="P1326">
        <f t="shared" si="143"/>
        <v>63</v>
      </c>
      <c r="Q1326" s="38">
        <f t="shared" si="144"/>
        <v>1</v>
      </c>
      <c r="R1326" s="38">
        <f t="shared" si="145"/>
        <v>0.9</v>
      </c>
      <c r="T1326" s="47">
        <v>89937.747897938854</v>
      </c>
      <c r="U1326" s="47">
        <f t="shared" si="146"/>
        <v>8993.7747897938843</v>
      </c>
      <c r="W1326" s="47">
        <f t="shared" si="147"/>
        <v>0</v>
      </c>
      <c r="X1326" s="47">
        <f t="shared" si="148"/>
        <v>0</v>
      </c>
    </row>
    <row r="1327" spans="5:24" x14ac:dyDescent="0.2">
      <c r="E1327" s="63">
        <v>99177</v>
      </c>
      <c r="F1327" s="63" t="s">
        <v>61</v>
      </c>
      <c r="G1327" s="63" t="s">
        <v>74</v>
      </c>
      <c r="I1327" s="48" t="s">
        <v>77</v>
      </c>
      <c r="J1327" s="49" t="s">
        <v>77</v>
      </c>
      <c r="K1327" s="49">
        <v>1961</v>
      </c>
      <c r="L1327" s="49" t="s">
        <v>77</v>
      </c>
      <c r="M1327" s="50" t="s">
        <v>77</v>
      </c>
      <c r="N1327" s="46">
        <f t="shared" si="149"/>
        <v>1961</v>
      </c>
      <c r="P1327">
        <f t="shared" si="143"/>
        <v>63</v>
      </c>
      <c r="Q1327" s="38">
        <f t="shared" si="144"/>
        <v>1</v>
      </c>
      <c r="R1327" s="38">
        <f t="shared" si="145"/>
        <v>0.9</v>
      </c>
      <c r="T1327" s="47">
        <v>91348.536100259458</v>
      </c>
      <c r="U1327" s="47">
        <f t="shared" si="146"/>
        <v>9134.8536100259444</v>
      </c>
      <c r="W1327" s="47">
        <f t="shared" si="147"/>
        <v>0</v>
      </c>
      <c r="X1327" s="47">
        <f t="shared" si="148"/>
        <v>0</v>
      </c>
    </row>
    <row r="1328" spans="5:24" x14ac:dyDescent="0.2">
      <c r="E1328" s="63">
        <v>99176</v>
      </c>
      <c r="F1328" s="63" t="s">
        <v>61</v>
      </c>
      <c r="G1328" s="63" t="s">
        <v>74</v>
      </c>
      <c r="I1328" s="48" t="s">
        <v>77</v>
      </c>
      <c r="J1328" s="49" t="s">
        <v>77</v>
      </c>
      <c r="K1328" s="49">
        <v>1961</v>
      </c>
      <c r="L1328" s="49" t="s">
        <v>77</v>
      </c>
      <c r="M1328" s="50" t="s">
        <v>77</v>
      </c>
      <c r="N1328" s="46">
        <f t="shared" si="149"/>
        <v>1961</v>
      </c>
      <c r="P1328">
        <f t="shared" si="143"/>
        <v>63</v>
      </c>
      <c r="Q1328" s="38">
        <f t="shared" si="144"/>
        <v>1</v>
      </c>
      <c r="R1328" s="38">
        <f t="shared" si="145"/>
        <v>0.9</v>
      </c>
      <c r="T1328" s="47">
        <v>40560.160816717522</v>
      </c>
      <c r="U1328" s="47">
        <f t="shared" si="146"/>
        <v>4056.0160816717512</v>
      </c>
      <c r="W1328" s="47">
        <f t="shared" si="147"/>
        <v>0</v>
      </c>
      <c r="X1328" s="47">
        <f t="shared" si="148"/>
        <v>0</v>
      </c>
    </row>
    <row r="1329" spans="5:24" x14ac:dyDescent="0.2">
      <c r="E1329" s="63">
        <v>99165</v>
      </c>
      <c r="F1329" s="63" t="s">
        <v>61</v>
      </c>
      <c r="G1329" s="63" t="s">
        <v>73</v>
      </c>
      <c r="I1329" s="48" t="s">
        <v>77</v>
      </c>
      <c r="J1329" s="49" t="s">
        <v>77</v>
      </c>
      <c r="K1329" s="49">
        <v>1961</v>
      </c>
      <c r="L1329" s="49" t="s">
        <v>77</v>
      </c>
      <c r="M1329" s="50" t="s">
        <v>77</v>
      </c>
      <c r="N1329" s="46">
        <f t="shared" si="149"/>
        <v>1961</v>
      </c>
      <c r="P1329">
        <f t="shared" si="143"/>
        <v>63</v>
      </c>
      <c r="Q1329" s="38">
        <f t="shared" si="144"/>
        <v>1</v>
      </c>
      <c r="R1329" s="38">
        <f t="shared" si="145"/>
        <v>0.9</v>
      </c>
      <c r="T1329" s="47">
        <v>39691.983461443306</v>
      </c>
      <c r="U1329" s="47">
        <f t="shared" si="146"/>
        <v>3969.1983461443297</v>
      </c>
      <c r="W1329" s="47">
        <f t="shared" si="147"/>
        <v>39691.983461443306</v>
      </c>
      <c r="X1329" s="47">
        <f t="shared" si="148"/>
        <v>3969.1983461443297</v>
      </c>
    </row>
    <row r="1330" spans="5:24" x14ac:dyDescent="0.2">
      <c r="E1330" s="63">
        <v>99164</v>
      </c>
      <c r="F1330" s="63" t="s">
        <v>61</v>
      </c>
      <c r="G1330" s="63" t="s">
        <v>73</v>
      </c>
      <c r="I1330" s="48" t="s">
        <v>77</v>
      </c>
      <c r="J1330" s="49" t="s">
        <v>77</v>
      </c>
      <c r="K1330" s="49">
        <v>1961</v>
      </c>
      <c r="L1330" s="49" t="s">
        <v>77</v>
      </c>
      <c r="M1330" s="50" t="s">
        <v>77</v>
      </c>
      <c r="N1330" s="46">
        <f t="shared" si="149"/>
        <v>1961</v>
      </c>
      <c r="P1330">
        <f t="shared" si="143"/>
        <v>63</v>
      </c>
      <c r="Q1330" s="38">
        <f t="shared" si="144"/>
        <v>1</v>
      </c>
      <c r="R1330" s="38">
        <f t="shared" si="145"/>
        <v>0.9</v>
      </c>
      <c r="T1330" s="47">
        <v>149217.98293775675</v>
      </c>
      <c r="U1330" s="47">
        <f t="shared" si="146"/>
        <v>14921.798293775671</v>
      </c>
      <c r="W1330" s="47">
        <f t="shared" si="147"/>
        <v>149217.98293775675</v>
      </c>
      <c r="X1330" s="47">
        <f t="shared" si="148"/>
        <v>14921.798293775671</v>
      </c>
    </row>
    <row r="1331" spans="5:24" x14ac:dyDescent="0.2">
      <c r="E1331" s="63">
        <v>99163</v>
      </c>
      <c r="F1331" s="63" t="s">
        <v>61</v>
      </c>
      <c r="G1331" s="63" t="s">
        <v>73</v>
      </c>
      <c r="I1331" s="48" t="s">
        <v>77</v>
      </c>
      <c r="J1331" s="49" t="s">
        <v>77</v>
      </c>
      <c r="K1331" s="49">
        <v>1961</v>
      </c>
      <c r="L1331" s="49" t="s">
        <v>77</v>
      </c>
      <c r="M1331" s="50" t="s">
        <v>77</v>
      </c>
      <c r="N1331" s="46">
        <f t="shared" si="149"/>
        <v>1961</v>
      </c>
      <c r="P1331">
        <f t="shared" si="143"/>
        <v>63</v>
      </c>
      <c r="Q1331" s="38">
        <f t="shared" si="144"/>
        <v>1</v>
      </c>
      <c r="R1331" s="38">
        <f t="shared" si="145"/>
        <v>0.9</v>
      </c>
      <c r="T1331" s="47">
        <v>259639.29031169679</v>
      </c>
      <c r="U1331" s="47">
        <f t="shared" si="146"/>
        <v>25963.929031169675</v>
      </c>
      <c r="W1331" s="47">
        <f t="shared" si="147"/>
        <v>259639.29031169679</v>
      </c>
      <c r="X1331" s="47">
        <f t="shared" si="148"/>
        <v>25963.929031169675</v>
      </c>
    </row>
    <row r="1332" spans="5:24" x14ac:dyDescent="0.2">
      <c r="E1332" s="63">
        <v>99162</v>
      </c>
      <c r="F1332" s="63" t="s">
        <v>61</v>
      </c>
      <c r="G1332" s="63" t="s">
        <v>73</v>
      </c>
      <c r="I1332" s="48">
        <v>1980</v>
      </c>
      <c r="J1332" s="49" t="s">
        <v>77</v>
      </c>
      <c r="K1332" s="49" t="s">
        <v>77</v>
      </c>
      <c r="L1332" s="49" t="s">
        <v>77</v>
      </c>
      <c r="M1332" s="50" t="s">
        <v>77</v>
      </c>
      <c r="N1332" s="46">
        <f t="shared" si="149"/>
        <v>1980</v>
      </c>
      <c r="P1332">
        <f t="shared" si="143"/>
        <v>44</v>
      </c>
      <c r="Q1332" s="38">
        <f t="shared" si="144"/>
        <v>0.88</v>
      </c>
      <c r="R1332" s="38">
        <f t="shared" si="145"/>
        <v>0.88</v>
      </c>
      <c r="T1332" s="47">
        <v>102363.53629530116</v>
      </c>
      <c r="U1332" s="47">
        <f t="shared" si="146"/>
        <v>12283.624355436139</v>
      </c>
      <c r="W1332" s="47">
        <f t="shared" si="147"/>
        <v>102363.53629530116</v>
      </c>
      <c r="X1332" s="47">
        <f t="shared" si="148"/>
        <v>12283.624355436139</v>
      </c>
    </row>
    <row r="1333" spans="5:24" x14ac:dyDescent="0.2">
      <c r="E1333" s="63">
        <v>99161</v>
      </c>
      <c r="F1333" s="63" t="s">
        <v>61</v>
      </c>
      <c r="G1333" s="63" t="s">
        <v>73</v>
      </c>
      <c r="I1333" s="48">
        <v>1980</v>
      </c>
      <c r="J1333" s="49" t="s">
        <v>77</v>
      </c>
      <c r="K1333" s="49" t="s">
        <v>77</v>
      </c>
      <c r="L1333" s="49" t="s">
        <v>77</v>
      </c>
      <c r="M1333" s="50" t="s">
        <v>77</v>
      </c>
      <c r="N1333" s="46">
        <f t="shared" si="149"/>
        <v>1980</v>
      </c>
      <c r="P1333">
        <f t="shared" si="143"/>
        <v>44</v>
      </c>
      <c r="Q1333" s="38">
        <f t="shared" si="144"/>
        <v>0.88</v>
      </c>
      <c r="R1333" s="38">
        <f t="shared" si="145"/>
        <v>0.88</v>
      </c>
      <c r="T1333" s="47">
        <v>458696.07955066429</v>
      </c>
      <c r="U1333" s="47">
        <f t="shared" si="146"/>
        <v>55043.529546079713</v>
      </c>
      <c r="W1333" s="47">
        <f t="shared" si="147"/>
        <v>458696.07955066429</v>
      </c>
      <c r="X1333" s="47">
        <f t="shared" si="148"/>
        <v>55043.529546079713</v>
      </c>
    </row>
    <row r="1334" spans="5:24" x14ac:dyDescent="0.2">
      <c r="E1334" s="63">
        <v>99160</v>
      </c>
      <c r="F1334" s="63" t="s">
        <v>61</v>
      </c>
      <c r="G1334" s="63" t="s">
        <v>73</v>
      </c>
      <c r="I1334" s="48" t="s">
        <v>77</v>
      </c>
      <c r="J1334" s="49" t="s">
        <v>77</v>
      </c>
      <c r="K1334" s="49">
        <v>1961</v>
      </c>
      <c r="L1334" s="49" t="s">
        <v>77</v>
      </c>
      <c r="M1334" s="50" t="s">
        <v>77</v>
      </c>
      <c r="N1334" s="46">
        <f t="shared" si="149"/>
        <v>1961</v>
      </c>
      <c r="P1334">
        <f t="shared" si="143"/>
        <v>63</v>
      </c>
      <c r="Q1334" s="38">
        <f t="shared" si="144"/>
        <v>1</v>
      </c>
      <c r="R1334" s="38">
        <f t="shared" si="145"/>
        <v>0.9</v>
      </c>
      <c r="T1334" s="47">
        <v>241434.69639329048</v>
      </c>
      <c r="U1334" s="47">
        <f t="shared" si="146"/>
        <v>24143.469639329043</v>
      </c>
      <c r="W1334" s="47">
        <f t="shared" si="147"/>
        <v>241434.69639329048</v>
      </c>
      <c r="X1334" s="47">
        <f t="shared" si="148"/>
        <v>24143.469639329043</v>
      </c>
    </row>
    <row r="1335" spans="5:24" x14ac:dyDescent="0.2">
      <c r="E1335" s="63">
        <v>99159</v>
      </c>
      <c r="F1335" s="63" t="s">
        <v>61</v>
      </c>
      <c r="G1335" s="63" t="s">
        <v>73</v>
      </c>
      <c r="I1335" s="48" t="s">
        <v>77</v>
      </c>
      <c r="J1335" s="49" t="s">
        <v>77</v>
      </c>
      <c r="K1335" s="49">
        <v>1961</v>
      </c>
      <c r="L1335" s="49" t="s">
        <v>77</v>
      </c>
      <c r="M1335" s="50" t="s">
        <v>77</v>
      </c>
      <c r="N1335" s="46">
        <f t="shared" si="149"/>
        <v>1961</v>
      </c>
      <c r="P1335">
        <f t="shared" si="143"/>
        <v>63</v>
      </c>
      <c r="Q1335" s="38">
        <f t="shared" si="144"/>
        <v>1</v>
      </c>
      <c r="R1335" s="38">
        <f t="shared" si="145"/>
        <v>0.9</v>
      </c>
      <c r="T1335" s="47">
        <v>25367.057099418656</v>
      </c>
      <c r="U1335" s="47">
        <f t="shared" si="146"/>
        <v>2536.7057099418653</v>
      </c>
      <c r="W1335" s="47">
        <f t="shared" si="147"/>
        <v>25367.057099418656</v>
      </c>
      <c r="X1335" s="47">
        <f t="shared" si="148"/>
        <v>2536.7057099418653</v>
      </c>
    </row>
    <row r="1336" spans="5:24" x14ac:dyDescent="0.2">
      <c r="E1336" s="63">
        <v>99158</v>
      </c>
      <c r="F1336" s="63" t="s">
        <v>62</v>
      </c>
      <c r="G1336" s="63" t="s">
        <v>73</v>
      </c>
      <c r="I1336" s="48">
        <v>1980</v>
      </c>
      <c r="J1336" s="49" t="s">
        <v>77</v>
      </c>
      <c r="K1336" s="49" t="s">
        <v>77</v>
      </c>
      <c r="L1336" s="49" t="s">
        <v>77</v>
      </c>
      <c r="M1336" s="50" t="s">
        <v>77</v>
      </c>
      <c r="N1336" s="46">
        <f t="shared" si="149"/>
        <v>1980</v>
      </c>
      <c r="P1336">
        <f t="shared" si="143"/>
        <v>44</v>
      </c>
      <c r="Q1336" s="38">
        <f t="shared" si="144"/>
        <v>0.88</v>
      </c>
      <c r="R1336" s="38">
        <f t="shared" si="145"/>
        <v>0.88</v>
      </c>
      <c r="T1336" s="47">
        <v>2387.4877270041079</v>
      </c>
      <c r="U1336" s="47">
        <f t="shared" si="146"/>
        <v>286.49852724049293</v>
      </c>
      <c r="W1336" s="47">
        <f t="shared" si="147"/>
        <v>2387.4877270041079</v>
      </c>
      <c r="X1336" s="47">
        <f t="shared" si="148"/>
        <v>286.49852724049293</v>
      </c>
    </row>
    <row r="1337" spans="5:24" x14ac:dyDescent="0.2">
      <c r="E1337" s="63">
        <v>99157</v>
      </c>
      <c r="F1337" s="63" t="s">
        <v>61</v>
      </c>
      <c r="G1337" s="63" t="s">
        <v>73</v>
      </c>
      <c r="I1337" s="48" t="s">
        <v>77</v>
      </c>
      <c r="J1337" s="49" t="s">
        <v>77</v>
      </c>
      <c r="K1337" s="49">
        <v>1961</v>
      </c>
      <c r="L1337" s="49" t="s">
        <v>77</v>
      </c>
      <c r="M1337" s="50" t="s">
        <v>77</v>
      </c>
      <c r="N1337" s="46">
        <f t="shared" si="149"/>
        <v>1961</v>
      </c>
      <c r="P1337">
        <f t="shared" si="143"/>
        <v>63</v>
      </c>
      <c r="Q1337" s="38">
        <f t="shared" si="144"/>
        <v>1</v>
      </c>
      <c r="R1337" s="38">
        <f t="shared" si="145"/>
        <v>0.9</v>
      </c>
      <c r="T1337" s="47">
        <v>17010.850054904273</v>
      </c>
      <c r="U1337" s="47">
        <f t="shared" si="146"/>
        <v>1701.085005490427</v>
      </c>
      <c r="W1337" s="47">
        <f t="shared" si="147"/>
        <v>17010.850054904273</v>
      </c>
      <c r="X1337" s="47">
        <f t="shared" si="148"/>
        <v>1701.085005490427</v>
      </c>
    </row>
    <row r="1338" spans="5:24" x14ac:dyDescent="0.2">
      <c r="E1338" s="63">
        <v>99156</v>
      </c>
      <c r="F1338" s="63" t="s">
        <v>60</v>
      </c>
      <c r="G1338" s="63" t="s">
        <v>73</v>
      </c>
      <c r="I1338" s="48">
        <v>2013</v>
      </c>
      <c r="J1338" s="49" t="s">
        <v>77</v>
      </c>
      <c r="K1338" s="49" t="s">
        <v>77</v>
      </c>
      <c r="L1338" s="49" t="s">
        <v>77</v>
      </c>
      <c r="M1338" s="50" t="s">
        <v>77</v>
      </c>
      <c r="N1338" s="46">
        <f t="shared" si="149"/>
        <v>2013</v>
      </c>
      <c r="P1338">
        <f t="shared" si="143"/>
        <v>11</v>
      </c>
      <c r="Q1338" s="38">
        <f t="shared" si="144"/>
        <v>0.22</v>
      </c>
      <c r="R1338" s="38">
        <f t="shared" si="145"/>
        <v>0.22</v>
      </c>
      <c r="T1338" s="47">
        <v>20890.517611285955</v>
      </c>
      <c r="U1338" s="47">
        <f t="shared" si="146"/>
        <v>16294.603736803047</v>
      </c>
      <c r="W1338" s="47">
        <f t="shared" si="147"/>
        <v>20890.517611285955</v>
      </c>
      <c r="X1338" s="47">
        <f t="shared" si="148"/>
        <v>16294.603736803047</v>
      </c>
    </row>
    <row r="1339" spans="5:24" x14ac:dyDescent="0.2">
      <c r="E1339" s="63">
        <v>99155</v>
      </c>
      <c r="F1339" s="63" t="s">
        <v>62</v>
      </c>
      <c r="G1339" s="63" t="s">
        <v>73</v>
      </c>
      <c r="I1339" s="48">
        <v>1980</v>
      </c>
      <c r="J1339" s="49" t="s">
        <v>77</v>
      </c>
      <c r="K1339" s="49" t="s">
        <v>77</v>
      </c>
      <c r="L1339" s="49" t="s">
        <v>77</v>
      </c>
      <c r="M1339" s="50" t="s">
        <v>77</v>
      </c>
      <c r="N1339" s="46">
        <f t="shared" si="149"/>
        <v>1980</v>
      </c>
      <c r="P1339">
        <f t="shared" si="143"/>
        <v>44</v>
      </c>
      <c r="Q1339" s="38">
        <f t="shared" si="144"/>
        <v>0.88</v>
      </c>
      <c r="R1339" s="38">
        <f t="shared" si="145"/>
        <v>0.88</v>
      </c>
      <c r="T1339" s="47">
        <v>57896.577379849623</v>
      </c>
      <c r="U1339" s="47">
        <f t="shared" si="146"/>
        <v>6947.5892855819548</v>
      </c>
      <c r="W1339" s="47">
        <f t="shared" si="147"/>
        <v>57896.577379849623</v>
      </c>
      <c r="X1339" s="47">
        <f t="shared" si="148"/>
        <v>6947.5892855819548</v>
      </c>
    </row>
    <row r="1340" spans="5:24" x14ac:dyDescent="0.2">
      <c r="E1340" s="63">
        <v>99154</v>
      </c>
      <c r="F1340" s="63" t="s">
        <v>61</v>
      </c>
      <c r="G1340" s="63" t="s">
        <v>73</v>
      </c>
      <c r="I1340" s="48">
        <v>1980</v>
      </c>
      <c r="J1340" s="49" t="s">
        <v>77</v>
      </c>
      <c r="K1340" s="49" t="s">
        <v>77</v>
      </c>
      <c r="L1340" s="49" t="s">
        <v>77</v>
      </c>
      <c r="M1340" s="50" t="s">
        <v>77</v>
      </c>
      <c r="N1340" s="46">
        <f t="shared" si="149"/>
        <v>1980</v>
      </c>
      <c r="P1340">
        <f t="shared" si="143"/>
        <v>44</v>
      </c>
      <c r="Q1340" s="38">
        <f t="shared" si="144"/>
        <v>0.88</v>
      </c>
      <c r="R1340" s="38">
        <f t="shared" si="145"/>
        <v>0.88</v>
      </c>
      <c r="T1340" s="47">
        <v>205920.81645410432</v>
      </c>
      <c r="U1340" s="47">
        <f t="shared" si="146"/>
        <v>24710.497974492519</v>
      </c>
      <c r="W1340" s="47">
        <f t="shared" si="147"/>
        <v>205920.81645410432</v>
      </c>
      <c r="X1340" s="47">
        <f t="shared" si="148"/>
        <v>24710.497974492519</v>
      </c>
    </row>
    <row r="1341" spans="5:24" x14ac:dyDescent="0.2">
      <c r="E1341" s="63">
        <v>99153</v>
      </c>
      <c r="F1341" s="63" t="s">
        <v>61</v>
      </c>
      <c r="G1341" s="63" t="s">
        <v>73</v>
      </c>
      <c r="I1341" s="48">
        <v>1980</v>
      </c>
      <c r="J1341" s="49" t="s">
        <v>77</v>
      </c>
      <c r="K1341" s="49" t="s">
        <v>77</v>
      </c>
      <c r="L1341" s="49" t="s">
        <v>77</v>
      </c>
      <c r="M1341" s="50" t="s">
        <v>77</v>
      </c>
      <c r="N1341" s="46">
        <f t="shared" si="149"/>
        <v>1980</v>
      </c>
      <c r="P1341">
        <f t="shared" si="143"/>
        <v>44</v>
      </c>
      <c r="Q1341" s="38">
        <f t="shared" si="144"/>
        <v>0.88</v>
      </c>
      <c r="R1341" s="38">
        <f t="shared" si="145"/>
        <v>0.88</v>
      </c>
      <c r="T1341" s="47">
        <v>68938.70811724363</v>
      </c>
      <c r="U1341" s="47">
        <f t="shared" si="146"/>
        <v>8272.6449740692351</v>
      </c>
      <c r="W1341" s="47">
        <f t="shared" si="147"/>
        <v>68938.70811724363</v>
      </c>
      <c r="X1341" s="47">
        <f t="shared" si="148"/>
        <v>8272.6449740692351</v>
      </c>
    </row>
    <row r="1342" spans="5:24" x14ac:dyDescent="0.2">
      <c r="E1342" s="63">
        <v>99152</v>
      </c>
      <c r="F1342" s="63" t="s">
        <v>62</v>
      </c>
      <c r="G1342" s="63" t="s">
        <v>73</v>
      </c>
      <c r="I1342" s="48" t="s">
        <v>77</v>
      </c>
      <c r="J1342" s="49" t="s">
        <v>77</v>
      </c>
      <c r="K1342" s="49" t="s">
        <v>77</v>
      </c>
      <c r="L1342" s="49">
        <v>1968</v>
      </c>
      <c r="M1342" s="50" t="s">
        <v>77</v>
      </c>
      <c r="N1342" s="46">
        <f t="shared" si="149"/>
        <v>1968</v>
      </c>
      <c r="P1342">
        <f t="shared" si="143"/>
        <v>56</v>
      </c>
      <c r="Q1342" s="38">
        <f t="shared" si="144"/>
        <v>1</v>
      </c>
      <c r="R1342" s="38">
        <f t="shared" si="145"/>
        <v>0.9</v>
      </c>
      <c r="T1342" s="47">
        <v>24173.313235916597</v>
      </c>
      <c r="U1342" s="47">
        <f t="shared" si="146"/>
        <v>2417.3313235916594</v>
      </c>
      <c r="W1342" s="47">
        <f t="shared" si="147"/>
        <v>24173.313235916597</v>
      </c>
      <c r="X1342" s="47">
        <f t="shared" si="148"/>
        <v>2417.3313235916594</v>
      </c>
    </row>
    <row r="1343" spans="5:24" x14ac:dyDescent="0.2">
      <c r="E1343" s="63">
        <v>99151</v>
      </c>
      <c r="F1343" s="63" t="s">
        <v>62</v>
      </c>
      <c r="G1343" s="63" t="s">
        <v>73</v>
      </c>
      <c r="I1343" s="48">
        <v>1980</v>
      </c>
      <c r="J1343" s="49" t="s">
        <v>77</v>
      </c>
      <c r="K1343" s="49" t="s">
        <v>77</v>
      </c>
      <c r="L1343" s="49" t="s">
        <v>77</v>
      </c>
      <c r="M1343" s="50" t="s">
        <v>77</v>
      </c>
      <c r="N1343" s="46">
        <f t="shared" si="149"/>
        <v>1980</v>
      </c>
      <c r="P1343">
        <f t="shared" si="143"/>
        <v>44</v>
      </c>
      <c r="Q1343" s="38">
        <f t="shared" si="144"/>
        <v>0.88</v>
      </c>
      <c r="R1343" s="38">
        <f t="shared" si="145"/>
        <v>0.88</v>
      </c>
      <c r="T1343" s="47">
        <v>2387.4877270041079</v>
      </c>
      <c r="U1343" s="47">
        <f t="shared" si="146"/>
        <v>286.49852724049293</v>
      </c>
      <c r="W1343" s="47">
        <f t="shared" si="147"/>
        <v>2387.4877270041079</v>
      </c>
      <c r="X1343" s="47">
        <f t="shared" si="148"/>
        <v>286.49852724049293</v>
      </c>
    </row>
    <row r="1344" spans="5:24" x14ac:dyDescent="0.2">
      <c r="E1344" s="63">
        <v>99149</v>
      </c>
      <c r="F1344" s="63" t="s">
        <v>62</v>
      </c>
      <c r="G1344" s="63" t="s">
        <v>73</v>
      </c>
      <c r="I1344" s="48">
        <v>1980</v>
      </c>
      <c r="J1344" s="49" t="s">
        <v>77</v>
      </c>
      <c r="K1344" s="49" t="s">
        <v>77</v>
      </c>
      <c r="L1344" s="49" t="s">
        <v>77</v>
      </c>
      <c r="M1344" s="50" t="s">
        <v>77</v>
      </c>
      <c r="N1344" s="46">
        <f t="shared" si="149"/>
        <v>1980</v>
      </c>
      <c r="P1344">
        <f t="shared" si="143"/>
        <v>44</v>
      </c>
      <c r="Q1344" s="38">
        <f t="shared" si="144"/>
        <v>0.88</v>
      </c>
      <c r="R1344" s="38">
        <f t="shared" si="145"/>
        <v>0.88</v>
      </c>
      <c r="T1344" s="47">
        <v>31335.776416928918</v>
      </c>
      <c r="U1344" s="47">
        <f t="shared" si="146"/>
        <v>3760.2931700314703</v>
      </c>
      <c r="W1344" s="47">
        <f t="shared" si="147"/>
        <v>31335.776416928918</v>
      </c>
      <c r="X1344" s="47">
        <f t="shared" si="148"/>
        <v>3760.2931700314703</v>
      </c>
    </row>
    <row r="1345" spans="5:24" x14ac:dyDescent="0.2">
      <c r="E1345" s="63">
        <v>87503</v>
      </c>
      <c r="F1345" s="63" t="s">
        <v>60</v>
      </c>
      <c r="G1345" s="63" t="s">
        <v>73</v>
      </c>
      <c r="I1345" s="48" t="s">
        <v>77</v>
      </c>
      <c r="J1345" s="49">
        <v>1900</v>
      </c>
      <c r="K1345" s="49" t="s">
        <v>77</v>
      </c>
      <c r="L1345" s="49" t="s">
        <v>77</v>
      </c>
      <c r="M1345" s="50" t="s">
        <v>77</v>
      </c>
      <c r="N1345" s="46">
        <f t="shared" si="149"/>
        <v>1900</v>
      </c>
      <c r="P1345">
        <f t="shared" si="143"/>
        <v>124</v>
      </c>
      <c r="Q1345" s="38">
        <f t="shared" si="144"/>
        <v>1</v>
      </c>
      <c r="R1345" s="38">
        <f t="shared" si="145"/>
        <v>0.9</v>
      </c>
      <c r="T1345" s="47">
        <v>38796.675563816752</v>
      </c>
      <c r="U1345" s="47">
        <f t="shared" si="146"/>
        <v>3879.6675563816743</v>
      </c>
      <c r="W1345" s="47">
        <f t="shared" si="147"/>
        <v>38796.675563816752</v>
      </c>
      <c r="X1345" s="47">
        <f t="shared" si="148"/>
        <v>3879.6675563816743</v>
      </c>
    </row>
    <row r="1346" spans="5:24" x14ac:dyDescent="0.2">
      <c r="E1346" s="63">
        <v>87502</v>
      </c>
      <c r="F1346" s="63" t="s">
        <v>60</v>
      </c>
      <c r="G1346" s="63" t="s">
        <v>73</v>
      </c>
      <c r="I1346" s="48" t="s">
        <v>77</v>
      </c>
      <c r="J1346" s="49">
        <v>1900</v>
      </c>
      <c r="K1346" s="49" t="s">
        <v>77</v>
      </c>
      <c r="L1346" s="49" t="s">
        <v>77</v>
      </c>
      <c r="M1346" s="50" t="s">
        <v>77</v>
      </c>
      <c r="N1346" s="46">
        <f t="shared" si="149"/>
        <v>1900</v>
      </c>
      <c r="P1346">
        <f t="shared" si="143"/>
        <v>124</v>
      </c>
      <c r="Q1346" s="38">
        <f t="shared" si="144"/>
        <v>1</v>
      </c>
      <c r="R1346" s="38">
        <f t="shared" si="145"/>
        <v>0.9</v>
      </c>
      <c r="T1346" s="47">
        <v>115931.52052569608</v>
      </c>
      <c r="U1346" s="47">
        <f t="shared" si="146"/>
        <v>11593.152052569605</v>
      </c>
      <c r="W1346" s="47">
        <f t="shared" si="147"/>
        <v>115931.52052569608</v>
      </c>
      <c r="X1346" s="47">
        <f t="shared" si="148"/>
        <v>11593.152052569605</v>
      </c>
    </row>
    <row r="1347" spans="5:24" x14ac:dyDescent="0.2">
      <c r="E1347" s="63">
        <v>87501</v>
      </c>
      <c r="F1347" s="63" t="s">
        <v>60</v>
      </c>
      <c r="G1347" s="63" t="s">
        <v>73</v>
      </c>
      <c r="I1347" s="48" t="s">
        <v>77</v>
      </c>
      <c r="J1347" s="49">
        <v>1900</v>
      </c>
      <c r="K1347" s="49" t="s">
        <v>77</v>
      </c>
      <c r="L1347" s="49" t="s">
        <v>77</v>
      </c>
      <c r="M1347" s="50" t="s">
        <v>77</v>
      </c>
      <c r="N1347" s="46">
        <f t="shared" si="149"/>
        <v>1900</v>
      </c>
      <c r="P1347">
        <f t="shared" si="143"/>
        <v>124</v>
      </c>
      <c r="Q1347" s="38">
        <f t="shared" si="144"/>
        <v>1</v>
      </c>
      <c r="R1347" s="38">
        <f t="shared" si="145"/>
        <v>0.9</v>
      </c>
      <c r="T1347" s="47">
        <v>112863.05618564876</v>
      </c>
      <c r="U1347" s="47">
        <f t="shared" si="146"/>
        <v>11286.305618564873</v>
      </c>
      <c r="W1347" s="47">
        <f t="shared" si="147"/>
        <v>112863.05618564876</v>
      </c>
      <c r="X1347" s="47">
        <f t="shared" si="148"/>
        <v>11286.305618564873</v>
      </c>
    </row>
    <row r="1348" spans="5:24" x14ac:dyDescent="0.2">
      <c r="E1348" s="63">
        <v>87500</v>
      </c>
      <c r="F1348" s="63" t="s">
        <v>60</v>
      </c>
      <c r="G1348" s="63" t="s">
        <v>73</v>
      </c>
      <c r="I1348" s="48" t="s">
        <v>77</v>
      </c>
      <c r="J1348" s="49">
        <v>1900</v>
      </c>
      <c r="K1348" s="49" t="s">
        <v>77</v>
      </c>
      <c r="L1348" s="49" t="s">
        <v>77</v>
      </c>
      <c r="M1348" s="50" t="s">
        <v>77</v>
      </c>
      <c r="N1348" s="46">
        <f t="shared" si="149"/>
        <v>1900</v>
      </c>
      <c r="P1348">
        <f t="shared" si="143"/>
        <v>124</v>
      </c>
      <c r="Q1348" s="38">
        <f t="shared" si="144"/>
        <v>1</v>
      </c>
      <c r="R1348" s="38">
        <f t="shared" si="145"/>
        <v>0.9</v>
      </c>
      <c r="T1348" s="47">
        <v>228794.57671134488</v>
      </c>
      <c r="U1348" s="47">
        <f t="shared" si="146"/>
        <v>22879.457671134482</v>
      </c>
      <c r="W1348" s="47">
        <f t="shared" si="147"/>
        <v>228794.57671134488</v>
      </c>
      <c r="X1348" s="47">
        <f t="shared" si="148"/>
        <v>22879.457671134482</v>
      </c>
    </row>
    <row r="1349" spans="5:24" x14ac:dyDescent="0.2">
      <c r="E1349" s="63">
        <v>87499</v>
      </c>
      <c r="F1349" s="63" t="s">
        <v>60</v>
      </c>
      <c r="G1349" s="63" t="s">
        <v>73</v>
      </c>
      <c r="I1349" s="48" t="s">
        <v>77</v>
      </c>
      <c r="J1349" s="49">
        <v>1900</v>
      </c>
      <c r="K1349" s="49" t="s">
        <v>77</v>
      </c>
      <c r="L1349" s="49" t="s">
        <v>77</v>
      </c>
      <c r="M1349" s="50" t="s">
        <v>77</v>
      </c>
      <c r="N1349" s="46">
        <f t="shared" si="149"/>
        <v>1900</v>
      </c>
      <c r="P1349">
        <f t="shared" si="143"/>
        <v>124</v>
      </c>
      <c r="Q1349" s="38">
        <f t="shared" si="144"/>
        <v>1</v>
      </c>
      <c r="R1349" s="38">
        <f t="shared" si="145"/>
        <v>0.9</v>
      </c>
      <c r="T1349" s="47">
        <v>12284438.271706706</v>
      </c>
      <c r="U1349" s="47">
        <f t="shared" si="146"/>
        <v>1228443.8271706703</v>
      </c>
      <c r="W1349" s="47">
        <f t="shared" si="147"/>
        <v>12284438.271706706</v>
      </c>
      <c r="X1349" s="47">
        <f t="shared" si="148"/>
        <v>1228443.8271706703</v>
      </c>
    </row>
    <row r="1350" spans="5:24" x14ac:dyDescent="0.2">
      <c r="E1350" s="63">
        <v>87495</v>
      </c>
      <c r="F1350" s="63" t="s">
        <v>60</v>
      </c>
      <c r="G1350" s="63" t="s">
        <v>73</v>
      </c>
      <c r="I1350" s="48" t="s">
        <v>77</v>
      </c>
      <c r="J1350" s="49">
        <v>1900</v>
      </c>
      <c r="K1350" s="49" t="s">
        <v>77</v>
      </c>
      <c r="L1350" s="49" t="s">
        <v>77</v>
      </c>
      <c r="M1350" s="50" t="s">
        <v>77</v>
      </c>
      <c r="N1350" s="46">
        <f t="shared" si="149"/>
        <v>1900</v>
      </c>
      <c r="P1350">
        <f t="shared" si="143"/>
        <v>124</v>
      </c>
      <c r="Q1350" s="38">
        <f t="shared" si="144"/>
        <v>1</v>
      </c>
      <c r="R1350" s="38">
        <f t="shared" si="145"/>
        <v>0.9</v>
      </c>
      <c r="T1350" s="47">
        <v>201037.31883068683</v>
      </c>
      <c r="U1350" s="47">
        <f t="shared" si="146"/>
        <v>20103.731883068678</v>
      </c>
      <c r="W1350" s="47">
        <f t="shared" si="147"/>
        <v>201037.31883068683</v>
      </c>
      <c r="X1350" s="47">
        <f t="shared" si="148"/>
        <v>20103.731883068678</v>
      </c>
    </row>
    <row r="1351" spans="5:24" x14ac:dyDescent="0.2">
      <c r="E1351" s="63">
        <v>87494</v>
      </c>
      <c r="F1351" s="63" t="s">
        <v>60</v>
      </c>
      <c r="G1351" s="63" t="s">
        <v>73</v>
      </c>
      <c r="I1351" s="48" t="s">
        <v>77</v>
      </c>
      <c r="J1351" s="49">
        <v>1900</v>
      </c>
      <c r="K1351" s="49" t="s">
        <v>77</v>
      </c>
      <c r="L1351" s="49" t="s">
        <v>77</v>
      </c>
      <c r="M1351" s="50" t="s">
        <v>77</v>
      </c>
      <c r="N1351" s="46">
        <f t="shared" si="149"/>
        <v>1900</v>
      </c>
      <c r="P1351">
        <f t="shared" si="143"/>
        <v>124</v>
      </c>
      <c r="Q1351" s="38">
        <f t="shared" si="144"/>
        <v>1</v>
      </c>
      <c r="R1351" s="38">
        <f t="shared" si="145"/>
        <v>0.9</v>
      </c>
      <c r="T1351" s="47">
        <v>38796.675563816752</v>
      </c>
      <c r="U1351" s="47">
        <f t="shared" si="146"/>
        <v>3879.6675563816743</v>
      </c>
      <c r="W1351" s="47">
        <f t="shared" si="147"/>
        <v>38796.675563816752</v>
      </c>
      <c r="X1351" s="47">
        <f t="shared" si="148"/>
        <v>3879.6675563816743</v>
      </c>
    </row>
    <row r="1352" spans="5:24" x14ac:dyDescent="0.2">
      <c r="E1352" s="63">
        <v>87493</v>
      </c>
      <c r="F1352" s="63" t="s">
        <v>60</v>
      </c>
      <c r="G1352" s="63" t="s">
        <v>73</v>
      </c>
      <c r="I1352" s="48" t="s">
        <v>77</v>
      </c>
      <c r="J1352" s="49">
        <v>1900</v>
      </c>
      <c r="K1352" s="49" t="s">
        <v>77</v>
      </c>
      <c r="L1352" s="49" t="s">
        <v>77</v>
      </c>
      <c r="M1352" s="50" t="s">
        <v>77</v>
      </c>
      <c r="N1352" s="46">
        <f t="shared" si="149"/>
        <v>1900</v>
      </c>
      <c r="P1352">
        <f t="shared" si="143"/>
        <v>124</v>
      </c>
      <c r="Q1352" s="38">
        <f t="shared" si="144"/>
        <v>1</v>
      </c>
      <c r="R1352" s="38">
        <f t="shared" si="145"/>
        <v>0.9</v>
      </c>
      <c r="T1352" s="47">
        <v>9156015.4330607541</v>
      </c>
      <c r="U1352" s="47">
        <f t="shared" si="146"/>
        <v>915601.54330607515</v>
      </c>
      <c r="W1352" s="47">
        <f t="shared" si="147"/>
        <v>9156015.4330607541</v>
      </c>
      <c r="X1352" s="47">
        <f t="shared" si="148"/>
        <v>915601.54330607515</v>
      </c>
    </row>
    <row r="1353" spans="5:24" x14ac:dyDescent="0.2">
      <c r="E1353" s="63">
        <v>87492</v>
      </c>
      <c r="F1353" s="63" t="s">
        <v>60</v>
      </c>
      <c r="G1353" s="63" t="s">
        <v>73</v>
      </c>
      <c r="I1353" s="48" t="s">
        <v>77</v>
      </c>
      <c r="J1353" s="49">
        <v>1900</v>
      </c>
      <c r="K1353" s="49" t="s">
        <v>77</v>
      </c>
      <c r="L1353" s="49" t="s">
        <v>77</v>
      </c>
      <c r="M1353" s="50" t="s">
        <v>77</v>
      </c>
      <c r="N1353" s="46">
        <f t="shared" si="149"/>
        <v>1900</v>
      </c>
      <c r="P1353">
        <f t="shared" si="143"/>
        <v>124</v>
      </c>
      <c r="Q1353" s="38">
        <f t="shared" si="144"/>
        <v>1</v>
      </c>
      <c r="R1353" s="38">
        <f t="shared" si="145"/>
        <v>0.9</v>
      </c>
      <c r="T1353" s="47">
        <v>28215.764046412191</v>
      </c>
      <c r="U1353" s="47">
        <f t="shared" si="146"/>
        <v>2821.5764046412182</v>
      </c>
      <c r="W1353" s="47">
        <f t="shared" si="147"/>
        <v>28215.764046412191</v>
      </c>
      <c r="X1353" s="47">
        <f t="shared" si="148"/>
        <v>2821.5764046412182</v>
      </c>
    </row>
    <row r="1354" spans="5:24" x14ac:dyDescent="0.2">
      <c r="E1354" s="63">
        <v>87491</v>
      </c>
      <c r="F1354" s="63" t="s">
        <v>62</v>
      </c>
      <c r="G1354" s="63" t="s">
        <v>73</v>
      </c>
      <c r="I1354" s="48">
        <v>2014</v>
      </c>
      <c r="J1354" s="49" t="s">
        <v>77</v>
      </c>
      <c r="K1354" s="49" t="s">
        <v>77</v>
      </c>
      <c r="L1354" s="49" t="s">
        <v>77</v>
      </c>
      <c r="M1354" s="50" t="s">
        <v>77</v>
      </c>
      <c r="N1354" s="46">
        <f t="shared" si="149"/>
        <v>2014</v>
      </c>
      <c r="P1354">
        <f t="shared" si="143"/>
        <v>10</v>
      </c>
      <c r="Q1354" s="38">
        <f t="shared" si="144"/>
        <v>0.2</v>
      </c>
      <c r="R1354" s="38">
        <f t="shared" si="145"/>
        <v>0.2</v>
      </c>
      <c r="T1354" s="47">
        <v>356766.63193300023</v>
      </c>
      <c r="U1354" s="47">
        <f t="shared" si="146"/>
        <v>285413.3055464002</v>
      </c>
      <c r="W1354" s="47">
        <f t="shared" si="147"/>
        <v>356766.63193300023</v>
      </c>
      <c r="X1354" s="47">
        <f t="shared" si="148"/>
        <v>285413.3055464002</v>
      </c>
    </row>
    <row r="1355" spans="5:24" x14ac:dyDescent="0.2">
      <c r="E1355" s="63">
        <v>87490</v>
      </c>
      <c r="F1355" s="63" t="s">
        <v>60</v>
      </c>
      <c r="G1355" s="63" t="s">
        <v>73</v>
      </c>
      <c r="I1355" s="48" t="s">
        <v>77</v>
      </c>
      <c r="J1355" s="49">
        <v>1900</v>
      </c>
      <c r="K1355" s="49" t="s">
        <v>77</v>
      </c>
      <c r="L1355" s="49" t="s">
        <v>77</v>
      </c>
      <c r="M1355" s="50" t="s">
        <v>77</v>
      </c>
      <c r="N1355" s="46">
        <f t="shared" si="149"/>
        <v>1900</v>
      </c>
      <c r="P1355">
        <f t="shared" si="143"/>
        <v>124</v>
      </c>
      <c r="Q1355" s="38">
        <f t="shared" si="144"/>
        <v>1</v>
      </c>
      <c r="R1355" s="38">
        <f t="shared" si="145"/>
        <v>0.9</v>
      </c>
      <c r="T1355" s="47">
        <v>21161.823034809138</v>
      </c>
      <c r="U1355" s="47">
        <f t="shared" si="146"/>
        <v>2116.1823034809136</v>
      </c>
      <c r="W1355" s="47">
        <f t="shared" si="147"/>
        <v>21161.823034809138</v>
      </c>
      <c r="X1355" s="47">
        <f t="shared" si="148"/>
        <v>2116.1823034809136</v>
      </c>
    </row>
    <row r="1356" spans="5:24" x14ac:dyDescent="0.2">
      <c r="E1356" s="63">
        <v>87489</v>
      </c>
      <c r="F1356" s="63" t="s">
        <v>61</v>
      </c>
      <c r="G1356" s="63" t="s">
        <v>73</v>
      </c>
      <c r="I1356" s="48" t="s">
        <v>77</v>
      </c>
      <c r="J1356" s="49" t="s">
        <v>77</v>
      </c>
      <c r="K1356" s="49">
        <v>1961</v>
      </c>
      <c r="L1356" s="49" t="s">
        <v>77</v>
      </c>
      <c r="M1356" s="50" t="s">
        <v>77</v>
      </c>
      <c r="N1356" s="46">
        <f t="shared" si="149"/>
        <v>1961</v>
      </c>
      <c r="P1356">
        <f t="shared" si="143"/>
        <v>63</v>
      </c>
      <c r="Q1356" s="38">
        <f t="shared" si="144"/>
        <v>1</v>
      </c>
      <c r="R1356" s="38">
        <f t="shared" si="145"/>
        <v>0.9</v>
      </c>
      <c r="T1356" s="47">
        <v>50734.114198837298</v>
      </c>
      <c r="U1356" s="47">
        <f t="shared" si="146"/>
        <v>5073.4114198837287</v>
      </c>
      <c r="W1356" s="47">
        <f t="shared" si="147"/>
        <v>50734.114198837298</v>
      </c>
      <c r="X1356" s="47">
        <f t="shared" si="148"/>
        <v>5073.4114198837287</v>
      </c>
    </row>
    <row r="1357" spans="5:24" x14ac:dyDescent="0.2">
      <c r="E1357" s="63">
        <v>87488</v>
      </c>
      <c r="F1357" s="63" t="s">
        <v>62</v>
      </c>
      <c r="G1357" s="63" t="s">
        <v>73</v>
      </c>
      <c r="I1357" s="48">
        <v>2011</v>
      </c>
      <c r="J1357" s="49" t="s">
        <v>77</v>
      </c>
      <c r="K1357" s="49" t="s">
        <v>77</v>
      </c>
      <c r="L1357" s="49" t="s">
        <v>77</v>
      </c>
      <c r="M1357" s="50" t="s">
        <v>77</v>
      </c>
      <c r="N1357" s="46">
        <f t="shared" si="149"/>
        <v>2011</v>
      </c>
      <c r="P1357">
        <f t="shared" si="143"/>
        <v>13</v>
      </c>
      <c r="Q1357" s="38">
        <f t="shared" si="144"/>
        <v>0.26</v>
      </c>
      <c r="R1357" s="38">
        <f t="shared" si="145"/>
        <v>0.26</v>
      </c>
      <c r="T1357" s="47">
        <v>312543.8478987196</v>
      </c>
      <c r="U1357" s="47">
        <f t="shared" si="146"/>
        <v>231282.4474450525</v>
      </c>
      <c r="W1357" s="47">
        <f t="shared" si="147"/>
        <v>312543.8478987196</v>
      </c>
      <c r="X1357" s="47">
        <f t="shared" si="148"/>
        <v>231282.4474450525</v>
      </c>
    </row>
    <row r="1358" spans="5:24" x14ac:dyDescent="0.2">
      <c r="E1358" s="63">
        <v>87487</v>
      </c>
      <c r="F1358" s="63" t="s">
        <v>62</v>
      </c>
      <c r="G1358" s="63" t="s">
        <v>73</v>
      </c>
      <c r="I1358" s="48" t="s">
        <v>77</v>
      </c>
      <c r="J1358" s="49" t="s">
        <v>77</v>
      </c>
      <c r="K1358" s="49" t="s">
        <v>77</v>
      </c>
      <c r="L1358" s="49">
        <v>1968</v>
      </c>
      <c r="M1358" s="50" t="s">
        <v>77</v>
      </c>
      <c r="N1358" s="46">
        <f t="shared" si="149"/>
        <v>1968</v>
      </c>
      <c r="P1358">
        <f t="shared" si="143"/>
        <v>56</v>
      </c>
      <c r="Q1358" s="38">
        <f t="shared" si="144"/>
        <v>1</v>
      </c>
      <c r="R1358" s="38">
        <f t="shared" si="145"/>
        <v>0.9</v>
      </c>
      <c r="T1358" s="47">
        <v>2713.0542352319408</v>
      </c>
      <c r="U1358" s="47">
        <f t="shared" si="146"/>
        <v>271.30542352319401</v>
      </c>
      <c r="W1358" s="47">
        <f t="shared" si="147"/>
        <v>2713.0542352319408</v>
      </c>
      <c r="X1358" s="47">
        <f t="shared" si="148"/>
        <v>271.30542352319401</v>
      </c>
    </row>
    <row r="1359" spans="5:24" x14ac:dyDescent="0.2">
      <c r="E1359" s="63">
        <v>87486</v>
      </c>
      <c r="F1359" s="63" t="s">
        <v>61</v>
      </c>
      <c r="G1359" s="63" t="s">
        <v>73</v>
      </c>
      <c r="I1359" s="48" t="s">
        <v>77</v>
      </c>
      <c r="J1359" s="49" t="s">
        <v>77</v>
      </c>
      <c r="K1359" s="49">
        <v>1961</v>
      </c>
      <c r="L1359" s="49" t="s">
        <v>77</v>
      </c>
      <c r="M1359" s="50" t="s">
        <v>77</v>
      </c>
      <c r="N1359" s="46">
        <f t="shared" si="149"/>
        <v>1961</v>
      </c>
      <c r="P1359">
        <f t="shared" si="143"/>
        <v>63</v>
      </c>
      <c r="Q1359" s="38">
        <f t="shared" si="144"/>
        <v>1</v>
      </c>
      <c r="R1359" s="38">
        <f t="shared" si="145"/>
        <v>0.9</v>
      </c>
      <c r="T1359" s="47">
        <v>277274.14284070441</v>
      </c>
      <c r="U1359" s="47">
        <f t="shared" si="146"/>
        <v>27727.414284070437</v>
      </c>
      <c r="W1359" s="47">
        <f t="shared" si="147"/>
        <v>277274.14284070441</v>
      </c>
      <c r="X1359" s="47">
        <f t="shared" si="148"/>
        <v>27727.414284070437</v>
      </c>
    </row>
    <row r="1360" spans="5:24" x14ac:dyDescent="0.2">
      <c r="E1360" s="63">
        <v>87485</v>
      </c>
      <c r="F1360" s="63" t="s">
        <v>61</v>
      </c>
      <c r="G1360" s="63" t="s">
        <v>73</v>
      </c>
      <c r="I1360" s="48" t="s">
        <v>77</v>
      </c>
      <c r="J1360" s="49" t="s">
        <v>77</v>
      </c>
      <c r="K1360" s="49">
        <v>1961</v>
      </c>
      <c r="L1360" s="49" t="s">
        <v>77</v>
      </c>
      <c r="M1360" s="50" t="s">
        <v>77</v>
      </c>
      <c r="N1360" s="46">
        <f t="shared" si="149"/>
        <v>1961</v>
      </c>
      <c r="P1360">
        <f t="shared" si="143"/>
        <v>63</v>
      </c>
      <c r="Q1360" s="38">
        <f t="shared" si="144"/>
        <v>1</v>
      </c>
      <c r="R1360" s="38">
        <f t="shared" si="145"/>
        <v>0.9</v>
      </c>
      <c r="T1360" s="47">
        <v>451180.91931907181</v>
      </c>
      <c r="U1360" s="47">
        <f t="shared" si="146"/>
        <v>45118.091931907169</v>
      </c>
      <c r="W1360" s="47">
        <f t="shared" si="147"/>
        <v>451180.91931907181</v>
      </c>
      <c r="X1360" s="47">
        <f t="shared" si="148"/>
        <v>45118.091931907169</v>
      </c>
    </row>
    <row r="1361" spans="5:24" x14ac:dyDescent="0.2">
      <c r="E1361" s="63">
        <v>87484</v>
      </c>
      <c r="F1361" s="63" t="s">
        <v>60</v>
      </c>
      <c r="G1361" s="63" t="s">
        <v>73</v>
      </c>
      <c r="I1361" s="48" t="s">
        <v>77</v>
      </c>
      <c r="J1361" s="49">
        <v>1900</v>
      </c>
      <c r="K1361" s="49" t="s">
        <v>77</v>
      </c>
      <c r="L1361" s="49" t="s">
        <v>77</v>
      </c>
      <c r="M1361" s="50" t="s">
        <v>77</v>
      </c>
      <c r="N1361" s="46">
        <f t="shared" si="149"/>
        <v>1900</v>
      </c>
      <c r="P1361">
        <f t="shared" si="143"/>
        <v>124</v>
      </c>
      <c r="Q1361" s="38">
        <f t="shared" si="144"/>
        <v>1</v>
      </c>
      <c r="R1361" s="38">
        <f t="shared" si="145"/>
        <v>0.9</v>
      </c>
      <c r="T1361" s="47">
        <v>74608.991468878376</v>
      </c>
      <c r="U1361" s="47">
        <f t="shared" si="146"/>
        <v>7460.8991468878357</v>
      </c>
      <c r="W1361" s="47">
        <f t="shared" si="147"/>
        <v>74608.991468878376</v>
      </c>
      <c r="X1361" s="47">
        <f t="shared" si="148"/>
        <v>7460.8991468878357</v>
      </c>
    </row>
    <row r="1362" spans="5:24" x14ac:dyDescent="0.2">
      <c r="E1362" s="63">
        <v>87483</v>
      </c>
      <c r="F1362" s="63" t="s">
        <v>60</v>
      </c>
      <c r="G1362" s="63" t="s">
        <v>73</v>
      </c>
      <c r="I1362" s="48" t="s">
        <v>77</v>
      </c>
      <c r="J1362" s="49">
        <v>1900</v>
      </c>
      <c r="K1362" s="49" t="s">
        <v>77</v>
      </c>
      <c r="L1362" s="49" t="s">
        <v>77</v>
      </c>
      <c r="M1362" s="50" t="s">
        <v>77</v>
      </c>
      <c r="N1362" s="46">
        <f t="shared" si="149"/>
        <v>1900</v>
      </c>
      <c r="P1362">
        <f t="shared" si="143"/>
        <v>124</v>
      </c>
      <c r="Q1362" s="38">
        <f t="shared" si="144"/>
        <v>1</v>
      </c>
      <c r="R1362" s="38">
        <f t="shared" si="145"/>
        <v>0.9</v>
      </c>
      <c r="T1362" s="47">
        <v>257740.1523470344</v>
      </c>
      <c r="U1362" s="47">
        <f t="shared" si="146"/>
        <v>25774.015234703435</v>
      </c>
      <c r="W1362" s="47">
        <f t="shared" si="147"/>
        <v>257740.1523470344</v>
      </c>
      <c r="X1362" s="47">
        <f t="shared" si="148"/>
        <v>25774.015234703435</v>
      </c>
    </row>
    <row r="1363" spans="5:24" x14ac:dyDescent="0.2">
      <c r="E1363" s="63">
        <v>87482</v>
      </c>
      <c r="F1363" s="63" t="s">
        <v>60</v>
      </c>
      <c r="G1363" s="63" t="s">
        <v>73</v>
      </c>
      <c r="I1363" s="48" t="s">
        <v>77</v>
      </c>
      <c r="J1363" s="49">
        <v>1900</v>
      </c>
      <c r="K1363" s="49" t="s">
        <v>77</v>
      </c>
      <c r="L1363" s="49" t="s">
        <v>77</v>
      </c>
      <c r="M1363" s="50" t="s">
        <v>77</v>
      </c>
      <c r="N1363" s="46">
        <f t="shared" si="149"/>
        <v>1900</v>
      </c>
      <c r="P1363">
        <f t="shared" si="143"/>
        <v>124</v>
      </c>
      <c r="Q1363" s="38">
        <f t="shared" si="144"/>
        <v>1</v>
      </c>
      <c r="R1363" s="38">
        <f t="shared" si="145"/>
        <v>0.9</v>
      </c>
      <c r="T1363" s="47">
        <v>451180.91931907181</v>
      </c>
      <c r="U1363" s="47">
        <f t="shared" si="146"/>
        <v>45118.091931907169</v>
      </c>
      <c r="W1363" s="47">
        <f t="shared" si="147"/>
        <v>451180.91931907181</v>
      </c>
      <c r="X1363" s="47">
        <f t="shared" si="148"/>
        <v>45118.091931907169</v>
      </c>
    </row>
    <row r="1364" spans="5:24" x14ac:dyDescent="0.2">
      <c r="E1364" s="63">
        <v>87480</v>
      </c>
      <c r="F1364" s="63" t="s">
        <v>63</v>
      </c>
      <c r="G1364" s="63" t="s">
        <v>73</v>
      </c>
      <c r="I1364" s="48" t="s">
        <v>77</v>
      </c>
      <c r="J1364" s="49" t="s">
        <v>77</v>
      </c>
      <c r="K1364" s="49" t="s">
        <v>77</v>
      </c>
      <c r="L1364" s="49" t="s">
        <v>77</v>
      </c>
      <c r="M1364" s="50">
        <v>1968</v>
      </c>
      <c r="N1364" s="46">
        <f t="shared" si="149"/>
        <v>1968</v>
      </c>
      <c r="P1364">
        <f t="shared" si="143"/>
        <v>56</v>
      </c>
      <c r="Q1364" s="38">
        <f t="shared" si="144"/>
        <v>1</v>
      </c>
      <c r="R1364" s="38">
        <f t="shared" si="145"/>
        <v>0.9</v>
      </c>
      <c r="T1364" s="47">
        <v>61640.592224469707</v>
      </c>
      <c r="U1364" s="47">
        <f t="shared" si="146"/>
        <v>6164.0592224469692</v>
      </c>
      <c r="W1364" s="47">
        <f t="shared" si="147"/>
        <v>61640.592224469707</v>
      </c>
      <c r="X1364" s="47">
        <f t="shared" si="148"/>
        <v>6164.0592224469692</v>
      </c>
    </row>
    <row r="1365" spans="5:24" x14ac:dyDescent="0.2">
      <c r="E1365" s="63">
        <v>87470</v>
      </c>
      <c r="F1365" s="63" t="s">
        <v>62</v>
      </c>
      <c r="G1365" s="63" t="s">
        <v>73</v>
      </c>
      <c r="I1365" s="48" t="s">
        <v>77</v>
      </c>
      <c r="J1365" s="49" t="s">
        <v>77</v>
      </c>
      <c r="K1365" s="49" t="s">
        <v>77</v>
      </c>
      <c r="L1365" s="49">
        <v>1968</v>
      </c>
      <c r="M1365" s="50" t="s">
        <v>77</v>
      </c>
      <c r="N1365" s="46">
        <f t="shared" si="149"/>
        <v>1968</v>
      </c>
      <c r="P1365">
        <f t="shared" si="143"/>
        <v>56</v>
      </c>
      <c r="Q1365" s="38">
        <f t="shared" si="144"/>
        <v>1</v>
      </c>
      <c r="R1365" s="38">
        <f t="shared" si="145"/>
        <v>0.9</v>
      </c>
      <c r="T1365" s="47">
        <v>187472.04765452709</v>
      </c>
      <c r="U1365" s="47">
        <f t="shared" si="146"/>
        <v>18747.204765452705</v>
      </c>
      <c r="W1365" s="47">
        <f t="shared" si="147"/>
        <v>187472.04765452709</v>
      </c>
      <c r="X1365" s="47">
        <f t="shared" si="148"/>
        <v>18747.204765452705</v>
      </c>
    </row>
    <row r="1366" spans="5:24" x14ac:dyDescent="0.2">
      <c r="E1366" s="63">
        <v>87469</v>
      </c>
      <c r="F1366" s="63" t="s">
        <v>62</v>
      </c>
      <c r="G1366" s="63" t="s">
        <v>73</v>
      </c>
      <c r="I1366" s="48" t="s">
        <v>77</v>
      </c>
      <c r="J1366" s="49" t="s">
        <v>77</v>
      </c>
      <c r="K1366" s="49" t="s">
        <v>77</v>
      </c>
      <c r="L1366" s="49">
        <v>1968</v>
      </c>
      <c r="M1366" s="50" t="s">
        <v>77</v>
      </c>
      <c r="N1366" s="46">
        <f t="shared" si="149"/>
        <v>1968</v>
      </c>
      <c r="P1366">
        <f t="shared" si="143"/>
        <v>56</v>
      </c>
      <c r="Q1366" s="38">
        <f t="shared" si="144"/>
        <v>1</v>
      </c>
      <c r="R1366" s="38">
        <f t="shared" si="145"/>
        <v>0.9</v>
      </c>
      <c r="T1366" s="47">
        <v>187472.04765452709</v>
      </c>
      <c r="U1366" s="47">
        <f t="shared" si="146"/>
        <v>18747.204765452705</v>
      </c>
      <c r="W1366" s="47">
        <f t="shared" si="147"/>
        <v>187472.04765452709</v>
      </c>
      <c r="X1366" s="47">
        <f t="shared" si="148"/>
        <v>18747.204765452705</v>
      </c>
    </row>
    <row r="1367" spans="5:24" x14ac:dyDescent="0.2">
      <c r="E1367" s="63">
        <v>87468</v>
      </c>
      <c r="F1367" s="63" t="s">
        <v>63</v>
      </c>
      <c r="G1367" s="63" t="s">
        <v>73</v>
      </c>
      <c r="I1367" s="48" t="s">
        <v>77</v>
      </c>
      <c r="J1367" s="49" t="s">
        <v>77</v>
      </c>
      <c r="K1367" s="49" t="s">
        <v>77</v>
      </c>
      <c r="L1367" s="49" t="s">
        <v>77</v>
      </c>
      <c r="M1367" s="50">
        <v>1968</v>
      </c>
      <c r="N1367" s="46">
        <f t="shared" si="149"/>
        <v>1968</v>
      </c>
      <c r="P1367">
        <f t="shared" ref="P1367:P1430" si="150">$I$4-N1367</f>
        <v>56</v>
      </c>
      <c r="Q1367" s="38">
        <f t="shared" ref="Q1367:Q1430" si="151">MIN(1,P1367/$K$4)</f>
        <v>1</v>
      </c>
      <c r="R1367" s="38">
        <f t="shared" ref="R1367:R1430" si="152">IF(Q1367=1,1-$N$4,Q1367)</f>
        <v>0.9</v>
      </c>
      <c r="T1367" s="47">
        <v>702138.43607802643</v>
      </c>
      <c r="U1367" s="47">
        <f t="shared" ref="U1367:U1430" si="153">(1-R1367)*$T1367</f>
        <v>70213.843607802628</v>
      </c>
      <c r="W1367" s="47">
        <f t="shared" ref="W1367:W1430" si="154">IF(G1367="Operational",T1367,0)</f>
        <v>702138.43607802643</v>
      </c>
      <c r="X1367" s="47">
        <f t="shared" ref="X1367:X1430" si="155">IF(W1367=0,0,U1367)</f>
        <v>70213.843607802628</v>
      </c>
    </row>
    <row r="1368" spans="5:24" x14ac:dyDescent="0.2">
      <c r="E1368" s="63">
        <v>87467</v>
      </c>
      <c r="F1368" s="63" t="s">
        <v>63</v>
      </c>
      <c r="G1368" s="63" t="s">
        <v>73</v>
      </c>
      <c r="I1368" s="48" t="s">
        <v>77</v>
      </c>
      <c r="J1368" s="49" t="s">
        <v>77</v>
      </c>
      <c r="K1368" s="49" t="s">
        <v>77</v>
      </c>
      <c r="L1368" s="49" t="s">
        <v>77</v>
      </c>
      <c r="M1368" s="50">
        <v>1968</v>
      </c>
      <c r="N1368" s="46">
        <f t="shared" ref="N1368:N1431" si="156">MIN(I1368:M1368)</f>
        <v>1968</v>
      </c>
      <c r="P1368">
        <f t="shared" si="150"/>
        <v>56</v>
      </c>
      <c r="Q1368" s="38">
        <f t="shared" si="151"/>
        <v>1</v>
      </c>
      <c r="R1368" s="38">
        <f t="shared" si="152"/>
        <v>0.9</v>
      </c>
      <c r="T1368" s="47">
        <v>225454.80694777431</v>
      </c>
      <c r="U1368" s="47">
        <f t="shared" si="153"/>
        <v>22545.480694777427</v>
      </c>
      <c r="W1368" s="47">
        <f t="shared" si="154"/>
        <v>225454.80694777431</v>
      </c>
      <c r="X1368" s="47">
        <f t="shared" si="155"/>
        <v>22545.480694777427</v>
      </c>
    </row>
    <row r="1369" spans="5:24" x14ac:dyDescent="0.2">
      <c r="E1369" s="63">
        <v>87466</v>
      </c>
      <c r="F1369" s="63" t="s">
        <v>63</v>
      </c>
      <c r="G1369" s="63" t="s">
        <v>73</v>
      </c>
      <c r="I1369" s="48" t="s">
        <v>77</v>
      </c>
      <c r="J1369" s="49" t="s">
        <v>77</v>
      </c>
      <c r="K1369" s="49" t="s">
        <v>77</v>
      </c>
      <c r="L1369" s="49" t="s">
        <v>77</v>
      </c>
      <c r="M1369" s="50">
        <v>1968</v>
      </c>
      <c r="N1369" s="46">
        <f t="shared" si="156"/>
        <v>1968</v>
      </c>
      <c r="P1369">
        <f t="shared" si="150"/>
        <v>56</v>
      </c>
      <c r="Q1369" s="38">
        <f t="shared" si="151"/>
        <v>1</v>
      </c>
      <c r="R1369" s="38">
        <f t="shared" si="152"/>
        <v>0.9</v>
      </c>
      <c r="T1369" s="47">
        <v>33099.261669829677</v>
      </c>
      <c r="U1369" s="47">
        <f t="shared" si="153"/>
        <v>3309.9261669829671</v>
      </c>
      <c r="W1369" s="47">
        <f t="shared" si="154"/>
        <v>33099.261669829677</v>
      </c>
      <c r="X1369" s="47">
        <f t="shared" si="155"/>
        <v>3309.9261669829671</v>
      </c>
    </row>
    <row r="1370" spans="5:24" x14ac:dyDescent="0.2">
      <c r="E1370" s="63">
        <v>87465</v>
      </c>
      <c r="F1370" s="63" t="s">
        <v>63</v>
      </c>
      <c r="G1370" s="63" t="s">
        <v>73</v>
      </c>
      <c r="I1370" s="48" t="s">
        <v>77</v>
      </c>
      <c r="J1370" s="49" t="s">
        <v>77</v>
      </c>
      <c r="K1370" s="49" t="s">
        <v>77</v>
      </c>
      <c r="L1370" s="49" t="s">
        <v>77</v>
      </c>
      <c r="M1370" s="50">
        <v>1968</v>
      </c>
      <c r="N1370" s="46">
        <f t="shared" si="156"/>
        <v>1968</v>
      </c>
      <c r="P1370">
        <f t="shared" si="150"/>
        <v>56</v>
      </c>
      <c r="Q1370" s="38">
        <f t="shared" si="151"/>
        <v>1</v>
      </c>
      <c r="R1370" s="38">
        <f t="shared" si="152"/>
        <v>0.9</v>
      </c>
      <c r="T1370" s="47">
        <v>128327.46532647082</v>
      </c>
      <c r="U1370" s="47">
        <f t="shared" si="153"/>
        <v>12832.746532647079</v>
      </c>
      <c r="W1370" s="47">
        <f t="shared" si="154"/>
        <v>128327.46532647082</v>
      </c>
      <c r="X1370" s="47">
        <f t="shared" si="155"/>
        <v>12832.746532647079</v>
      </c>
    </row>
    <row r="1371" spans="5:24" x14ac:dyDescent="0.2">
      <c r="E1371" s="63">
        <v>87464</v>
      </c>
      <c r="F1371" s="63" t="s">
        <v>63</v>
      </c>
      <c r="G1371" s="63" t="s">
        <v>73</v>
      </c>
      <c r="I1371" s="48" t="s">
        <v>77</v>
      </c>
      <c r="J1371" s="49" t="s">
        <v>77</v>
      </c>
      <c r="K1371" s="49" t="s">
        <v>77</v>
      </c>
      <c r="L1371" s="49" t="s">
        <v>77</v>
      </c>
      <c r="M1371" s="50">
        <v>1968</v>
      </c>
      <c r="N1371" s="46">
        <f t="shared" si="156"/>
        <v>1968</v>
      </c>
      <c r="P1371">
        <f t="shared" si="150"/>
        <v>56</v>
      </c>
      <c r="Q1371" s="38">
        <f t="shared" si="151"/>
        <v>1</v>
      </c>
      <c r="R1371" s="38">
        <f t="shared" si="152"/>
        <v>0.9</v>
      </c>
      <c r="T1371" s="47">
        <v>280529.80792298273</v>
      </c>
      <c r="U1371" s="47">
        <f t="shared" si="153"/>
        <v>28052.980792298265</v>
      </c>
      <c r="W1371" s="47">
        <f t="shared" si="154"/>
        <v>280529.80792298273</v>
      </c>
      <c r="X1371" s="47">
        <f t="shared" si="155"/>
        <v>28052.980792298265</v>
      </c>
    </row>
    <row r="1372" spans="5:24" x14ac:dyDescent="0.2">
      <c r="E1372" s="63">
        <v>87462</v>
      </c>
      <c r="F1372" s="63" t="s">
        <v>63</v>
      </c>
      <c r="G1372" s="63" t="s">
        <v>73</v>
      </c>
      <c r="I1372" s="48" t="s">
        <v>77</v>
      </c>
      <c r="J1372" s="49" t="s">
        <v>77</v>
      </c>
      <c r="K1372" s="49" t="s">
        <v>77</v>
      </c>
      <c r="L1372" s="49" t="s">
        <v>77</v>
      </c>
      <c r="M1372" s="50">
        <v>1968</v>
      </c>
      <c r="N1372" s="46">
        <f t="shared" si="156"/>
        <v>1968</v>
      </c>
      <c r="P1372">
        <f t="shared" si="150"/>
        <v>56</v>
      </c>
      <c r="Q1372" s="38">
        <f t="shared" si="151"/>
        <v>1</v>
      </c>
      <c r="R1372" s="38">
        <f t="shared" si="152"/>
        <v>0.9</v>
      </c>
      <c r="T1372" s="47">
        <v>263708.87166454468</v>
      </c>
      <c r="U1372" s="47">
        <f t="shared" si="153"/>
        <v>26370.887166454464</v>
      </c>
      <c r="W1372" s="47">
        <f t="shared" si="154"/>
        <v>263708.87166454468</v>
      </c>
      <c r="X1372" s="47">
        <f t="shared" si="155"/>
        <v>26370.887166454464</v>
      </c>
    </row>
    <row r="1373" spans="5:24" x14ac:dyDescent="0.2">
      <c r="E1373" s="63">
        <v>87461</v>
      </c>
      <c r="F1373" s="63" t="s">
        <v>60</v>
      </c>
      <c r="G1373" s="63" t="s">
        <v>73</v>
      </c>
      <c r="I1373" s="48">
        <v>2022</v>
      </c>
      <c r="J1373" s="49" t="s">
        <v>77</v>
      </c>
      <c r="K1373" s="49" t="s">
        <v>77</v>
      </c>
      <c r="L1373" s="49" t="s">
        <v>77</v>
      </c>
      <c r="M1373" s="50" t="s">
        <v>77</v>
      </c>
      <c r="N1373" s="46">
        <f t="shared" si="156"/>
        <v>2022</v>
      </c>
      <c r="P1373">
        <f t="shared" si="150"/>
        <v>2</v>
      </c>
      <c r="Q1373" s="38">
        <f t="shared" si="151"/>
        <v>0.04</v>
      </c>
      <c r="R1373" s="38">
        <f t="shared" si="152"/>
        <v>0.04</v>
      </c>
      <c r="T1373" s="47">
        <v>238965.81703922938</v>
      </c>
      <c r="U1373" s="47">
        <f t="shared" si="153"/>
        <v>229407.18435766021</v>
      </c>
      <c r="W1373" s="47">
        <f t="shared" si="154"/>
        <v>238965.81703922938</v>
      </c>
      <c r="X1373" s="47">
        <f t="shared" si="155"/>
        <v>229407.18435766021</v>
      </c>
    </row>
    <row r="1374" spans="5:24" x14ac:dyDescent="0.2">
      <c r="E1374" s="63">
        <v>87460</v>
      </c>
      <c r="F1374" s="63" t="s">
        <v>60</v>
      </c>
      <c r="G1374" s="63" t="s">
        <v>73</v>
      </c>
      <c r="I1374" s="48" t="s">
        <v>77</v>
      </c>
      <c r="J1374" s="49">
        <v>1900</v>
      </c>
      <c r="K1374" s="49" t="s">
        <v>77</v>
      </c>
      <c r="L1374" s="49" t="s">
        <v>77</v>
      </c>
      <c r="M1374" s="50" t="s">
        <v>77</v>
      </c>
      <c r="N1374" s="46">
        <f t="shared" si="156"/>
        <v>1900</v>
      </c>
      <c r="P1374">
        <f t="shared" si="150"/>
        <v>124</v>
      </c>
      <c r="Q1374" s="38">
        <f t="shared" si="151"/>
        <v>1</v>
      </c>
      <c r="R1374" s="38">
        <f t="shared" si="152"/>
        <v>0.9</v>
      </c>
      <c r="T1374" s="47">
        <v>25774.015234703438</v>
      </c>
      <c r="U1374" s="47">
        <f t="shared" si="153"/>
        <v>2577.4015234703434</v>
      </c>
      <c r="W1374" s="47">
        <f t="shared" si="154"/>
        <v>25774.015234703438</v>
      </c>
      <c r="X1374" s="47">
        <f t="shared" si="155"/>
        <v>2577.4015234703434</v>
      </c>
    </row>
    <row r="1375" spans="5:24" x14ac:dyDescent="0.2">
      <c r="E1375" s="63">
        <v>87459</v>
      </c>
      <c r="F1375" s="63" t="s">
        <v>63</v>
      </c>
      <c r="G1375" s="63" t="s">
        <v>73</v>
      </c>
      <c r="I1375" s="48" t="s">
        <v>77</v>
      </c>
      <c r="J1375" s="49" t="s">
        <v>77</v>
      </c>
      <c r="K1375" s="49" t="s">
        <v>77</v>
      </c>
      <c r="L1375" s="49" t="s">
        <v>77</v>
      </c>
      <c r="M1375" s="50">
        <v>1968</v>
      </c>
      <c r="N1375" s="46">
        <f t="shared" si="156"/>
        <v>1968</v>
      </c>
      <c r="P1375">
        <f t="shared" si="150"/>
        <v>56</v>
      </c>
      <c r="Q1375" s="38">
        <f t="shared" si="151"/>
        <v>1</v>
      </c>
      <c r="R1375" s="38">
        <f t="shared" si="152"/>
        <v>0.9</v>
      </c>
      <c r="T1375" s="47">
        <v>2984.3596587551351</v>
      </c>
      <c r="U1375" s="47">
        <f t="shared" si="153"/>
        <v>298.43596587551343</v>
      </c>
      <c r="W1375" s="47">
        <f t="shared" si="154"/>
        <v>2984.3596587551351</v>
      </c>
      <c r="X1375" s="47">
        <f t="shared" si="155"/>
        <v>298.43596587551343</v>
      </c>
    </row>
    <row r="1376" spans="5:24" x14ac:dyDescent="0.2">
      <c r="E1376" s="63">
        <v>87457</v>
      </c>
      <c r="F1376" s="63" t="s">
        <v>63</v>
      </c>
      <c r="G1376" s="63" t="s">
        <v>73</v>
      </c>
      <c r="I1376" s="48" t="s">
        <v>77</v>
      </c>
      <c r="J1376" s="49" t="s">
        <v>77</v>
      </c>
      <c r="K1376" s="49" t="s">
        <v>77</v>
      </c>
      <c r="L1376" s="49" t="s">
        <v>77</v>
      </c>
      <c r="M1376" s="50">
        <v>1968</v>
      </c>
      <c r="N1376" s="46">
        <f t="shared" si="156"/>
        <v>1968</v>
      </c>
      <c r="P1376">
        <f t="shared" si="150"/>
        <v>56</v>
      </c>
      <c r="Q1376" s="38">
        <f t="shared" si="151"/>
        <v>1</v>
      </c>
      <c r="R1376" s="38">
        <f t="shared" si="152"/>
        <v>0.9</v>
      </c>
      <c r="T1376" s="47">
        <v>49377.587081221325</v>
      </c>
      <c r="U1376" s="47">
        <f t="shared" si="153"/>
        <v>4937.7587081221318</v>
      </c>
      <c r="W1376" s="47">
        <f t="shared" si="154"/>
        <v>49377.587081221325</v>
      </c>
      <c r="X1376" s="47">
        <f t="shared" si="155"/>
        <v>4937.7587081221318</v>
      </c>
    </row>
    <row r="1377" spans="5:24" x14ac:dyDescent="0.2">
      <c r="E1377" s="63">
        <v>87456</v>
      </c>
      <c r="F1377" s="63" t="s">
        <v>63</v>
      </c>
      <c r="G1377" s="63" t="s">
        <v>73</v>
      </c>
      <c r="I1377" s="48" t="s">
        <v>77</v>
      </c>
      <c r="J1377" s="49" t="s">
        <v>77</v>
      </c>
      <c r="K1377" s="49" t="s">
        <v>77</v>
      </c>
      <c r="L1377" s="49" t="s">
        <v>77</v>
      </c>
      <c r="M1377" s="50">
        <v>1968</v>
      </c>
      <c r="N1377" s="46">
        <f t="shared" si="156"/>
        <v>1968</v>
      </c>
      <c r="P1377">
        <f t="shared" si="150"/>
        <v>56</v>
      </c>
      <c r="Q1377" s="38">
        <f t="shared" si="151"/>
        <v>1</v>
      </c>
      <c r="R1377" s="38">
        <f t="shared" si="152"/>
        <v>0.9</v>
      </c>
      <c r="T1377" s="47">
        <v>20619.212187762751</v>
      </c>
      <c r="U1377" s="47">
        <f t="shared" si="153"/>
        <v>2061.9212187762746</v>
      </c>
      <c r="W1377" s="47">
        <f t="shared" si="154"/>
        <v>20619.212187762751</v>
      </c>
      <c r="X1377" s="47">
        <f t="shared" si="155"/>
        <v>2061.9212187762746</v>
      </c>
    </row>
    <row r="1378" spans="5:24" x14ac:dyDescent="0.2">
      <c r="E1378" s="63">
        <v>87455</v>
      </c>
      <c r="F1378" s="63" t="s">
        <v>63</v>
      </c>
      <c r="G1378" s="63" t="s">
        <v>73</v>
      </c>
      <c r="I1378" s="48" t="s">
        <v>77</v>
      </c>
      <c r="J1378" s="49" t="s">
        <v>77</v>
      </c>
      <c r="K1378" s="49" t="s">
        <v>77</v>
      </c>
      <c r="L1378" s="49" t="s">
        <v>77</v>
      </c>
      <c r="M1378" s="50">
        <v>1968</v>
      </c>
      <c r="N1378" s="46">
        <f t="shared" si="156"/>
        <v>1968</v>
      </c>
      <c r="P1378">
        <f t="shared" si="150"/>
        <v>56</v>
      </c>
      <c r="Q1378" s="38">
        <f t="shared" si="151"/>
        <v>1</v>
      </c>
      <c r="R1378" s="38">
        <f t="shared" si="152"/>
        <v>0.9</v>
      </c>
      <c r="T1378" s="47">
        <v>1899.1379646623589</v>
      </c>
      <c r="U1378" s="47">
        <f t="shared" si="153"/>
        <v>189.91379646623585</v>
      </c>
      <c r="W1378" s="47">
        <f t="shared" si="154"/>
        <v>1899.1379646623589</v>
      </c>
      <c r="X1378" s="47">
        <f t="shared" si="155"/>
        <v>189.91379646623585</v>
      </c>
    </row>
    <row r="1379" spans="5:24" x14ac:dyDescent="0.2">
      <c r="E1379" s="63">
        <v>87454</v>
      </c>
      <c r="F1379" s="63" t="s">
        <v>61</v>
      </c>
      <c r="G1379" s="63" t="s">
        <v>73</v>
      </c>
      <c r="I1379" s="48" t="s">
        <v>77</v>
      </c>
      <c r="J1379" s="49" t="s">
        <v>77</v>
      </c>
      <c r="K1379" s="49">
        <v>1961</v>
      </c>
      <c r="L1379" s="49" t="s">
        <v>77</v>
      </c>
      <c r="M1379" s="50" t="s">
        <v>77</v>
      </c>
      <c r="N1379" s="46">
        <f t="shared" si="156"/>
        <v>1961</v>
      </c>
      <c r="P1379">
        <f t="shared" si="150"/>
        <v>63</v>
      </c>
      <c r="Q1379" s="38">
        <f t="shared" si="151"/>
        <v>1</v>
      </c>
      <c r="R1379" s="38">
        <f t="shared" si="152"/>
        <v>0.9</v>
      </c>
      <c r="T1379" s="47">
        <v>147590.1503966176</v>
      </c>
      <c r="U1379" s="47">
        <f t="shared" si="153"/>
        <v>14759.015039661756</v>
      </c>
      <c r="W1379" s="47">
        <f t="shared" si="154"/>
        <v>147590.1503966176</v>
      </c>
      <c r="X1379" s="47">
        <f t="shared" si="155"/>
        <v>14759.015039661756</v>
      </c>
    </row>
    <row r="1380" spans="5:24" x14ac:dyDescent="0.2">
      <c r="E1380" s="63">
        <v>87453</v>
      </c>
      <c r="F1380" s="63" t="s">
        <v>62</v>
      </c>
      <c r="G1380" s="63" t="s">
        <v>73</v>
      </c>
      <c r="I1380" s="48" t="s">
        <v>77</v>
      </c>
      <c r="J1380" s="49" t="s">
        <v>77</v>
      </c>
      <c r="K1380" s="49" t="s">
        <v>77</v>
      </c>
      <c r="L1380" s="49">
        <v>1968</v>
      </c>
      <c r="M1380" s="50" t="s">
        <v>77</v>
      </c>
      <c r="N1380" s="46">
        <f t="shared" si="156"/>
        <v>1968</v>
      </c>
      <c r="P1380">
        <f t="shared" si="150"/>
        <v>56</v>
      </c>
      <c r="Q1380" s="38">
        <f t="shared" si="151"/>
        <v>1</v>
      </c>
      <c r="R1380" s="38">
        <f t="shared" si="152"/>
        <v>0.9</v>
      </c>
      <c r="T1380" s="47">
        <v>165496.3083491484</v>
      </c>
      <c r="U1380" s="47">
        <f t="shared" si="153"/>
        <v>16549.630834914835</v>
      </c>
      <c r="W1380" s="47">
        <f t="shared" si="154"/>
        <v>165496.3083491484</v>
      </c>
      <c r="X1380" s="47">
        <f t="shared" si="155"/>
        <v>16549.630834914835</v>
      </c>
    </row>
    <row r="1381" spans="5:24" x14ac:dyDescent="0.2">
      <c r="E1381" s="63">
        <v>87452</v>
      </c>
      <c r="F1381" s="63" t="s">
        <v>62</v>
      </c>
      <c r="G1381" s="63" t="s">
        <v>73</v>
      </c>
      <c r="I1381" s="48" t="s">
        <v>77</v>
      </c>
      <c r="J1381" s="49" t="s">
        <v>77</v>
      </c>
      <c r="K1381" s="49" t="s">
        <v>77</v>
      </c>
      <c r="L1381" s="49">
        <v>1968</v>
      </c>
      <c r="M1381" s="50" t="s">
        <v>77</v>
      </c>
      <c r="N1381" s="46">
        <f t="shared" si="156"/>
        <v>1968</v>
      </c>
      <c r="P1381">
        <f t="shared" si="150"/>
        <v>56</v>
      </c>
      <c r="Q1381" s="38">
        <f t="shared" si="151"/>
        <v>1</v>
      </c>
      <c r="R1381" s="38">
        <f t="shared" si="152"/>
        <v>0.9</v>
      </c>
      <c r="T1381" s="47">
        <v>14107.882023206095</v>
      </c>
      <c r="U1381" s="47">
        <f t="shared" si="153"/>
        <v>1410.7882023206091</v>
      </c>
      <c r="W1381" s="47">
        <f t="shared" si="154"/>
        <v>14107.882023206095</v>
      </c>
      <c r="X1381" s="47">
        <f t="shared" si="155"/>
        <v>1410.7882023206091</v>
      </c>
    </row>
    <row r="1382" spans="5:24" x14ac:dyDescent="0.2">
      <c r="E1382" s="63">
        <v>87450</v>
      </c>
      <c r="F1382" s="63" t="s">
        <v>62</v>
      </c>
      <c r="G1382" s="63" t="s">
        <v>73</v>
      </c>
      <c r="I1382" s="48">
        <v>1980</v>
      </c>
      <c r="J1382" s="49" t="s">
        <v>77</v>
      </c>
      <c r="K1382" s="49" t="s">
        <v>77</v>
      </c>
      <c r="L1382" s="49" t="s">
        <v>77</v>
      </c>
      <c r="M1382" s="50" t="s">
        <v>77</v>
      </c>
      <c r="N1382" s="46">
        <f t="shared" si="156"/>
        <v>1980</v>
      </c>
      <c r="P1382">
        <f t="shared" si="150"/>
        <v>44</v>
      </c>
      <c r="Q1382" s="38">
        <f t="shared" si="151"/>
        <v>0.88</v>
      </c>
      <c r="R1382" s="38">
        <f t="shared" si="152"/>
        <v>0.88</v>
      </c>
      <c r="T1382" s="47">
        <v>663648.33564279089</v>
      </c>
      <c r="U1382" s="47">
        <f t="shared" si="153"/>
        <v>79637.800277134898</v>
      </c>
      <c r="W1382" s="47">
        <f t="shared" si="154"/>
        <v>663648.33564279089</v>
      </c>
      <c r="X1382" s="47">
        <f t="shared" si="155"/>
        <v>79637.800277134898</v>
      </c>
    </row>
    <row r="1383" spans="5:24" x14ac:dyDescent="0.2">
      <c r="E1383" s="63">
        <v>87449</v>
      </c>
      <c r="F1383" s="63" t="s">
        <v>62</v>
      </c>
      <c r="G1383" s="63" t="s">
        <v>73</v>
      </c>
      <c r="I1383" s="48">
        <v>1980</v>
      </c>
      <c r="J1383" s="49" t="s">
        <v>77</v>
      </c>
      <c r="K1383" s="49" t="s">
        <v>77</v>
      </c>
      <c r="L1383" s="49" t="s">
        <v>77</v>
      </c>
      <c r="M1383" s="50" t="s">
        <v>77</v>
      </c>
      <c r="N1383" s="46">
        <f t="shared" si="156"/>
        <v>1980</v>
      </c>
      <c r="P1383">
        <f t="shared" si="150"/>
        <v>44</v>
      </c>
      <c r="Q1383" s="38">
        <f t="shared" si="151"/>
        <v>0.88</v>
      </c>
      <c r="R1383" s="38">
        <f t="shared" si="152"/>
        <v>0.88</v>
      </c>
      <c r="T1383" s="47">
        <v>4919545.9750410207</v>
      </c>
      <c r="U1383" s="47">
        <f t="shared" si="153"/>
        <v>590345.5170049225</v>
      </c>
      <c r="W1383" s="47">
        <f t="shared" si="154"/>
        <v>4919545.9750410207</v>
      </c>
      <c r="X1383" s="47">
        <f t="shared" si="155"/>
        <v>590345.5170049225</v>
      </c>
    </row>
    <row r="1384" spans="5:24" x14ac:dyDescent="0.2">
      <c r="E1384" s="63">
        <v>87448</v>
      </c>
      <c r="F1384" s="63" t="s">
        <v>62</v>
      </c>
      <c r="G1384" s="63" t="s">
        <v>73</v>
      </c>
      <c r="I1384" s="48" t="s">
        <v>77</v>
      </c>
      <c r="J1384" s="49" t="s">
        <v>77</v>
      </c>
      <c r="K1384" s="49" t="s">
        <v>77</v>
      </c>
      <c r="L1384" s="49">
        <v>1968</v>
      </c>
      <c r="M1384" s="50" t="s">
        <v>77</v>
      </c>
      <c r="N1384" s="46">
        <f t="shared" si="156"/>
        <v>1968</v>
      </c>
      <c r="P1384">
        <f t="shared" si="150"/>
        <v>56</v>
      </c>
      <c r="Q1384" s="38">
        <f t="shared" si="151"/>
        <v>1</v>
      </c>
      <c r="R1384" s="38">
        <f t="shared" si="152"/>
        <v>0.9</v>
      </c>
      <c r="T1384" s="47">
        <v>14921.798293775675</v>
      </c>
      <c r="U1384" s="47">
        <f t="shared" si="153"/>
        <v>1492.1798293775671</v>
      </c>
      <c r="W1384" s="47">
        <f t="shared" si="154"/>
        <v>14921.798293775675</v>
      </c>
      <c r="X1384" s="47">
        <f t="shared" si="155"/>
        <v>1492.1798293775671</v>
      </c>
    </row>
    <row r="1385" spans="5:24" x14ac:dyDescent="0.2">
      <c r="E1385" s="63">
        <v>87447</v>
      </c>
      <c r="F1385" s="63" t="s">
        <v>62</v>
      </c>
      <c r="G1385" s="63" t="s">
        <v>73</v>
      </c>
      <c r="I1385" s="48">
        <v>1980</v>
      </c>
      <c r="J1385" s="49" t="s">
        <v>77</v>
      </c>
      <c r="K1385" s="49" t="s">
        <v>77</v>
      </c>
      <c r="L1385" s="49" t="s">
        <v>77</v>
      </c>
      <c r="M1385" s="50" t="s">
        <v>77</v>
      </c>
      <c r="N1385" s="46">
        <f t="shared" si="156"/>
        <v>1980</v>
      </c>
      <c r="P1385">
        <f t="shared" si="150"/>
        <v>44</v>
      </c>
      <c r="Q1385" s="38">
        <f t="shared" si="151"/>
        <v>0.88</v>
      </c>
      <c r="R1385" s="38">
        <f t="shared" si="152"/>
        <v>0.88</v>
      </c>
      <c r="T1385" s="47">
        <v>618847.67105640576</v>
      </c>
      <c r="U1385" s="47">
        <f t="shared" si="153"/>
        <v>74261.720526768695</v>
      </c>
      <c r="W1385" s="47">
        <f t="shared" si="154"/>
        <v>618847.67105640576</v>
      </c>
      <c r="X1385" s="47">
        <f t="shared" si="155"/>
        <v>74261.720526768695</v>
      </c>
    </row>
    <row r="1386" spans="5:24" x14ac:dyDescent="0.2">
      <c r="E1386" s="63">
        <v>87446</v>
      </c>
      <c r="F1386" s="63" t="s">
        <v>62</v>
      </c>
      <c r="G1386" s="63" t="s">
        <v>73</v>
      </c>
      <c r="I1386" s="48">
        <v>1980</v>
      </c>
      <c r="J1386" s="49" t="s">
        <v>77</v>
      </c>
      <c r="K1386" s="49" t="s">
        <v>77</v>
      </c>
      <c r="L1386" s="49" t="s">
        <v>77</v>
      </c>
      <c r="M1386" s="50" t="s">
        <v>77</v>
      </c>
      <c r="N1386" s="46">
        <f t="shared" si="156"/>
        <v>1980</v>
      </c>
      <c r="P1386">
        <f t="shared" si="150"/>
        <v>44</v>
      </c>
      <c r="Q1386" s="38">
        <f t="shared" si="151"/>
        <v>0.88</v>
      </c>
      <c r="R1386" s="38">
        <f t="shared" si="152"/>
        <v>0.88</v>
      </c>
      <c r="T1386" s="47">
        <v>546599.03677217918</v>
      </c>
      <c r="U1386" s="47">
        <f t="shared" si="153"/>
        <v>65591.8844126615</v>
      </c>
      <c r="W1386" s="47">
        <f t="shared" si="154"/>
        <v>546599.03677217918</v>
      </c>
      <c r="X1386" s="47">
        <f t="shared" si="155"/>
        <v>65591.8844126615</v>
      </c>
    </row>
    <row r="1387" spans="5:24" x14ac:dyDescent="0.2">
      <c r="E1387" s="63">
        <v>87445</v>
      </c>
      <c r="F1387" s="63" t="s">
        <v>62</v>
      </c>
      <c r="G1387" s="63" t="s">
        <v>73</v>
      </c>
      <c r="I1387" s="48">
        <v>1980</v>
      </c>
      <c r="J1387" s="49" t="s">
        <v>77</v>
      </c>
      <c r="K1387" s="49" t="s">
        <v>77</v>
      </c>
      <c r="L1387" s="49" t="s">
        <v>77</v>
      </c>
      <c r="M1387" s="50" t="s">
        <v>77</v>
      </c>
      <c r="N1387" s="46">
        <f t="shared" si="156"/>
        <v>1980</v>
      </c>
      <c r="P1387">
        <f t="shared" si="150"/>
        <v>44</v>
      </c>
      <c r="Q1387" s="38">
        <f t="shared" si="151"/>
        <v>0.88</v>
      </c>
      <c r="R1387" s="38">
        <f t="shared" si="152"/>
        <v>0.88</v>
      </c>
      <c r="T1387" s="47">
        <v>1283084.739468242</v>
      </c>
      <c r="U1387" s="47">
        <f t="shared" si="153"/>
        <v>153970.16873618905</v>
      </c>
      <c r="W1387" s="47">
        <f t="shared" si="154"/>
        <v>1283084.739468242</v>
      </c>
      <c r="X1387" s="47">
        <f t="shared" si="155"/>
        <v>153970.16873618905</v>
      </c>
    </row>
    <row r="1388" spans="5:24" x14ac:dyDescent="0.2">
      <c r="E1388" s="63">
        <v>87444</v>
      </c>
      <c r="F1388" s="63" t="s">
        <v>62</v>
      </c>
      <c r="G1388" s="63" t="s">
        <v>73</v>
      </c>
      <c r="I1388" s="48">
        <v>1980</v>
      </c>
      <c r="J1388" s="49" t="s">
        <v>77</v>
      </c>
      <c r="K1388" s="49" t="s">
        <v>77</v>
      </c>
      <c r="L1388" s="49" t="s">
        <v>77</v>
      </c>
      <c r="M1388" s="50" t="s">
        <v>77</v>
      </c>
      <c r="N1388" s="46">
        <f t="shared" si="156"/>
        <v>1980</v>
      </c>
      <c r="P1388">
        <f t="shared" si="150"/>
        <v>44</v>
      </c>
      <c r="Q1388" s="38">
        <f t="shared" si="151"/>
        <v>0.88</v>
      </c>
      <c r="R1388" s="38">
        <f t="shared" si="152"/>
        <v>0.88</v>
      </c>
      <c r="T1388" s="47">
        <v>339131.77940399264</v>
      </c>
      <c r="U1388" s="47">
        <f t="shared" si="153"/>
        <v>40695.813528479113</v>
      </c>
      <c r="W1388" s="47">
        <f t="shared" si="154"/>
        <v>339131.77940399264</v>
      </c>
      <c r="X1388" s="47">
        <f t="shared" si="155"/>
        <v>40695.813528479113</v>
      </c>
    </row>
    <row r="1389" spans="5:24" x14ac:dyDescent="0.2">
      <c r="E1389" s="63">
        <v>87442</v>
      </c>
      <c r="F1389" s="63" t="s">
        <v>62</v>
      </c>
      <c r="G1389" s="63" t="s">
        <v>73</v>
      </c>
      <c r="I1389" s="48">
        <v>1980</v>
      </c>
      <c r="J1389" s="49" t="s">
        <v>77</v>
      </c>
      <c r="K1389" s="49" t="s">
        <v>77</v>
      </c>
      <c r="L1389" s="49" t="s">
        <v>77</v>
      </c>
      <c r="M1389" s="50" t="s">
        <v>77</v>
      </c>
      <c r="N1389" s="46">
        <f t="shared" si="156"/>
        <v>1980</v>
      </c>
      <c r="P1389">
        <f t="shared" si="150"/>
        <v>44</v>
      </c>
      <c r="Q1389" s="38">
        <f t="shared" si="151"/>
        <v>0.88</v>
      </c>
      <c r="R1389" s="38">
        <f t="shared" si="152"/>
        <v>0.88</v>
      </c>
      <c r="T1389" s="47">
        <v>4978820.7839723676</v>
      </c>
      <c r="U1389" s="47">
        <f t="shared" si="153"/>
        <v>597458.49407668412</v>
      </c>
      <c r="W1389" s="47">
        <f t="shared" si="154"/>
        <v>4978820.7839723676</v>
      </c>
      <c r="X1389" s="47">
        <f t="shared" si="155"/>
        <v>597458.49407668412</v>
      </c>
    </row>
    <row r="1390" spans="5:24" x14ac:dyDescent="0.2">
      <c r="E1390" s="63">
        <v>87441</v>
      </c>
      <c r="F1390" s="63" t="s">
        <v>62</v>
      </c>
      <c r="G1390" s="63" t="s">
        <v>73</v>
      </c>
      <c r="I1390" s="48">
        <v>1980</v>
      </c>
      <c r="J1390" s="49" t="s">
        <v>77</v>
      </c>
      <c r="K1390" s="49" t="s">
        <v>77</v>
      </c>
      <c r="L1390" s="49" t="s">
        <v>77</v>
      </c>
      <c r="M1390" s="50" t="s">
        <v>77</v>
      </c>
      <c r="N1390" s="46">
        <f t="shared" si="156"/>
        <v>1980</v>
      </c>
      <c r="P1390">
        <f t="shared" si="150"/>
        <v>44</v>
      </c>
      <c r="Q1390" s="38">
        <f t="shared" si="151"/>
        <v>0.88</v>
      </c>
      <c r="R1390" s="38">
        <f t="shared" si="152"/>
        <v>0.88</v>
      </c>
      <c r="T1390" s="47">
        <v>1092546.9405279029</v>
      </c>
      <c r="U1390" s="47">
        <f t="shared" si="153"/>
        <v>131105.63286334835</v>
      </c>
      <c r="W1390" s="47">
        <f t="shared" si="154"/>
        <v>1092546.9405279029</v>
      </c>
      <c r="X1390" s="47">
        <f t="shared" si="155"/>
        <v>131105.63286334835</v>
      </c>
    </row>
    <row r="1391" spans="5:24" x14ac:dyDescent="0.2">
      <c r="E1391" s="63">
        <v>87440</v>
      </c>
      <c r="F1391" s="63" t="s">
        <v>62</v>
      </c>
      <c r="G1391" s="63" t="s">
        <v>73</v>
      </c>
      <c r="I1391" s="48">
        <v>1980</v>
      </c>
      <c r="J1391" s="49" t="s">
        <v>77</v>
      </c>
      <c r="K1391" s="49" t="s">
        <v>77</v>
      </c>
      <c r="L1391" s="49" t="s">
        <v>77</v>
      </c>
      <c r="M1391" s="50" t="s">
        <v>77</v>
      </c>
      <c r="N1391" s="46">
        <f t="shared" si="156"/>
        <v>1980</v>
      </c>
      <c r="P1391">
        <f t="shared" si="150"/>
        <v>44</v>
      </c>
      <c r="Q1391" s="38">
        <f t="shared" si="151"/>
        <v>0.88</v>
      </c>
      <c r="R1391" s="38">
        <f t="shared" si="152"/>
        <v>0.88</v>
      </c>
      <c r="T1391" s="47">
        <v>25502.709811180244</v>
      </c>
      <c r="U1391" s="47">
        <f t="shared" si="153"/>
        <v>3060.3251773416291</v>
      </c>
      <c r="W1391" s="47">
        <f t="shared" si="154"/>
        <v>25502.709811180244</v>
      </c>
      <c r="X1391" s="47">
        <f t="shared" si="155"/>
        <v>3060.3251773416291</v>
      </c>
    </row>
    <row r="1392" spans="5:24" x14ac:dyDescent="0.2">
      <c r="E1392" s="63">
        <v>87439</v>
      </c>
      <c r="F1392" s="63" t="s">
        <v>62</v>
      </c>
      <c r="G1392" s="63" t="s">
        <v>73</v>
      </c>
      <c r="I1392" s="48">
        <v>1980</v>
      </c>
      <c r="J1392" s="49" t="s">
        <v>77</v>
      </c>
      <c r="K1392" s="49" t="s">
        <v>77</v>
      </c>
      <c r="L1392" s="49" t="s">
        <v>77</v>
      </c>
      <c r="M1392" s="50" t="s">
        <v>77</v>
      </c>
      <c r="N1392" s="46">
        <f t="shared" si="156"/>
        <v>1980</v>
      </c>
      <c r="P1392">
        <f t="shared" si="150"/>
        <v>44</v>
      </c>
      <c r="Q1392" s="38">
        <f t="shared" si="151"/>
        <v>0.88</v>
      </c>
      <c r="R1392" s="38">
        <f t="shared" si="152"/>
        <v>0.88</v>
      </c>
      <c r="T1392" s="47">
        <v>494318.48165925965</v>
      </c>
      <c r="U1392" s="47">
        <f t="shared" si="153"/>
        <v>59318.217799111153</v>
      </c>
      <c r="W1392" s="47">
        <f t="shared" si="154"/>
        <v>494318.48165925965</v>
      </c>
      <c r="X1392" s="47">
        <f t="shared" si="155"/>
        <v>59318.217799111153</v>
      </c>
    </row>
    <row r="1393" spans="5:24" x14ac:dyDescent="0.2">
      <c r="E1393" s="63">
        <v>87438</v>
      </c>
      <c r="F1393" s="63" t="s">
        <v>60</v>
      </c>
      <c r="G1393" s="63" t="s">
        <v>73</v>
      </c>
      <c r="I1393" s="48" t="s">
        <v>77</v>
      </c>
      <c r="J1393" s="49">
        <v>1900</v>
      </c>
      <c r="K1393" s="49" t="s">
        <v>77</v>
      </c>
      <c r="L1393" s="49" t="s">
        <v>77</v>
      </c>
      <c r="M1393" s="50" t="s">
        <v>77</v>
      </c>
      <c r="N1393" s="46">
        <f t="shared" si="156"/>
        <v>1900</v>
      </c>
      <c r="P1393">
        <f t="shared" si="150"/>
        <v>124</v>
      </c>
      <c r="Q1393" s="38">
        <f t="shared" si="151"/>
        <v>1</v>
      </c>
      <c r="R1393" s="38">
        <f t="shared" si="152"/>
        <v>0.9</v>
      </c>
      <c r="T1393" s="47">
        <v>367347.54345040489</v>
      </c>
      <c r="U1393" s="47">
        <f t="shared" si="153"/>
        <v>36734.754345040477</v>
      </c>
      <c r="W1393" s="47">
        <f t="shared" si="154"/>
        <v>367347.54345040489</v>
      </c>
      <c r="X1393" s="47">
        <f t="shared" si="155"/>
        <v>36734.754345040477</v>
      </c>
    </row>
    <row r="1394" spans="5:24" x14ac:dyDescent="0.2">
      <c r="E1394" s="63">
        <v>87437</v>
      </c>
      <c r="F1394" s="63" t="s">
        <v>62</v>
      </c>
      <c r="G1394" s="63" t="s">
        <v>73</v>
      </c>
      <c r="I1394" s="48">
        <v>1980</v>
      </c>
      <c r="J1394" s="49" t="s">
        <v>77</v>
      </c>
      <c r="K1394" s="49" t="s">
        <v>77</v>
      </c>
      <c r="L1394" s="49" t="s">
        <v>77</v>
      </c>
      <c r="M1394" s="50" t="s">
        <v>77</v>
      </c>
      <c r="N1394" s="46">
        <f t="shared" si="156"/>
        <v>1980</v>
      </c>
      <c r="P1394">
        <f t="shared" si="150"/>
        <v>44</v>
      </c>
      <c r="Q1394" s="38">
        <f t="shared" si="151"/>
        <v>0.88</v>
      </c>
      <c r="R1394" s="38">
        <f t="shared" si="152"/>
        <v>0.88</v>
      </c>
      <c r="T1394" s="47">
        <v>2523.1404387657049</v>
      </c>
      <c r="U1394" s="47">
        <f t="shared" si="153"/>
        <v>302.77685265188455</v>
      </c>
      <c r="W1394" s="47">
        <f t="shared" si="154"/>
        <v>2523.1404387657049</v>
      </c>
      <c r="X1394" s="47">
        <f t="shared" si="155"/>
        <v>302.77685265188455</v>
      </c>
    </row>
    <row r="1395" spans="5:24" x14ac:dyDescent="0.2">
      <c r="E1395" s="63">
        <v>87436</v>
      </c>
      <c r="F1395" s="63" t="s">
        <v>60</v>
      </c>
      <c r="G1395" s="63" t="s">
        <v>73</v>
      </c>
      <c r="I1395" s="48" t="s">
        <v>77</v>
      </c>
      <c r="J1395" s="49">
        <v>1900</v>
      </c>
      <c r="K1395" s="49" t="s">
        <v>77</v>
      </c>
      <c r="L1395" s="49" t="s">
        <v>77</v>
      </c>
      <c r="M1395" s="50" t="s">
        <v>77</v>
      </c>
      <c r="N1395" s="46">
        <f t="shared" si="156"/>
        <v>1900</v>
      </c>
      <c r="P1395">
        <f t="shared" si="150"/>
        <v>124</v>
      </c>
      <c r="Q1395" s="38">
        <f t="shared" si="151"/>
        <v>1</v>
      </c>
      <c r="R1395" s="38">
        <f t="shared" si="152"/>
        <v>0.9</v>
      </c>
      <c r="T1395" s="47">
        <v>21161.823034809138</v>
      </c>
      <c r="U1395" s="47">
        <f t="shared" si="153"/>
        <v>2116.1823034809136</v>
      </c>
      <c r="W1395" s="47">
        <f t="shared" si="154"/>
        <v>21161.823034809138</v>
      </c>
      <c r="X1395" s="47">
        <f t="shared" si="155"/>
        <v>2116.1823034809136</v>
      </c>
    </row>
    <row r="1396" spans="5:24" x14ac:dyDescent="0.2">
      <c r="E1396" s="63">
        <v>87435</v>
      </c>
      <c r="F1396" s="63" t="s">
        <v>62</v>
      </c>
      <c r="G1396" s="63" t="s">
        <v>73</v>
      </c>
      <c r="I1396" s="48">
        <v>1980</v>
      </c>
      <c r="J1396" s="49" t="s">
        <v>77</v>
      </c>
      <c r="K1396" s="49" t="s">
        <v>77</v>
      </c>
      <c r="L1396" s="49" t="s">
        <v>77</v>
      </c>
      <c r="M1396" s="50" t="s">
        <v>77</v>
      </c>
      <c r="N1396" s="46">
        <f t="shared" si="156"/>
        <v>1980</v>
      </c>
      <c r="P1396">
        <f t="shared" si="150"/>
        <v>44</v>
      </c>
      <c r="Q1396" s="38">
        <f t="shared" si="151"/>
        <v>0.88</v>
      </c>
      <c r="R1396" s="38">
        <f t="shared" si="152"/>
        <v>0.88</v>
      </c>
      <c r="T1396" s="47">
        <v>1334469.9866835349</v>
      </c>
      <c r="U1396" s="47">
        <f t="shared" si="153"/>
        <v>160136.39840202418</v>
      </c>
      <c r="W1396" s="47">
        <f t="shared" si="154"/>
        <v>1334469.9866835349</v>
      </c>
      <c r="X1396" s="47">
        <f t="shared" si="155"/>
        <v>160136.39840202418</v>
      </c>
    </row>
    <row r="1397" spans="5:24" x14ac:dyDescent="0.2">
      <c r="E1397" s="63">
        <v>87434</v>
      </c>
      <c r="F1397" s="63" t="s">
        <v>62</v>
      </c>
      <c r="G1397" s="63" t="s">
        <v>73</v>
      </c>
      <c r="I1397" s="48">
        <v>1980</v>
      </c>
      <c r="J1397" s="49" t="s">
        <v>77</v>
      </c>
      <c r="K1397" s="49" t="s">
        <v>77</v>
      </c>
      <c r="L1397" s="49" t="s">
        <v>77</v>
      </c>
      <c r="M1397" s="50" t="s">
        <v>77</v>
      </c>
      <c r="N1397" s="46">
        <f t="shared" si="156"/>
        <v>1980</v>
      </c>
      <c r="P1397">
        <f t="shared" si="150"/>
        <v>44</v>
      </c>
      <c r="Q1397" s="38">
        <f t="shared" si="151"/>
        <v>0.88</v>
      </c>
      <c r="R1397" s="38">
        <f t="shared" si="152"/>
        <v>0.88</v>
      </c>
      <c r="T1397" s="47">
        <v>5426.1084704638815</v>
      </c>
      <c r="U1397" s="47">
        <f t="shared" si="153"/>
        <v>651.13301645566571</v>
      </c>
      <c r="W1397" s="47">
        <f t="shared" si="154"/>
        <v>5426.1084704638815</v>
      </c>
      <c r="X1397" s="47">
        <f t="shared" si="155"/>
        <v>651.13301645566571</v>
      </c>
    </row>
    <row r="1398" spans="5:24" x14ac:dyDescent="0.2">
      <c r="E1398" s="63">
        <v>87433</v>
      </c>
      <c r="F1398" s="63" t="s">
        <v>62</v>
      </c>
      <c r="G1398" s="63" t="s">
        <v>73</v>
      </c>
      <c r="I1398" s="48" t="s">
        <v>77</v>
      </c>
      <c r="J1398" s="49" t="s">
        <v>77</v>
      </c>
      <c r="K1398" s="49" t="s">
        <v>77</v>
      </c>
      <c r="L1398" s="49">
        <v>1968</v>
      </c>
      <c r="M1398" s="50" t="s">
        <v>77</v>
      </c>
      <c r="N1398" s="46">
        <f t="shared" si="156"/>
        <v>1968</v>
      </c>
      <c r="P1398">
        <f t="shared" si="150"/>
        <v>56</v>
      </c>
      <c r="Q1398" s="38">
        <f t="shared" si="151"/>
        <v>1</v>
      </c>
      <c r="R1398" s="38">
        <f t="shared" si="152"/>
        <v>0.9</v>
      </c>
      <c r="T1398" s="47">
        <v>91972.538574362814</v>
      </c>
      <c r="U1398" s="47">
        <f t="shared" si="153"/>
        <v>9197.2538574362788</v>
      </c>
      <c r="W1398" s="47">
        <f t="shared" si="154"/>
        <v>91972.538574362814</v>
      </c>
      <c r="X1398" s="47">
        <f t="shared" si="155"/>
        <v>9197.2538574362788</v>
      </c>
    </row>
    <row r="1399" spans="5:24" x14ac:dyDescent="0.2">
      <c r="E1399" s="63">
        <v>87432</v>
      </c>
      <c r="F1399" s="63" t="s">
        <v>62</v>
      </c>
      <c r="G1399" s="63" t="s">
        <v>73</v>
      </c>
      <c r="I1399" s="48">
        <v>1980</v>
      </c>
      <c r="J1399" s="49" t="s">
        <v>77</v>
      </c>
      <c r="K1399" s="49" t="s">
        <v>77</v>
      </c>
      <c r="L1399" s="49" t="s">
        <v>77</v>
      </c>
      <c r="M1399" s="50" t="s">
        <v>77</v>
      </c>
      <c r="N1399" s="46">
        <f t="shared" si="156"/>
        <v>1980</v>
      </c>
      <c r="P1399">
        <f t="shared" si="150"/>
        <v>44</v>
      </c>
      <c r="Q1399" s="38">
        <f t="shared" si="151"/>
        <v>0.88</v>
      </c>
      <c r="R1399" s="38">
        <f t="shared" si="152"/>
        <v>0.88</v>
      </c>
      <c r="T1399" s="47">
        <v>306575.12858120934</v>
      </c>
      <c r="U1399" s="47">
        <f t="shared" si="153"/>
        <v>36789.015429745123</v>
      </c>
      <c r="W1399" s="47">
        <f t="shared" si="154"/>
        <v>306575.12858120934</v>
      </c>
      <c r="X1399" s="47">
        <f t="shared" si="155"/>
        <v>36789.015429745123</v>
      </c>
    </row>
    <row r="1400" spans="5:24" x14ac:dyDescent="0.2">
      <c r="E1400" s="63">
        <v>87431</v>
      </c>
      <c r="F1400" s="63" t="s">
        <v>62</v>
      </c>
      <c r="G1400" s="63" t="s">
        <v>73</v>
      </c>
      <c r="I1400" s="48" t="s">
        <v>77</v>
      </c>
      <c r="J1400" s="49" t="s">
        <v>77</v>
      </c>
      <c r="K1400" s="49" t="s">
        <v>77</v>
      </c>
      <c r="L1400" s="49">
        <v>1968</v>
      </c>
      <c r="M1400" s="50" t="s">
        <v>77</v>
      </c>
      <c r="N1400" s="46">
        <f t="shared" si="156"/>
        <v>1968</v>
      </c>
      <c r="P1400">
        <f t="shared" si="150"/>
        <v>56</v>
      </c>
      <c r="Q1400" s="38">
        <f t="shared" si="151"/>
        <v>1</v>
      </c>
      <c r="R1400" s="38">
        <f t="shared" si="152"/>
        <v>0.9</v>
      </c>
      <c r="T1400" s="47">
        <v>27130.542352319411</v>
      </c>
      <c r="U1400" s="47">
        <f t="shared" si="153"/>
        <v>2713.0542352319403</v>
      </c>
      <c r="W1400" s="47">
        <f t="shared" si="154"/>
        <v>27130.542352319411</v>
      </c>
      <c r="X1400" s="47">
        <f t="shared" si="155"/>
        <v>2713.0542352319403</v>
      </c>
    </row>
    <row r="1401" spans="5:24" x14ac:dyDescent="0.2">
      <c r="E1401" s="63">
        <v>87429</v>
      </c>
      <c r="F1401" s="63" t="s">
        <v>62</v>
      </c>
      <c r="G1401" s="63" t="s">
        <v>73</v>
      </c>
      <c r="I1401" s="48">
        <v>1980</v>
      </c>
      <c r="J1401" s="49" t="s">
        <v>77</v>
      </c>
      <c r="K1401" s="49" t="s">
        <v>77</v>
      </c>
      <c r="L1401" s="49" t="s">
        <v>77</v>
      </c>
      <c r="M1401" s="50" t="s">
        <v>77</v>
      </c>
      <c r="N1401" s="46">
        <f t="shared" si="156"/>
        <v>1980</v>
      </c>
      <c r="P1401">
        <f t="shared" si="150"/>
        <v>44</v>
      </c>
      <c r="Q1401" s="38">
        <f t="shared" si="151"/>
        <v>0.88</v>
      </c>
      <c r="R1401" s="38">
        <f t="shared" si="152"/>
        <v>0.88</v>
      </c>
      <c r="T1401" s="47">
        <v>162783.25411391645</v>
      </c>
      <c r="U1401" s="47">
        <f t="shared" si="153"/>
        <v>19533.990493669975</v>
      </c>
      <c r="W1401" s="47">
        <f t="shared" si="154"/>
        <v>162783.25411391645</v>
      </c>
      <c r="X1401" s="47">
        <f t="shared" si="155"/>
        <v>19533.990493669975</v>
      </c>
    </row>
    <row r="1402" spans="5:24" x14ac:dyDescent="0.2">
      <c r="E1402" s="63">
        <v>87427</v>
      </c>
      <c r="F1402" s="63" t="s">
        <v>62</v>
      </c>
      <c r="G1402" s="63" t="s">
        <v>73</v>
      </c>
      <c r="I1402" s="48">
        <v>1980</v>
      </c>
      <c r="J1402" s="49" t="s">
        <v>77</v>
      </c>
      <c r="K1402" s="49" t="s">
        <v>77</v>
      </c>
      <c r="L1402" s="49" t="s">
        <v>77</v>
      </c>
      <c r="M1402" s="50" t="s">
        <v>77</v>
      </c>
      <c r="N1402" s="46">
        <f t="shared" si="156"/>
        <v>1980</v>
      </c>
      <c r="P1402">
        <f t="shared" si="150"/>
        <v>44</v>
      </c>
      <c r="Q1402" s="38">
        <f t="shared" si="151"/>
        <v>0.88</v>
      </c>
      <c r="R1402" s="38">
        <f t="shared" si="152"/>
        <v>0.88</v>
      </c>
      <c r="T1402" s="47">
        <v>2354931.0761813247</v>
      </c>
      <c r="U1402" s="47">
        <f t="shared" si="153"/>
        <v>282591.72914175893</v>
      </c>
      <c r="W1402" s="47">
        <f t="shared" si="154"/>
        <v>2354931.0761813247</v>
      </c>
      <c r="X1402" s="47">
        <f t="shared" si="155"/>
        <v>282591.72914175893</v>
      </c>
    </row>
    <row r="1403" spans="5:24" x14ac:dyDescent="0.2">
      <c r="E1403" s="63">
        <v>87426</v>
      </c>
      <c r="F1403" s="63" t="s">
        <v>62</v>
      </c>
      <c r="G1403" s="63" t="s">
        <v>73</v>
      </c>
      <c r="I1403" s="48">
        <v>1980</v>
      </c>
      <c r="J1403" s="49" t="s">
        <v>77</v>
      </c>
      <c r="K1403" s="49" t="s">
        <v>77</v>
      </c>
      <c r="L1403" s="49" t="s">
        <v>77</v>
      </c>
      <c r="M1403" s="50" t="s">
        <v>77</v>
      </c>
      <c r="N1403" s="46">
        <f t="shared" si="156"/>
        <v>1980</v>
      </c>
      <c r="P1403">
        <f t="shared" si="150"/>
        <v>44</v>
      </c>
      <c r="Q1403" s="38">
        <f t="shared" si="151"/>
        <v>0.88</v>
      </c>
      <c r="R1403" s="38">
        <f t="shared" si="152"/>
        <v>0.88</v>
      </c>
      <c r="T1403" s="47">
        <v>562958.75381062785</v>
      </c>
      <c r="U1403" s="47">
        <f t="shared" si="153"/>
        <v>67555.050457275342</v>
      </c>
      <c r="W1403" s="47">
        <f t="shared" si="154"/>
        <v>562958.75381062785</v>
      </c>
      <c r="X1403" s="47">
        <f t="shared" si="155"/>
        <v>67555.050457275342</v>
      </c>
    </row>
    <row r="1404" spans="5:24" x14ac:dyDescent="0.2">
      <c r="E1404" s="63">
        <v>87425</v>
      </c>
      <c r="F1404" s="63" t="s">
        <v>62</v>
      </c>
      <c r="G1404" s="63" t="s">
        <v>73</v>
      </c>
      <c r="I1404" s="48" t="s">
        <v>77</v>
      </c>
      <c r="J1404" s="49" t="s">
        <v>77</v>
      </c>
      <c r="K1404" s="49" t="s">
        <v>77</v>
      </c>
      <c r="L1404" s="49">
        <v>1968</v>
      </c>
      <c r="M1404" s="50" t="s">
        <v>77</v>
      </c>
      <c r="N1404" s="46">
        <f t="shared" si="156"/>
        <v>1968</v>
      </c>
      <c r="P1404">
        <f t="shared" si="150"/>
        <v>56</v>
      </c>
      <c r="Q1404" s="38">
        <f t="shared" si="151"/>
        <v>1</v>
      </c>
      <c r="R1404" s="38">
        <f t="shared" si="152"/>
        <v>0.9</v>
      </c>
      <c r="T1404" s="47">
        <v>21704.433881855526</v>
      </c>
      <c r="U1404" s="47">
        <f t="shared" si="153"/>
        <v>2170.4433881855521</v>
      </c>
      <c r="W1404" s="47">
        <f t="shared" si="154"/>
        <v>21704.433881855526</v>
      </c>
      <c r="X1404" s="47">
        <f t="shared" si="155"/>
        <v>2170.4433881855521</v>
      </c>
    </row>
    <row r="1405" spans="5:24" x14ac:dyDescent="0.2">
      <c r="E1405" s="63">
        <v>87424</v>
      </c>
      <c r="F1405" s="63" t="s">
        <v>62</v>
      </c>
      <c r="G1405" s="63" t="s">
        <v>73</v>
      </c>
      <c r="I1405" s="48">
        <v>1980</v>
      </c>
      <c r="J1405" s="49" t="s">
        <v>77</v>
      </c>
      <c r="K1405" s="49" t="s">
        <v>77</v>
      </c>
      <c r="L1405" s="49" t="s">
        <v>77</v>
      </c>
      <c r="M1405" s="50" t="s">
        <v>77</v>
      </c>
      <c r="N1405" s="46">
        <f t="shared" si="156"/>
        <v>1980</v>
      </c>
      <c r="P1405">
        <f t="shared" si="150"/>
        <v>44</v>
      </c>
      <c r="Q1405" s="38">
        <f t="shared" si="151"/>
        <v>0.88</v>
      </c>
      <c r="R1405" s="38">
        <f t="shared" si="152"/>
        <v>0.88</v>
      </c>
      <c r="T1405" s="47">
        <v>28215.764046412191</v>
      </c>
      <c r="U1405" s="47">
        <f t="shared" si="153"/>
        <v>3385.8916855694629</v>
      </c>
      <c r="W1405" s="47">
        <f t="shared" si="154"/>
        <v>28215.764046412191</v>
      </c>
      <c r="X1405" s="47">
        <f t="shared" si="155"/>
        <v>3385.8916855694629</v>
      </c>
    </row>
    <row r="1406" spans="5:24" x14ac:dyDescent="0.2">
      <c r="E1406" s="63">
        <v>87423</v>
      </c>
      <c r="F1406" s="63" t="s">
        <v>62</v>
      </c>
      <c r="G1406" s="63" t="s">
        <v>73</v>
      </c>
      <c r="I1406" s="48">
        <v>1980</v>
      </c>
      <c r="J1406" s="49" t="s">
        <v>77</v>
      </c>
      <c r="K1406" s="49" t="s">
        <v>77</v>
      </c>
      <c r="L1406" s="49" t="s">
        <v>77</v>
      </c>
      <c r="M1406" s="50" t="s">
        <v>77</v>
      </c>
      <c r="N1406" s="46">
        <f t="shared" si="156"/>
        <v>1980</v>
      </c>
      <c r="P1406">
        <f t="shared" si="150"/>
        <v>44</v>
      </c>
      <c r="Q1406" s="38">
        <f t="shared" si="151"/>
        <v>0.88</v>
      </c>
      <c r="R1406" s="38">
        <f t="shared" si="152"/>
        <v>0.88</v>
      </c>
      <c r="T1406" s="47">
        <v>43408.867763711052</v>
      </c>
      <c r="U1406" s="47">
        <f t="shared" si="153"/>
        <v>5209.0641316453257</v>
      </c>
      <c r="W1406" s="47">
        <f t="shared" si="154"/>
        <v>43408.867763711052</v>
      </c>
      <c r="X1406" s="47">
        <f t="shared" si="155"/>
        <v>5209.0641316453257</v>
      </c>
    </row>
    <row r="1407" spans="5:24" x14ac:dyDescent="0.2">
      <c r="E1407" s="63">
        <v>87422</v>
      </c>
      <c r="F1407" s="63" t="s">
        <v>62</v>
      </c>
      <c r="G1407" s="63" t="s">
        <v>73</v>
      </c>
      <c r="I1407" s="48" t="s">
        <v>77</v>
      </c>
      <c r="J1407" s="49" t="s">
        <v>77</v>
      </c>
      <c r="K1407" s="49" t="s">
        <v>77</v>
      </c>
      <c r="L1407" s="49">
        <v>1968</v>
      </c>
      <c r="M1407" s="50" t="s">
        <v>77</v>
      </c>
      <c r="N1407" s="46">
        <f t="shared" si="156"/>
        <v>1968</v>
      </c>
      <c r="P1407">
        <f t="shared" si="150"/>
        <v>56</v>
      </c>
      <c r="Q1407" s="38">
        <f t="shared" si="151"/>
        <v>1</v>
      </c>
      <c r="R1407" s="38">
        <f t="shared" si="152"/>
        <v>0.9</v>
      </c>
      <c r="T1407" s="47">
        <v>24254.704862973551</v>
      </c>
      <c r="U1407" s="47">
        <f t="shared" si="153"/>
        <v>2425.4704862973545</v>
      </c>
      <c r="W1407" s="47">
        <f t="shared" si="154"/>
        <v>24254.704862973551</v>
      </c>
      <c r="X1407" s="47">
        <f t="shared" si="155"/>
        <v>2425.4704862973545</v>
      </c>
    </row>
    <row r="1408" spans="5:24" x14ac:dyDescent="0.2">
      <c r="E1408" s="63">
        <v>87421</v>
      </c>
      <c r="F1408" s="63" t="s">
        <v>62</v>
      </c>
      <c r="G1408" s="63" t="s">
        <v>73</v>
      </c>
      <c r="I1408" s="48">
        <v>1980</v>
      </c>
      <c r="J1408" s="49" t="s">
        <v>77</v>
      </c>
      <c r="K1408" s="49" t="s">
        <v>77</v>
      </c>
      <c r="L1408" s="49" t="s">
        <v>77</v>
      </c>
      <c r="M1408" s="50" t="s">
        <v>77</v>
      </c>
      <c r="N1408" s="46">
        <f t="shared" si="156"/>
        <v>1980</v>
      </c>
      <c r="P1408">
        <f t="shared" si="150"/>
        <v>44</v>
      </c>
      <c r="Q1408" s="38">
        <f t="shared" si="151"/>
        <v>0.88</v>
      </c>
      <c r="R1408" s="38">
        <f t="shared" si="152"/>
        <v>0.88</v>
      </c>
      <c r="T1408" s="47">
        <v>317969.95636918349</v>
      </c>
      <c r="U1408" s="47">
        <f t="shared" si="153"/>
        <v>38156.394764302015</v>
      </c>
      <c r="W1408" s="47">
        <f t="shared" si="154"/>
        <v>317969.95636918349</v>
      </c>
      <c r="X1408" s="47">
        <f t="shared" si="155"/>
        <v>38156.394764302015</v>
      </c>
    </row>
    <row r="1409" spans="5:24" x14ac:dyDescent="0.2">
      <c r="E1409" s="63">
        <v>87420</v>
      </c>
      <c r="F1409" s="63" t="s">
        <v>62</v>
      </c>
      <c r="G1409" s="63" t="s">
        <v>73</v>
      </c>
      <c r="I1409" s="48">
        <v>1980</v>
      </c>
      <c r="J1409" s="49" t="s">
        <v>77</v>
      </c>
      <c r="K1409" s="49" t="s">
        <v>77</v>
      </c>
      <c r="L1409" s="49" t="s">
        <v>77</v>
      </c>
      <c r="M1409" s="50" t="s">
        <v>77</v>
      </c>
      <c r="N1409" s="46">
        <f t="shared" si="156"/>
        <v>1980</v>
      </c>
      <c r="P1409">
        <f t="shared" si="150"/>
        <v>44</v>
      </c>
      <c r="Q1409" s="38">
        <f t="shared" si="151"/>
        <v>0.88</v>
      </c>
      <c r="R1409" s="38">
        <f t="shared" si="152"/>
        <v>0.88</v>
      </c>
      <c r="T1409" s="47">
        <v>250862.55986072143</v>
      </c>
      <c r="U1409" s="47">
        <f t="shared" si="153"/>
        <v>30103.507183286572</v>
      </c>
      <c r="W1409" s="47">
        <f t="shared" si="154"/>
        <v>250862.55986072143</v>
      </c>
      <c r="X1409" s="47">
        <f t="shared" si="155"/>
        <v>30103.507183286572</v>
      </c>
    </row>
    <row r="1410" spans="5:24" x14ac:dyDescent="0.2">
      <c r="E1410" s="63">
        <v>87419</v>
      </c>
      <c r="F1410" s="63" t="s">
        <v>62</v>
      </c>
      <c r="G1410" s="63" t="s">
        <v>73</v>
      </c>
      <c r="I1410" s="48" t="s">
        <v>77</v>
      </c>
      <c r="J1410" s="49" t="s">
        <v>77</v>
      </c>
      <c r="K1410" s="49" t="s">
        <v>77</v>
      </c>
      <c r="L1410" s="49">
        <v>1968</v>
      </c>
      <c r="M1410" s="50" t="s">
        <v>77</v>
      </c>
      <c r="N1410" s="46">
        <f t="shared" si="156"/>
        <v>1968</v>
      </c>
      <c r="P1410">
        <f t="shared" si="150"/>
        <v>56</v>
      </c>
      <c r="Q1410" s="38">
        <f t="shared" si="151"/>
        <v>1</v>
      </c>
      <c r="R1410" s="38">
        <f t="shared" si="152"/>
        <v>0.9</v>
      </c>
      <c r="T1410" s="47">
        <v>27130.542352319411</v>
      </c>
      <c r="U1410" s="47">
        <f t="shared" si="153"/>
        <v>2713.0542352319403</v>
      </c>
      <c r="W1410" s="47">
        <f t="shared" si="154"/>
        <v>27130.542352319411</v>
      </c>
      <c r="X1410" s="47">
        <f t="shared" si="155"/>
        <v>2713.0542352319403</v>
      </c>
    </row>
    <row r="1411" spans="5:24" x14ac:dyDescent="0.2">
      <c r="E1411" s="63">
        <v>87418</v>
      </c>
      <c r="F1411" s="63" t="s">
        <v>62</v>
      </c>
      <c r="G1411" s="63" t="s">
        <v>73</v>
      </c>
      <c r="I1411" s="48">
        <v>1980</v>
      </c>
      <c r="J1411" s="49" t="s">
        <v>77</v>
      </c>
      <c r="K1411" s="49" t="s">
        <v>77</v>
      </c>
      <c r="L1411" s="49" t="s">
        <v>77</v>
      </c>
      <c r="M1411" s="50" t="s">
        <v>77</v>
      </c>
      <c r="N1411" s="46">
        <f t="shared" si="156"/>
        <v>1980</v>
      </c>
      <c r="P1411">
        <f t="shared" si="150"/>
        <v>44</v>
      </c>
      <c r="Q1411" s="38">
        <f t="shared" si="151"/>
        <v>0.88</v>
      </c>
      <c r="R1411" s="38">
        <f t="shared" si="152"/>
        <v>0.88</v>
      </c>
      <c r="T1411" s="47">
        <v>10852.216940927763</v>
      </c>
      <c r="U1411" s="47">
        <f t="shared" si="153"/>
        <v>1302.2660329113314</v>
      </c>
      <c r="W1411" s="47">
        <f t="shared" si="154"/>
        <v>10852.216940927763</v>
      </c>
      <c r="X1411" s="47">
        <f t="shared" si="155"/>
        <v>1302.2660329113314</v>
      </c>
    </row>
    <row r="1412" spans="5:24" x14ac:dyDescent="0.2">
      <c r="E1412" s="63">
        <v>87417</v>
      </c>
      <c r="F1412" s="63" t="s">
        <v>62</v>
      </c>
      <c r="G1412" s="63" t="s">
        <v>73</v>
      </c>
      <c r="I1412" s="48">
        <v>1980</v>
      </c>
      <c r="J1412" s="49" t="s">
        <v>77</v>
      </c>
      <c r="K1412" s="49" t="s">
        <v>77</v>
      </c>
      <c r="L1412" s="49" t="s">
        <v>77</v>
      </c>
      <c r="M1412" s="50" t="s">
        <v>77</v>
      </c>
      <c r="N1412" s="46">
        <f t="shared" si="156"/>
        <v>1980</v>
      </c>
      <c r="P1412">
        <f t="shared" si="150"/>
        <v>44</v>
      </c>
      <c r="Q1412" s="38">
        <f t="shared" si="151"/>
        <v>0.88</v>
      </c>
      <c r="R1412" s="38">
        <f t="shared" si="152"/>
        <v>0.88</v>
      </c>
      <c r="T1412" s="47">
        <v>252856.6547236169</v>
      </c>
      <c r="U1412" s="47">
        <f t="shared" si="153"/>
        <v>30342.798566834026</v>
      </c>
      <c r="W1412" s="47">
        <f t="shared" si="154"/>
        <v>252856.6547236169</v>
      </c>
      <c r="X1412" s="47">
        <f t="shared" si="155"/>
        <v>30342.798566834026</v>
      </c>
    </row>
    <row r="1413" spans="5:24" x14ac:dyDescent="0.2">
      <c r="E1413" s="63">
        <v>87416</v>
      </c>
      <c r="F1413" s="63" t="s">
        <v>62</v>
      </c>
      <c r="G1413" s="63" t="s">
        <v>73</v>
      </c>
      <c r="I1413" s="48">
        <v>1980</v>
      </c>
      <c r="J1413" s="49" t="s">
        <v>77</v>
      </c>
      <c r="K1413" s="49" t="s">
        <v>77</v>
      </c>
      <c r="L1413" s="49" t="s">
        <v>77</v>
      </c>
      <c r="M1413" s="50" t="s">
        <v>77</v>
      </c>
      <c r="N1413" s="46">
        <f t="shared" si="156"/>
        <v>1980</v>
      </c>
      <c r="P1413">
        <f t="shared" si="150"/>
        <v>44</v>
      </c>
      <c r="Q1413" s="38">
        <f t="shared" si="151"/>
        <v>0.88</v>
      </c>
      <c r="R1413" s="38">
        <f t="shared" si="152"/>
        <v>0.88</v>
      </c>
      <c r="T1413" s="47">
        <v>587647.54735123843</v>
      </c>
      <c r="U1413" s="47">
        <f t="shared" si="153"/>
        <v>70517.705682148604</v>
      </c>
      <c r="W1413" s="47">
        <f t="shared" si="154"/>
        <v>587647.54735123843</v>
      </c>
      <c r="X1413" s="47">
        <f t="shared" si="155"/>
        <v>70517.705682148604</v>
      </c>
    </row>
    <row r="1414" spans="5:24" x14ac:dyDescent="0.2">
      <c r="E1414" s="63">
        <v>87415</v>
      </c>
      <c r="F1414" s="63" t="s">
        <v>62</v>
      </c>
      <c r="G1414" s="63" t="s">
        <v>73</v>
      </c>
      <c r="I1414" s="48">
        <v>2015</v>
      </c>
      <c r="J1414" s="49" t="s">
        <v>77</v>
      </c>
      <c r="K1414" s="49" t="s">
        <v>77</v>
      </c>
      <c r="L1414" s="49" t="s">
        <v>77</v>
      </c>
      <c r="M1414" s="50" t="s">
        <v>77</v>
      </c>
      <c r="N1414" s="46">
        <f t="shared" si="156"/>
        <v>2015</v>
      </c>
      <c r="P1414">
        <f t="shared" si="150"/>
        <v>9</v>
      </c>
      <c r="Q1414" s="38">
        <f t="shared" si="151"/>
        <v>0.18</v>
      </c>
      <c r="R1414" s="38">
        <f t="shared" si="152"/>
        <v>0.18</v>
      </c>
      <c r="T1414" s="47">
        <v>296808.13333437435</v>
      </c>
      <c r="U1414" s="47">
        <f t="shared" si="153"/>
        <v>243382.66933418697</v>
      </c>
      <c r="W1414" s="47">
        <f t="shared" si="154"/>
        <v>296808.13333437435</v>
      </c>
      <c r="X1414" s="47">
        <f t="shared" si="155"/>
        <v>243382.66933418697</v>
      </c>
    </row>
    <row r="1415" spans="5:24" x14ac:dyDescent="0.2">
      <c r="E1415" s="63">
        <v>87414</v>
      </c>
      <c r="F1415" s="63" t="s">
        <v>62</v>
      </c>
      <c r="G1415" s="63" t="s">
        <v>73</v>
      </c>
      <c r="I1415" s="48">
        <v>1980</v>
      </c>
      <c r="J1415" s="49" t="s">
        <v>77</v>
      </c>
      <c r="K1415" s="49" t="s">
        <v>77</v>
      </c>
      <c r="L1415" s="49" t="s">
        <v>77</v>
      </c>
      <c r="M1415" s="50" t="s">
        <v>77</v>
      </c>
      <c r="N1415" s="46">
        <f t="shared" si="156"/>
        <v>1980</v>
      </c>
      <c r="P1415">
        <f t="shared" si="150"/>
        <v>44</v>
      </c>
      <c r="Q1415" s="38">
        <f t="shared" si="151"/>
        <v>0.88</v>
      </c>
      <c r="R1415" s="38">
        <f t="shared" si="152"/>
        <v>0.88</v>
      </c>
      <c r="T1415" s="47">
        <v>6918044.1249602791</v>
      </c>
      <c r="U1415" s="47">
        <f t="shared" si="153"/>
        <v>830165.29499523342</v>
      </c>
      <c r="W1415" s="47">
        <f t="shared" si="154"/>
        <v>6918044.1249602791</v>
      </c>
      <c r="X1415" s="47">
        <f t="shared" si="155"/>
        <v>830165.29499523342</v>
      </c>
    </row>
    <row r="1416" spans="5:24" x14ac:dyDescent="0.2">
      <c r="E1416" s="63">
        <v>87413</v>
      </c>
      <c r="F1416" s="63" t="s">
        <v>62</v>
      </c>
      <c r="G1416" s="63" t="s">
        <v>73</v>
      </c>
      <c r="I1416" s="48">
        <v>1980</v>
      </c>
      <c r="J1416" s="49" t="s">
        <v>77</v>
      </c>
      <c r="K1416" s="49" t="s">
        <v>77</v>
      </c>
      <c r="L1416" s="49" t="s">
        <v>77</v>
      </c>
      <c r="M1416" s="50" t="s">
        <v>77</v>
      </c>
      <c r="N1416" s="46">
        <f t="shared" si="156"/>
        <v>1980</v>
      </c>
      <c r="P1416">
        <f t="shared" si="150"/>
        <v>44</v>
      </c>
      <c r="Q1416" s="38">
        <f t="shared" si="151"/>
        <v>0.88</v>
      </c>
      <c r="R1416" s="38">
        <f t="shared" si="152"/>
        <v>0.88</v>
      </c>
      <c r="T1416" s="47">
        <v>6932965.9232540559</v>
      </c>
      <c r="U1416" s="47">
        <f t="shared" si="153"/>
        <v>831955.91079048673</v>
      </c>
      <c r="W1416" s="47">
        <f t="shared" si="154"/>
        <v>6932965.9232540559</v>
      </c>
      <c r="X1416" s="47">
        <f t="shared" si="155"/>
        <v>831955.91079048673</v>
      </c>
    </row>
    <row r="1417" spans="5:24" x14ac:dyDescent="0.2">
      <c r="E1417" s="63">
        <v>87412</v>
      </c>
      <c r="F1417" s="63" t="s">
        <v>62</v>
      </c>
      <c r="G1417" s="63" t="s">
        <v>73</v>
      </c>
      <c r="I1417" s="48" t="s">
        <v>77</v>
      </c>
      <c r="J1417" s="49" t="s">
        <v>77</v>
      </c>
      <c r="K1417" s="49" t="s">
        <v>77</v>
      </c>
      <c r="L1417" s="49">
        <v>1968</v>
      </c>
      <c r="M1417" s="50" t="s">
        <v>77</v>
      </c>
      <c r="N1417" s="46">
        <f t="shared" si="156"/>
        <v>1968</v>
      </c>
      <c r="P1417">
        <f t="shared" si="150"/>
        <v>56</v>
      </c>
      <c r="Q1417" s="38">
        <f t="shared" si="151"/>
        <v>1</v>
      </c>
      <c r="R1417" s="38">
        <f t="shared" si="152"/>
        <v>0.9</v>
      </c>
      <c r="T1417" s="47">
        <v>54912.217721094494</v>
      </c>
      <c r="U1417" s="47">
        <f t="shared" si="153"/>
        <v>5491.2217721094485</v>
      </c>
      <c r="W1417" s="47">
        <f t="shared" si="154"/>
        <v>54912.217721094494</v>
      </c>
      <c r="X1417" s="47">
        <f t="shared" si="155"/>
        <v>5491.2217721094485</v>
      </c>
    </row>
    <row r="1418" spans="5:24" x14ac:dyDescent="0.2">
      <c r="E1418" s="63">
        <v>87411</v>
      </c>
      <c r="F1418" s="63" t="s">
        <v>60</v>
      </c>
      <c r="G1418" s="63" t="s">
        <v>73</v>
      </c>
      <c r="I1418" s="48" t="s">
        <v>77</v>
      </c>
      <c r="J1418" s="49">
        <v>1900</v>
      </c>
      <c r="K1418" s="49" t="s">
        <v>77</v>
      </c>
      <c r="L1418" s="49" t="s">
        <v>77</v>
      </c>
      <c r="M1418" s="50" t="s">
        <v>77</v>
      </c>
      <c r="N1418" s="46">
        <f t="shared" si="156"/>
        <v>1900</v>
      </c>
      <c r="P1418">
        <f t="shared" si="150"/>
        <v>124</v>
      </c>
      <c r="Q1418" s="38">
        <f t="shared" si="151"/>
        <v>1</v>
      </c>
      <c r="R1418" s="38">
        <f t="shared" si="152"/>
        <v>0.9</v>
      </c>
      <c r="T1418" s="47">
        <v>125668.67217594352</v>
      </c>
      <c r="U1418" s="47">
        <f t="shared" si="153"/>
        <v>12566.867217594348</v>
      </c>
      <c r="W1418" s="47">
        <f t="shared" si="154"/>
        <v>125668.67217594352</v>
      </c>
      <c r="X1418" s="47">
        <f t="shared" si="155"/>
        <v>12566.867217594348</v>
      </c>
    </row>
    <row r="1419" spans="5:24" x14ac:dyDescent="0.2">
      <c r="E1419" s="63">
        <v>87407</v>
      </c>
      <c r="F1419" s="63" t="s">
        <v>62</v>
      </c>
      <c r="G1419" s="63" t="s">
        <v>73</v>
      </c>
      <c r="I1419" s="48" t="s">
        <v>77</v>
      </c>
      <c r="J1419" s="49" t="s">
        <v>77</v>
      </c>
      <c r="K1419" s="49" t="s">
        <v>77</v>
      </c>
      <c r="L1419" s="49">
        <v>1968</v>
      </c>
      <c r="M1419" s="50" t="s">
        <v>77</v>
      </c>
      <c r="N1419" s="46">
        <f t="shared" si="156"/>
        <v>1968</v>
      </c>
      <c r="P1419">
        <f t="shared" si="150"/>
        <v>56</v>
      </c>
      <c r="Q1419" s="38">
        <f t="shared" si="151"/>
        <v>1</v>
      </c>
      <c r="R1419" s="38">
        <f t="shared" si="152"/>
        <v>0.9</v>
      </c>
      <c r="T1419" s="47">
        <v>22979.569372414542</v>
      </c>
      <c r="U1419" s="47">
        <f t="shared" si="153"/>
        <v>2297.9569372414535</v>
      </c>
      <c r="W1419" s="47">
        <f t="shared" si="154"/>
        <v>22979.569372414542</v>
      </c>
      <c r="X1419" s="47">
        <f t="shared" si="155"/>
        <v>2297.9569372414535</v>
      </c>
    </row>
    <row r="1420" spans="5:24" x14ac:dyDescent="0.2">
      <c r="E1420" s="63">
        <v>87406</v>
      </c>
      <c r="F1420" s="63" t="s">
        <v>62</v>
      </c>
      <c r="G1420" s="63" t="s">
        <v>73</v>
      </c>
      <c r="I1420" s="48" t="s">
        <v>77</v>
      </c>
      <c r="J1420" s="49" t="s">
        <v>77</v>
      </c>
      <c r="K1420" s="49" t="s">
        <v>77</v>
      </c>
      <c r="L1420" s="49">
        <v>1968</v>
      </c>
      <c r="M1420" s="50" t="s">
        <v>77</v>
      </c>
      <c r="N1420" s="46">
        <f t="shared" si="156"/>
        <v>1968</v>
      </c>
      <c r="P1420">
        <f t="shared" si="150"/>
        <v>56</v>
      </c>
      <c r="Q1420" s="38">
        <f t="shared" si="151"/>
        <v>1</v>
      </c>
      <c r="R1420" s="38">
        <f t="shared" si="152"/>
        <v>0.9</v>
      </c>
      <c r="T1420" s="47">
        <v>34917.008007435084</v>
      </c>
      <c r="U1420" s="47">
        <f t="shared" si="153"/>
        <v>3491.7008007435074</v>
      </c>
      <c r="W1420" s="47">
        <f t="shared" si="154"/>
        <v>34917.008007435084</v>
      </c>
      <c r="X1420" s="47">
        <f t="shared" si="155"/>
        <v>3491.7008007435074</v>
      </c>
    </row>
    <row r="1421" spans="5:24" x14ac:dyDescent="0.2">
      <c r="E1421" s="63">
        <v>87405</v>
      </c>
      <c r="F1421" s="63" t="s">
        <v>62</v>
      </c>
      <c r="G1421" s="63" t="s">
        <v>73</v>
      </c>
      <c r="I1421" s="48" t="s">
        <v>77</v>
      </c>
      <c r="J1421" s="49" t="s">
        <v>77</v>
      </c>
      <c r="K1421" s="49" t="s">
        <v>77</v>
      </c>
      <c r="L1421" s="49">
        <v>1968</v>
      </c>
      <c r="M1421" s="50" t="s">
        <v>77</v>
      </c>
      <c r="N1421" s="46">
        <f t="shared" si="156"/>
        <v>1968</v>
      </c>
      <c r="P1421">
        <f t="shared" si="150"/>
        <v>56</v>
      </c>
      <c r="Q1421" s="38">
        <f t="shared" si="151"/>
        <v>1</v>
      </c>
      <c r="R1421" s="38">
        <f t="shared" si="152"/>
        <v>0.9</v>
      </c>
      <c r="T1421" s="47">
        <v>37901.367666190214</v>
      </c>
      <c r="U1421" s="47">
        <f t="shared" si="153"/>
        <v>3790.1367666190204</v>
      </c>
      <c r="W1421" s="47">
        <f t="shared" si="154"/>
        <v>37901.367666190214</v>
      </c>
      <c r="X1421" s="47">
        <f t="shared" si="155"/>
        <v>3790.1367666190204</v>
      </c>
    </row>
    <row r="1422" spans="5:24" x14ac:dyDescent="0.2">
      <c r="E1422" s="63">
        <v>87404</v>
      </c>
      <c r="F1422" s="63" t="s">
        <v>62</v>
      </c>
      <c r="G1422" s="63" t="s">
        <v>73</v>
      </c>
      <c r="I1422" s="48" t="s">
        <v>77</v>
      </c>
      <c r="J1422" s="49" t="s">
        <v>77</v>
      </c>
      <c r="K1422" s="49" t="s">
        <v>77</v>
      </c>
      <c r="L1422" s="49">
        <v>1968</v>
      </c>
      <c r="M1422" s="50" t="s">
        <v>77</v>
      </c>
      <c r="N1422" s="46">
        <f t="shared" si="156"/>
        <v>1968</v>
      </c>
      <c r="P1422">
        <f t="shared" si="150"/>
        <v>56</v>
      </c>
      <c r="Q1422" s="38">
        <f t="shared" si="151"/>
        <v>1</v>
      </c>
      <c r="R1422" s="38">
        <f t="shared" si="152"/>
        <v>0.9</v>
      </c>
      <c r="T1422" s="47">
        <v>603276.64372319402</v>
      </c>
      <c r="U1422" s="47">
        <f t="shared" si="153"/>
        <v>60327.664372319392</v>
      </c>
      <c r="W1422" s="47">
        <f t="shared" si="154"/>
        <v>603276.64372319402</v>
      </c>
      <c r="X1422" s="47">
        <f t="shared" si="155"/>
        <v>60327.664372319392</v>
      </c>
    </row>
    <row r="1423" spans="5:24" x14ac:dyDescent="0.2">
      <c r="E1423" s="63">
        <v>87403</v>
      </c>
      <c r="F1423" s="63" t="s">
        <v>62</v>
      </c>
      <c r="G1423" s="63" t="s">
        <v>73</v>
      </c>
      <c r="I1423" s="48" t="s">
        <v>77</v>
      </c>
      <c r="J1423" s="49" t="s">
        <v>77</v>
      </c>
      <c r="K1423" s="49" t="s">
        <v>77</v>
      </c>
      <c r="L1423" s="49">
        <v>1968</v>
      </c>
      <c r="M1423" s="50" t="s">
        <v>77</v>
      </c>
      <c r="N1423" s="46">
        <f t="shared" si="156"/>
        <v>1968</v>
      </c>
      <c r="P1423">
        <f t="shared" si="150"/>
        <v>56</v>
      </c>
      <c r="Q1423" s="38">
        <f t="shared" si="151"/>
        <v>1</v>
      </c>
      <c r="R1423" s="38">
        <f t="shared" si="152"/>
        <v>0.9</v>
      </c>
      <c r="T1423" s="47">
        <v>1492.1798293775678</v>
      </c>
      <c r="U1423" s="47">
        <f t="shared" si="153"/>
        <v>149.21798293775674</v>
      </c>
      <c r="W1423" s="47">
        <f t="shared" si="154"/>
        <v>1492.1798293775678</v>
      </c>
      <c r="X1423" s="47">
        <f t="shared" si="155"/>
        <v>149.21798293775674</v>
      </c>
    </row>
    <row r="1424" spans="5:24" x14ac:dyDescent="0.2">
      <c r="E1424" s="63">
        <v>87402</v>
      </c>
      <c r="F1424" s="63" t="s">
        <v>62</v>
      </c>
      <c r="G1424" s="63" t="s">
        <v>73</v>
      </c>
      <c r="I1424" s="48" t="s">
        <v>77</v>
      </c>
      <c r="J1424" s="49" t="s">
        <v>77</v>
      </c>
      <c r="K1424" s="49" t="s">
        <v>77</v>
      </c>
      <c r="L1424" s="49">
        <v>1968</v>
      </c>
      <c r="M1424" s="50" t="s">
        <v>77</v>
      </c>
      <c r="N1424" s="46">
        <f t="shared" si="156"/>
        <v>1968</v>
      </c>
      <c r="P1424">
        <f t="shared" si="150"/>
        <v>56</v>
      </c>
      <c r="Q1424" s="38">
        <f t="shared" si="151"/>
        <v>1</v>
      </c>
      <c r="R1424" s="38">
        <f t="shared" si="152"/>
        <v>0.9</v>
      </c>
      <c r="T1424" s="47">
        <v>22979.569372414542</v>
      </c>
      <c r="U1424" s="47">
        <f t="shared" si="153"/>
        <v>2297.9569372414535</v>
      </c>
      <c r="W1424" s="47">
        <f t="shared" si="154"/>
        <v>22979.569372414542</v>
      </c>
      <c r="X1424" s="47">
        <f t="shared" si="155"/>
        <v>2297.9569372414535</v>
      </c>
    </row>
    <row r="1425" spans="5:24" x14ac:dyDescent="0.2">
      <c r="E1425" s="63">
        <v>87401</v>
      </c>
      <c r="F1425" s="63" t="s">
        <v>62</v>
      </c>
      <c r="G1425" s="63" t="s">
        <v>73</v>
      </c>
      <c r="I1425" s="48">
        <v>1980</v>
      </c>
      <c r="J1425" s="49" t="s">
        <v>77</v>
      </c>
      <c r="K1425" s="49" t="s">
        <v>77</v>
      </c>
      <c r="L1425" s="49" t="s">
        <v>77</v>
      </c>
      <c r="M1425" s="50" t="s">
        <v>77</v>
      </c>
      <c r="N1425" s="46">
        <f t="shared" si="156"/>
        <v>1980</v>
      </c>
      <c r="P1425">
        <f t="shared" si="150"/>
        <v>44</v>
      </c>
      <c r="Q1425" s="38">
        <f t="shared" si="151"/>
        <v>0.88</v>
      </c>
      <c r="R1425" s="38">
        <f t="shared" si="152"/>
        <v>0.88</v>
      </c>
      <c r="T1425" s="47">
        <v>316342.12382804439</v>
      </c>
      <c r="U1425" s="47">
        <f t="shared" si="153"/>
        <v>37961.054859365329</v>
      </c>
      <c r="W1425" s="47">
        <f t="shared" si="154"/>
        <v>316342.12382804439</v>
      </c>
      <c r="X1425" s="47">
        <f t="shared" si="155"/>
        <v>37961.054859365329</v>
      </c>
    </row>
    <row r="1426" spans="5:24" x14ac:dyDescent="0.2">
      <c r="E1426" s="63">
        <v>87400</v>
      </c>
      <c r="F1426" s="63" t="s">
        <v>62</v>
      </c>
      <c r="G1426" s="63" t="s">
        <v>73</v>
      </c>
      <c r="I1426" s="48">
        <v>1980</v>
      </c>
      <c r="J1426" s="49" t="s">
        <v>77</v>
      </c>
      <c r="K1426" s="49" t="s">
        <v>77</v>
      </c>
      <c r="L1426" s="49" t="s">
        <v>77</v>
      </c>
      <c r="M1426" s="50" t="s">
        <v>77</v>
      </c>
      <c r="N1426" s="46">
        <f t="shared" si="156"/>
        <v>1980</v>
      </c>
      <c r="P1426">
        <f t="shared" si="150"/>
        <v>44</v>
      </c>
      <c r="Q1426" s="38">
        <f t="shared" si="151"/>
        <v>0.88</v>
      </c>
      <c r="R1426" s="38">
        <f t="shared" si="152"/>
        <v>0.88</v>
      </c>
      <c r="T1426" s="47">
        <v>218156.69105500038</v>
      </c>
      <c r="U1426" s="47">
        <f t="shared" si="153"/>
        <v>26178.802926600045</v>
      </c>
      <c r="W1426" s="47">
        <f t="shared" si="154"/>
        <v>218156.69105500038</v>
      </c>
      <c r="X1426" s="47">
        <f t="shared" si="155"/>
        <v>26178.802926600045</v>
      </c>
    </row>
    <row r="1427" spans="5:24" x14ac:dyDescent="0.2">
      <c r="E1427" s="63">
        <v>87399</v>
      </c>
      <c r="F1427" s="63" t="s">
        <v>62</v>
      </c>
      <c r="G1427" s="63" t="s">
        <v>73</v>
      </c>
      <c r="I1427" s="48">
        <v>1980</v>
      </c>
      <c r="J1427" s="49" t="s">
        <v>77</v>
      </c>
      <c r="K1427" s="49" t="s">
        <v>77</v>
      </c>
      <c r="L1427" s="49" t="s">
        <v>77</v>
      </c>
      <c r="M1427" s="50" t="s">
        <v>77</v>
      </c>
      <c r="N1427" s="46">
        <f t="shared" si="156"/>
        <v>1980</v>
      </c>
      <c r="P1427">
        <f t="shared" si="150"/>
        <v>44</v>
      </c>
      <c r="Q1427" s="38">
        <f t="shared" si="151"/>
        <v>0.88</v>
      </c>
      <c r="R1427" s="38">
        <f t="shared" si="152"/>
        <v>0.88</v>
      </c>
      <c r="T1427" s="47">
        <v>490330.29193346872</v>
      </c>
      <c r="U1427" s="47">
        <f t="shared" si="153"/>
        <v>58839.635032016246</v>
      </c>
      <c r="W1427" s="47">
        <f t="shared" si="154"/>
        <v>490330.29193346872</v>
      </c>
      <c r="X1427" s="47">
        <f t="shared" si="155"/>
        <v>58839.635032016246</v>
      </c>
    </row>
    <row r="1428" spans="5:24" x14ac:dyDescent="0.2">
      <c r="E1428" s="63">
        <v>87398</v>
      </c>
      <c r="F1428" s="63" t="s">
        <v>62</v>
      </c>
      <c r="G1428" s="63" t="s">
        <v>73</v>
      </c>
      <c r="I1428" s="48">
        <v>1980</v>
      </c>
      <c r="J1428" s="49" t="s">
        <v>77</v>
      </c>
      <c r="K1428" s="49" t="s">
        <v>77</v>
      </c>
      <c r="L1428" s="49" t="s">
        <v>77</v>
      </c>
      <c r="M1428" s="50" t="s">
        <v>77</v>
      </c>
      <c r="N1428" s="46">
        <f t="shared" si="156"/>
        <v>1980</v>
      </c>
      <c r="P1428">
        <f t="shared" si="150"/>
        <v>44</v>
      </c>
      <c r="Q1428" s="38">
        <f t="shared" si="151"/>
        <v>0.88</v>
      </c>
      <c r="R1428" s="38">
        <f t="shared" si="152"/>
        <v>0.88</v>
      </c>
      <c r="T1428" s="47">
        <v>3581.2315905061623</v>
      </c>
      <c r="U1428" s="47">
        <f t="shared" si="153"/>
        <v>429.74779086073949</v>
      </c>
      <c r="W1428" s="47">
        <f t="shared" si="154"/>
        <v>3581.2315905061623</v>
      </c>
      <c r="X1428" s="47">
        <f t="shared" si="155"/>
        <v>429.74779086073949</v>
      </c>
    </row>
    <row r="1429" spans="5:24" x14ac:dyDescent="0.2">
      <c r="E1429" s="63">
        <v>87397</v>
      </c>
      <c r="F1429" s="63" t="s">
        <v>62</v>
      </c>
      <c r="G1429" s="63" t="s">
        <v>73</v>
      </c>
      <c r="I1429" s="48">
        <v>1980</v>
      </c>
      <c r="J1429" s="49" t="s">
        <v>77</v>
      </c>
      <c r="K1429" s="49" t="s">
        <v>77</v>
      </c>
      <c r="L1429" s="49" t="s">
        <v>77</v>
      </c>
      <c r="M1429" s="50" t="s">
        <v>77</v>
      </c>
      <c r="N1429" s="46">
        <f t="shared" si="156"/>
        <v>1980</v>
      </c>
      <c r="P1429">
        <f t="shared" si="150"/>
        <v>44</v>
      </c>
      <c r="Q1429" s="38">
        <f t="shared" si="151"/>
        <v>0.88</v>
      </c>
      <c r="R1429" s="38">
        <f t="shared" si="152"/>
        <v>0.88</v>
      </c>
      <c r="T1429" s="47">
        <v>43571.651017824981</v>
      </c>
      <c r="U1429" s="47">
        <f t="shared" si="153"/>
        <v>5228.5981221389975</v>
      </c>
      <c r="W1429" s="47">
        <f t="shared" si="154"/>
        <v>43571.651017824981</v>
      </c>
      <c r="X1429" s="47">
        <f t="shared" si="155"/>
        <v>5228.5981221389975</v>
      </c>
    </row>
    <row r="1430" spans="5:24" x14ac:dyDescent="0.2">
      <c r="E1430" s="63">
        <v>87396</v>
      </c>
      <c r="F1430" s="63" t="s">
        <v>62</v>
      </c>
      <c r="G1430" s="63" t="s">
        <v>73</v>
      </c>
      <c r="I1430" s="48">
        <v>1980</v>
      </c>
      <c r="J1430" s="49" t="s">
        <v>77</v>
      </c>
      <c r="K1430" s="49" t="s">
        <v>77</v>
      </c>
      <c r="L1430" s="49" t="s">
        <v>77</v>
      </c>
      <c r="M1430" s="50" t="s">
        <v>77</v>
      </c>
      <c r="N1430" s="46">
        <f t="shared" si="156"/>
        <v>1980</v>
      </c>
      <c r="P1430">
        <f t="shared" si="150"/>
        <v>44</v>
      </c>
      <c r="Q1430" s="38">
        <f t="shared" si="151"/>
        <v>0.88</v>
      </c>
      <c r="R1430" s="38">
        <f t="shared" si="152"/>
        <v>0.88</v>
      </c>
      <c r="T1430" s="47">
        <v>7982863.651204112</v>
      </c>
      <c r="U1430" s="47">
        <f t="shared" si="153"/>
        <v>957943.63814449345</v>
      </c>
      <c r="W1430" s="47">
        <f t="shared" si="154"/>
        <v>7982863.651204112</v>
      </c>
      <c r="X1430" s="47">
        <f t="shared" si="155"/>
        <v>957943.63814449345</v>
      </c>
    </row>
    <row r="1431" spans="5:24" x14ac:dyDescent="0.2">
      <c r="E1431" s="63">
        <v>87395</v>
      </c>
      <c r="F1431" s="63" t="s">
        <v>62</v>
      </c>
      <c r="G1431" s="63" t="s">
        <v>73</v>
      </c>
      <c r="I1431" s="48">
        <v>1980</v>
      </c>
      <c r="J1431" s="49" t="s">
        <v>77</v>
      </c>
      <c r="K1431" s="49" t="s">
        <v>77</v>
      </c>
      <c r="L1431" s="49" t="s">
        <v>77</v>
      </c>
      <c r="M1431" s="50" t="s">
        <v>77</v>
      </c>
      <c r="N1431" s="46">
        <f t="shared" si="156"/>
        <v>1980</v>
      </c>
      <c r="P1431">
        <f t="shared" ref="P1431:P1494" si="157">$I$4-N1431</f>
        <v>44</v>
      </c>
      <c r="Q1431" s="38">
        <f t="shared" ref="Q1431:Q1494" si="158">MIN(1,P1431/$K$4)</f>
        <v>0.88</v>
      </c>
      <c r="R1431" s="38">
        <f t="shared" ref="R1431:R1494" si="159">IF(Q1431=1,1-$N$4,Q1431)</f>
        <v>0.88</v>
      </c>
      <c r="T1431" s="47">
        <v>7985848.0108628655</v>
      </c>
      <c r="U1431" s="47">
        <f t="shared" ref="U1431:U1494" si="160">(1-R1431)*$T1431</f>
        <v>958301.76130354381</v>
      </c>
      <c r="W1431" s="47">
        <f t="shared" ref="W1431:W1494" si="161">IF(G1431="Operational",T1431,0)</f>
        <v>7985848.0108628655</v>
      </c>
      <c r="X1431" s="47">
        <f t="shared" ref="X1431:X1494" si="162">IF(W1431=0,0,U1431)</f>
        <v>958301.76130354381</v>
      </c>
    </row>
    <row r="1432" spans="5:24" x14ac:dyDescent="0.2">
      <c r="E1432" s="63">
        <v>87394</v>
      </c>
      <c r="F1432" s="63" t="s">
        <v>62</v>
      </c>
      <c r="G1432" s="63" t="s">
        <v>73</v>
      </c>
      <c r="I1432" s="48" t="s">
        <v>77</v>
      </c>
      <c r="J1432" s="49" t="s">
        <v>77</v>
      </c>
      <c r="K1432" s="49" t="s">
        <v>77</v>
      </c>
      <c r="L1432" s="49">
        <v>1968</v>
      </c>
      <c r="M1432" s="50" t="s">
        <v>77</v>
      </c>
      <c r="N1432" s="46">
        <f t="shared" ref="N1432:N1495" si="163">MIN(I1432:M1432)</f>
        <v>1968</v>
      </c>
      <c r="P1432">
        <f t="shared" si="157"/>
        <v>56</v>
      </c>
      <c r="Q1432" s="38">
        <f t="shared" si="158"/>
        <v>1</v>
      </c>
      <c r="R1432" s="38">
        <f t="shared" si="159"/>
        <v>0.9</v>
      </c>
      <c r="T1432" s="47">
        <v>50734.114198837313</v>
      </c>
      <c r="U1432" s="47">
        <f t="shared" si="160"/>
        <v>5073.4114198837306</v>
      </c>
      <c r="W1432" s="47">
        <f t="shared" si="161"/>
        <v>50734.114198837313</v>
      </c>
      <c r="X1432" s="47">
        <f t="shared" si="162"/>
        <v>5073.4114198837306</v>
      </c>
    </row>
    <row r="1433" spans="5:24" x14ac:dyDescent="0.2">
      <c r="E1433" s="63">
        <v>87393</v>
      </c>
      <c r="F1433" s="63" t="s">
        <v>62</v>
      </c>
      <c r="G1433" s="63" t="s">
        <v>73</v>
      </c>
      <c r="I1433" s="48" t="s">
        <v>77</v>
      </c>
      <c r="J1433" s="49" t="s">
        <v>77</v>
      </c>
      <c r="K1433" s="49" t="s">
        <v>77</v>
      </c>
      <c r="L1433" s="49">
        <v>1968</v>
      </c>
      <c r="M1433" s="50" t="s">
        <v>77</v>
      </c>
      <c r="N1433" s="46">
        <f t="shared" si="163"/>
        <v>1968</v>
      </c>
      <c r="P1433">
        <f t="shared" si="157"/>
        <v>56</v>
      </c>
      <c r="Q1433" s="38">
        <f t="shared" si="158"/>
        <v>1</v>
      </c>
      <c r="R1433" s="38">
        <f t="shared" si="159"/>
        <v>0.9</v>
      </c>
      <c r="T1433" s="47">
        <v>14921.798293775677</v>
      </c>
      <c r="U1433" s="47">
        <f t="shared" si="160"/>
        <v>1492.1798293775673</v>
      </c>
      <c r="W1433" s="47">
        <f t="shared" si="161"/>
        <v>14921.798293775677</v>
      </c>
      <c r="X1433" s="47">
        <f t="shared" si="162"/>
        <v>1492.1798293775673</v>
      </c>
    </row>
    <row r="1434" spans="5:24" x14ac:dyDescent="0.2">
      <c r="E1434" s="63">
        <v>87392</v>
      </c>
      <c r="F1434" s="63" t="s">
        <v>62</v>
      </c>
      <c r="G1434" s="63" t="s">
        <v>73</v>
      </c>
      <c r="I1434" s="48" t="s">
        <v>77</v>
      </c>
      <c r="J1434" s="49" t="s">
        <v>77</v>
      </c>
      <c r="K1434" s="49" t="s">
        <v>77</v>
      </c>
      <c r="L1434" s="49">
        <v>1968</v>
      </c>
      <c r="M1434" s="50" t="s">
        <v>77</v>
      </c>
      <c r="N1434" s="46">
        <f t="shared" si="163"/>
        <v>1968</v>
      </c>
      <c r="P1434">
        <f t="shared" si="157"/>
        <v>56</v>
      </c>
      <c r="Q1434" s="38">
        <f t="shared" si="158"/>
        <v>1</v>
      </c>
      <c r="R1434" s="38">
        <f t="shared" si="159"/>
        <v>0.9</v>
      </c>
      <c r="T1434" s="47">
        <v>56702.833516347571</v>
      </c>
      <c r="U1434" s="47">
        <f t="shared" si="160"/>
        <v>5670.2833516347555</v>
      </c>
      <c r="W1434" s="47">
        <f t="shared" si="161"/>
        <v>56702.833516347571</v>
      </c>
      <c r="X1434" s="47">
        <f t="shared" si="162"/>
        <v>5670.2833516347555</v>
      </c>
    </row>
    <row r="1435" spans="5:24" x14ac:dyDescent="0.2">
      <c r="E1435" s="63">
        <v>87391</v>
      </c>
      <c r="F1435" s="63" t="s">
        <v>62</v>
      </c>
      <c r="G1435" s="63" t="s">
        <v>73</v>
      </c>
      <c r="I1435" s="48">
        <v>2018</v>
      </c>
      <c r="J1435" s="49" t="s">
        <v>77</v>
      </c>
      <c r="K1435" s="49" t="s">
        <v>77</v>
      </c>
      <c r="L1435" s="49" t="s">
        <v>77</v>
      </c>
      <c r="M1435" s="50" t="s">
        <v>77</v>
      </c>
      <c r="N1435" s="46">
        <f t="shared" si="163"/>
        <v>2018</v>
      </c>
      <c r="P1435">
        <f t="shared" si="157"/>
        <v>6</v>
      </c>
      <c r="Q1435" s="38">
        <f t="shared" si="158"/>
        <v>0.12</v>
      </c>
      <c r="R1435" s="38">
        <f t="shared" si="159"/>
        <v>0.12</v>
      </c>
      <c r="T1435" s="47">
        <v>134296.18464398111</v>
      </c>
      <c r="U1435" s="47">
        <f t="shared" si="160"/>
        <v>118180.64248670338</v>
      </c>
      <c r="W1435" s="47">
        <f t="shared" si="161"/>
        <v>134296.18464398111</v>
      </c>
      <c r="X1435" s="47">
        <f t="shared" si="162"/>
        <v>118180.64248670338</v>
      </c>
    </row>
    <row r="1436" spans="5:24" x14ac:dyDescent="0.2">
      <c r="E1436" s="63">
        <v>87389</v>
      </c>
      <c r="F1436" s="63" t="s">
        <v>62</v>
      </c>
      <c r="G1436" s="63" t="s">
        <v>73</v>
      </c>
      <c r="I1436" s="48" t="s">
        <v>77</v>
      </c>
      <c r="J1436" s="49" t="s">
        <v>77</v>
      </c>
      <c r="K1436" s="49" t="s">
        <v>77</v>
      </c>
      <c r="L1436" s="49">
        <v>1968</v>
      </c>
      <c r="M1436" s="50" t="s">
        <v>77</v>
      </c>
      <c r="N1436" s="46">
        <f t="shared" si="163"/>
        <v>1968</v>
      </c>
      <c r="P1436">
        <f t="shared" si="157"/>
        <v>56</v>
      </c>
      <c r="Q1436" s="38">
        <f t="shared" si="158"/>
        <v>1</v>
      </c>
      <c r="R1436" s="38">
        <f t="shared" si="159"/>
        <v>0.9</v>
      </c>
      <c r="T1436" s="47">
        <v>29843.596587551354</v>
      </c>
      <c r="U1436" s="47">
        <f t="shared" si="160"/>
        <v>2984.3596587551347</v>
      </c>
      <c r="W1436" s="47">
        <f t="shared" si="161"/>
        <v>29843.596587551354</v>
      </c>
      <c r="X1436" s="47">
        <f t="shared" si="162"/>
        <v>2984.3596587551347</v>
      </c>
    </row>
    <row r="1437" spans="5:24" x14ac:dyDescent="0.2">
      <c r="E1437" s="63">
        <v>87388</v>
      </c>
      <c r="F1437" s="63" t="s">
        <v>62</v>
      </c>
      <c r="G1437" s="63" t="s">
        <v>73</v>
      </c>
      <c r="I1437" s="48" t="s">
        <v>77</v>
      </c>
      <c r="J1437" s="49" t="s">
        <v>77</v>
      </c>
      <c r="K1437" s="49" t="s">
        <v>77</v>
      </c>
      <c r="L1437" s="49">
        <v>1968</v>
      </c>
      <c r="M1437" s="50" t="s">
        <v>77</v>
      </c>
      <c r="N1437" s="46">
        <f t="shared" si="163"/>
        <v>1968</v>
      </c>
      <c r="P1437">
        <f t="shared" si="157"/>
        <v>56</v>
      </c>
      <c r="Q1437" s="38">
        <f t="shared" si="158"/>
        <v>1</v>
      </c>
      <c r="R1437" s="38">
        <f t="shared" si="159"/>
        <v>0.9</v>
      </c>
      <c r="T1437" s="47">
        <v>29843.596587551354</v>
      </c>
      <c r="U1437" s="47">
        <f t="shared" si="160"/>
        <v>2984.3596587551347</v>
      </c>
      <c r="W1437" s="47">
        <f t="shared" si="161"/>
        <v>29843.596587551354</v>
      </c>
      <c r="X1437" s="47">
        <f t="shared" si="162"/>
        <v>2984.3596587551347</v>
      </c>
    </row>
    <row r="1438" spans="5:24" x14ac:dyDescent="0.2">
      <c r="E1438" s="63">
        <v>87387</v>
      </c>
      <c r="F1438" s="63" t="s">
        <v>62</v>
      </c>
      <c r="G1438" s="63" t="s">
        <v>73</v>
      </c>
      <c r="I1438" s="48" t="s">
        <v>77</v>
      </c>
      <c r="J1438" s="49" t="s">
        <v>77</v>
      </c>
      <c r="K1438" s="49" t="s">
        <v>77</v>
      </c>
      <c r="L1438" s="49">
        <v>1968</v>
      </c>
      <c r="M1438" s="50" t="s">
        <v>77</v>
      </c>
      <c r="N1438" s="46">
        <f t="shared" si="163"/>
        <v>1968</v>
      </c>
      <c r="P1438">
        <f t="shared" si="157"/>
        <v>56</v>
      </c>
      <c r="Q1438" s="38">
        <f t="shared" si="158"/>
        <v>1</v>
      </c>
      <c r="R1438" s="38">
        <f t="shared" si="159"/>
        <v>0.9</v>
      </c>
      <c r="T1438" s="47">
        <v>477497.54540082166</v>
      </c>
      <c r="U1438" s="47">
        <f t="shared" si="160"/>
        <v>47749.754540082155</v>
      </c>
      <c r="W1438" s="47">
        <f t="shared" si="161"/>
        <v>477497.54540082166</v>
      </c>
      <c r="X1438" s="47">
        <f t="shared" si="162"/>
        <v>47749.754540082155</v>
      </c>
    </row>
    <row r="1439" spans="5:24" x14ac:dyDescent="0.2">
      <c r="E1439" s="63">
        <v>87386</v>
      </c>
      <c r="F1439" s="63" t="s">
        <v>62</v>
      </c>
      <c r="G1439" s="63" t="s">
        <v>73</v>
      </c>
      <c r="I1439" s="48" t="s">
        <v>77</v>
      </c>
      <c r="J1439" s="49" t="s">
        <v>77</v>
      </c>
      <c r="K1439" s="49" t="s">
        <v>77</v>
      </c>
      <c r="L1439" s="49">
        <v>1968</v>
      </c>
      <c r="M1439" s="50" t="s">
        <v>77</v>
      </c>
      <c r="N1439" s="46">
        <f t="shared" si="163"/>
        <v>1968</v>
      </c>
      <c r="P1439">
        <f t="shared" si="157"/>
        <v>56</v>
      </c>
      <c r="Q1439" s="38">
        <f t="shared" si="158"/>
        <v>1</v>
      </c>
      <c r="R1439" s="38">
        <f t="shared" si="159"/>
        <v>0.9</v>
      </c>
      <c r="T1439" s="47">
        <v>14921.798293775677</v>
      </c>
      <c r="U1439" s="47">
        <f t="shared" si="160"/>
        <v>1492.1798293775673</v>
      </c>
      <c r="W1439" s="47">
        <f t="shared" si="161"/>
        <v>14921.798293775677</v>
      </c>
      <c r="X1439" s="47">
        <f t="shared" si="162"/>
        <v>1492.1798293775673</v>
      </c>
    </row>
    <row r="1440" spans="5:24" x14ac:dyDescent="0.2">
      <c r="E1440" s="63">
        <v>87385</v>
      </c>
      <c r="F1440" s="63" t="s">
        <v>62</v>
      </c>
      <c r="G1440" s="63" t="s">
        <v>73</v>
      </c>
      <c r="I1440" s="48">
        <v>1980</v>
      </c>
      <c r="J1440" s="49" t="s">
        <v>77</v>
      </c>
      <c r="K1440" s="49" t="s">
        <v>77</v>
      </c>
      <c r="L1440" s="49" t="s">
        <v>77</v>
      </c>
      <c r="M1440" s="50" t="s">
        <v>77</v>
      </c>
      <c r="N1440" s="46">
        <f t="shared" si="163"/>
        <v>1980</v>
      </c>
      <c r="P1440">
        <f t="shared" si="157"/>
        <v>44</v>
      </c>
      <c r="Q1440" s="38">
        <f t="shared" si="158"/>
        <v>0.88</v>
      </c>
      <c r="R1440" s="38">
        <f t="shared" si="159"/>
        <v>0.88</v>
      </c>
      <c r="T1440" s="47">
        <v>104452.58805642974</v>
      </c>
      <c r="U1440" s="47">
        <f t="shared" si="160"/>
        <v>12534.310566771568</v>
      </c>
      <c r="W1440" s="47">
        <f t="shared" si="161"/>
        <v>104452.58805642974</v>
      </c>
      <c r="X1440" s="47">
        <f t="shared" si="162"/>
        <v>12534.310566771568</v>
      </c>
    </row>
    <row r="1441" spans="5:24" x14ac:dyDescent="0.2">
      <c r="E1441" s="63">
        <v>87381</v>
      </c>
      <c r="F1441" s="63" t="s">
        <v>62</v>
      </c>
      <c r="G1441" s="63" t="s">
        <v>73</v>
      </c>
      <c r="I1441" s="48" t="s">
        <v>77</v>
      </c>
      <c r="J1441" s="49" t="s">
        <v>77</v>
      </c>
      <c r="K1441" s="49" t="s">
        <v>77</v>
      </c>
      <c r="L1441" s="49">
        <v>1968</v>
      </c>
      <c r="M1441" s="50" t="s">
        <v>77</v>
      </c>
      <c r="N1441" s="46">
        <f t="shared" si="163"/>
        <v>1968</v>
      </c>
      <c r="P1441">
        <f t="shared" si="157"/>
        <v>56</v>
      </c>
      <c r="Q1441" s="38">
        <f t="shared" si="158"/>
        <v>1</v>
      </c>
      <c r="R1441" s="38">
        <f t="shared" si="159"/>
        <v>0.9</v>
      </c>
      <c r="T1441" s="47">
        <v>9848.3868738919482</v>
      </c>
      <c r="U1441" s="47">
        <f t="shared" si="160"/>
        <v>984.83868738919455</v>
      </c>
      <c r="W1441" s="47">
        <f t="shared" si="161"/>
        <v>9848.3868738919482</v>
      </c>
      <c r="X1441" s="47">
        <f t="shared" si="162"/>
        <v>984.83868738919455</v>
      </c>
    </row>
    <row r="1442" spans="5:24" x14ac:dyDescent="0.2">
      <c r="E1442" s="63">
        <v>87380</v>
      </c>
      <c r="F1442" s="63" t="s">
        <v>62</v>
      </c>
      <c r="G1442" s="63" t="s">
        <v>73</v>
      </c>
      <c r="I1442" s="48" t="s">
        <v>77</v>
      </c>
      <c r="J1442" s="49" t="s">
        <v>77</v>
      </c>
      <c r="K1442" s="49" t="s">
        <v>77</v>
      </c>
      <c r="L1442" s="49">
        <v>1968</v>
      </c>
      <c r="M1442" s="50" t="s">
        <v>77</v>
      </c>
      <c r="N1442" s="46">
        <f t="shared" si="163"/>
        <v>1968</v>
      </c>
      <c r="P1442">
        <f t="shared" si="157"/>
        <v>56</v>
      </c>
      <c r="Q1442" s="38">
        <f t="shared" si="158"/>
        <v>1</v>
      </c>
      <c r="R1442" s="38">
        <f t="shared" si="159"/>
        <v>0.9</v>
      </c>
      <c r="T1442" s="47">
        <v>44765.394881327033</v>
      </c>
      <c r="U1442" s="47">
        <f t="shared" si="160"/>
        <v>4476.539488132702</v>
      </c>
      <c r="W1442" s="47">
        <f t="shared" si="161"/>
        <v>44765.394881327033</v>
      </c>
      <c r="X1442" s="47">
        <f t="shared" si="162"/>
        <v>4476.539488132702</v>
      </c>
    </row>
    <row r="1443" spans="5:24" x14ac:dyDescent="0.2">
      <c r="E1443" s="63">
        <v>87379</v>
      </c>
      <c r="F1443" s="63" t="s">
        <v>62</v>
      </c>
      <c r="G1443" s="63" t="s">
        <v>73</v>
      </c>
      <c r="I1443" s="48" t="s">
        <v>77</v>
      </c>
      <c r="J1443" s="49" t="s">
        <v>77</v>
      </c>
      <c r="K1443" s="49" t="s">
        <v>77</v>
      </c>
      <c r="L1443" s="49">
        <v>1968</v>
      </c>
      <c r="M1443" s="50" t="s">
        <v>77</v>
      </c>
      <c r="N1443" s="46">
        <f t="shared" si="163"/>
        <v>1968</v>
      </c>
      <c r="P1443">
        <f t="shared" si="157"/>
        <v>56</v>
      </c>
      <c r="Q1443" s="38">
        <f t="shared" si="158"/>
        <v>1</v>
      </c>
      <c r="R1443" s="38">
        <f t="shared" si="159"/>
        <v>0.9</v>
      </c>
      <c r="T1443" s="47">
        <v>56702.833516347571</v>
      </c>
      <c r="U1443" s="47">
        <f t="shared" si="160"/>
        <v>5670.2833516347555</v>
      </c>
      <c r="W1443" s="47">
        <f t="shared" si="161"/>
        <v>56702.833516347571</v>
      </c>
      <c r="X1443" s="47">
        <f t="shared" si="162"/>
        <v>5670.2833516347555</v>
      </c>
    </row>
    <row r="1444" spans="5:24" x14ac:dyDescent="0.2">
      <c r="E1444" s="63">
        <v>87378</v>
      </c>
      <c r="F1444" s="63" t="s">
        <v>62</v>
      </c>
      <c r="G1444" s="63" t="s">
        <v>73</v>
      </c>
      <c r="I1444" s="48">
        <v>1980</v>
      </c>
      <c r="J1444" s="49" t="s">
        <v>77</v>
      </c>
      <c r="K1444" s="49" t="s">
        <v>77</v>
      </c>
      <c r="L1444" s="49" t="s">
        <v>77</v>
      </c>
      <c r="M1444" s="50" t="s">
        <v>77</v>
      </c>
      <c r="N1444" s="46">
        <f t="shared" si="163"/>
        <v>1980</v>
      </c>
      <c r="P1444">
        <f t="shared" si="157"/>
        <v>44</v>
      </c>
      <c r="Q1444" s="38">
        <f t="shared" si="158"/>
        <v>0.88</v>
      </c>
      <c r="R1444" s="38">
        <f t="shared" si="159"/>
        <v>0.88</v>
      </c>
      <c r="T1444" s="47">
        <v>338127.94933695684</v>
      </c>
      <c r="U1444" s="47">
        <f t="shared" si="160"/>
        <v>40575.35392043482</v>
      </c>
      <c r="W1444" s="47">
        <f t="shared" si="161"/>
        <v>338127.94933695684</v>
      </c>
      <c r="X1444" s="47">
        <f t="shared" si="162"/>
        <v>40575.35392043482</v>
      </c>
    </row>
    <row r="1445" spans="5:24" x14ac:dyDescent="0.2">
      <c r="E1445" s="63">
        <v>87377</v>
      </c>
      <c r="F1445" s="63" t="s">
        <v>62</v>
      </c>
      <c r="G1445" s="63" t="s">
        <v>73</v>
      </c>
      <c r="I1445" s="48">
        <v>1980</v>
      </c>
      <c r="J1445" s="49" t="s">
        <v>77</v>
      </c>
      <c r="K1445" s="49" t="s">
        <v>77</v>
      </c>
      <c r="L1445" s="49" t="s">
        <v>77</v>
      </c>
      <c r="M1445" s="50" t="s">
        <v>77</v>
      </c>
      <c r="N1445" s="46">
        <f t="shared" si="163"/>
        <v>1980</v>
      </c>
      <c r="P1445">
        <f t="shared" si="157"/>
        <v>44</v>
      </c>
      <c r="Q1445" s="38">
        <f t="shared" si="158"/>
        <v>0.88</v>
      </c>
      <c r="R1445" s="38">
        <f t="shared" si="159"/>
        <v>0.88</v>
      </c>
      <c r="T1445" s="47">
        <v>193983.37781908381</v>
      </c>
      <c r="U1445" s="47">
        <f t="shared" si="160"/>
        <v>23278.005338290055</v>
      </c>
      <c r="W1445" s="47">
        <f t="shared" si="161"/>
        <v>193983.37781908381</v>
      </c>
      <c r="X1445" s="47">
        <f t="shared" si="162"/>
        <v>23278.005338290055</v>
      </c>
    </row>
    <row r="1446" spans="5:24" x14ac:dyDescent="0.2">
      <c r="E1446" s="63">
        <v>87376</v>
      </c>
      <c r="F1446" s="63" t="s">
        <v>62</v>
      </c>
      <c r="G1446" s="63" t="s">
        <v>73</v>
      </c>
      <c r="I1446" s="48" t="s">
        <v>77</v>
      </c>
      <c r="J1446" s="49" t="s">
        <v>77</v>
      </c>
      <c r="K1446" s="49" t="s">
        <v>77</v>
      </c>
      <c r="L1446" s="49">
        <v>1968</v>
      </c>
      <c r="M1446" s="50" t="s">
        <v>77</v>
      </c>
      <c r="N1446" s="46">
        <f t="shared" si="163"/>
        <v>1968</v>
      </c>
      <c r="P1446">
        <f t="shared" si="157"/>
        <v>56</v>
      </c>
      <c r="Q1446" s="38">
        <f t="shared" si="158"/>
        <v>1</v>
      </c>
      <c r="R1446" s="38">
        <f t="shared" si="159"/>
        <v>0.9</v>
      </c>
      <c r="T1446" s="47">
        <v>50734.114198837313</v>
      </c>
      <c r="U1446" s="47">
        <f t="shared" si="160"/>
        <v>5073.4114198837306</v>
      </c>
      <c r="W1446" s="47">
        <f t="shared" si="161"/>
        <v>50734.114198837313</v>
      </c>
      <c r="X1446" s="47">
        <f t="shared" si="162"/>
        <v>5073.4114198837306</v>
      </c>
    </row>
    <row r="1447" spans="5:24" x14ac:dyDescent="0.2">
      <c r="E1447" s="63">
        <v>87375</v>
      </c>
      <c r="F1447" s="63" t="s">
        <v>62</v>
      </c>
      <c r="G1447" s="63" t="s">
        <v>73</v>
      </c>
      <c r="I1447" s="48" t="s">
        <v>77</v>
      </c>
      <c r="J1447" s="49" t="s">
        <v>77</v>
      </c>
      <c r="K1447" s="49" t="s">
        <v>77</v>
      </c>
      <c r="L1447" s="49">
        <v>1968</v>
      </c>
      <c r="M1447" s="50" t="s">
        <v>77</v>
      </c>
      <c r="N1447" s="46">
        <f t="shared" si="163"/>
        <v>1968</v>
      </c>
      <c r="P1447">
        <f t="shared" si="157"/>
        <v>56</v>
      </c>
      <c r="Q1447" s="38">
        <f t="shared" si="158"/>
        <v>1</v>
      </c>
      <c r="R1447" s="38">
        <f t="shared" si="159"/>
        <v>0.9</v>
      </c>
      <c r="T1447" s="47">
        <v>29843.596587551354</v>
      </c>
      <c r="U1447" s="47">
        <f t="shared" si="160"/>
        <v>2984.3596587551347</v>
      </c>
      <c r="W1447" s="47">
        <f t="shared" si="161"/>
        <v>29843.596587551354</v>
      </c>
      <c r="X1447" s="47">
        <f t="shared" si="162"/>
        <v>2984.3596587551347</v>
      </c>
    </row>
    <row r="1448" spans="5:24" x14ac:dyDescent="0.2">
      <c r="E1448" s="63">
        <v>87374</v>
      </c>
      <c r="F1448" s="63" t="s">
        <v>62</v>
      </c>
      <c r="G1448" s="63" t="s">
        <v>73</v>
      </c>
      <c r="I1448" s="48" t="s">
        <v>77</v>
      </c>
      <c r="J1448" s="49" t="s">
        <v>77</v>
      </c>
      <c r="K1448" s="49" t="s">
        <v>77</v>
      </c>
      <c r="L1448" s="49">
        <v>1968</v>
      </c>
      <c r="M1448" s="50" t="s">
        <v>77</v>
      </c>
      <c r="N1448" s="46">
        <f t="shared" si="163"/>
        <v>1968</v>
      </c>
      <c r="P1448">
        <f t="shared" si="157"/>
        <v>56</v>
      </c>
      <c r="Q1448" s="38">
        <f t="shared" si="158"/>
        <v>1</v>
      </c>
      <c r="R1448" s="38">
        <f t="shared" si="159"/>
        <v>0.9</v>
      </c>
      <c r="T1448" s="47">
        <v>606308.18464642612</v>
      </c>
      <c r="U1448" s="47">
        <f t="shared" si="160"/>
        <v>60630.818464642602</v>
      </c>
      <c r="W1448" s="47">
        <f t="shared" si="161"/>
        <v>606308.18464642612</v>
      </c>
      <c r="X1448" s="47">
        <f t="shared" si="162"/>
        <v>60630.818464642602</v>
      </c>
    </row>
    <row r="1449" spans="5:24" x14ac:dyDescent="0.2">
      <c r="E1449" s="63">
        <v>87373</v>
      </c>
      <c r="F1449" s="63" t="s">
        <v>62</v>
      </c>
      <c r="G1449" s="63" t="s">
        <v>73</v>
      </c>
      <c r="I1449" s="48" t="s">
        <v>77</v>
      </c>
      <c r="J1449" s="49" t="s">
        <v>77</v>
      </c>
      <c r="K1449" s="49" t="s">
        <v>77</v>
      </c>
      <c r="L1449" s="49">
        <v>1968</v>
      </c>
      <c r="M1449" s="50" t="s">
        <v>77</v>
      </c>
      <c r="N1449" s="46">
        <f t="shared" si="163"/>
        <v>1968</v>
      </c>
      <c r="P1449">
        <f t="shared" si="157"/>
        <v>56</v>
      </c>
      <c r="Q1449" s="38">
        <f t="shared" si="158"/>
        <v>1</v>
      </c>
      <c r="R1449" s="38">
        <f t="shared" si="159"/>
        <v>0.9</v>
      </c>
      <c r="T1449" s="47">
        <v>29843.596587551354</v>
      </c>
      <c r="U1449" s="47">
        <f t="shared" si="160"/>
        <v>2984.3596587551347</v>
      </c>
      <c r="W1449" s="47">
        <f t="shared" si="161"/>
        <v>29843.596587551354</v>
      </c>
      <c r="X1449" s="47">
        <f t="shared" si="162"/>
        <v>2984.3596587551347</v>
      </c>
    </row>
    <row r="1450" spans="5:24" x14ac:dyDescent="0.2">
      <c r="E1450" s="63">
        <v>87372</v>
      </c>
      <c r="F1450" s="63" t="s">
        <v>62</v>
      </c>
      <c r="G1450" s="63" t="s">
        <v>73</v>
      </c>
      <c r="I1450" s="48">
        <v>1980</v>
      </c>
      <c r="J1450" s="49" t="s">
        <v>77</v>
      </c>
      <c r="K1450" s="49" t="s">
        <v>77</v>
      </c>
      <c r="L1450" s="49" t="s">
        <v>77</v>
      </c>
      <c r="M1450" s="50" t="s">
        <v>77</v>
      </c>
      <c r="N1450" s="46">
        <f t="shared" si="163"/>
        <v>1980</v>
      </c>
      <c r="P1450">
        <f t="shared" si="157"/>
        <v>44</v>
      </c>
      <c r="Q1450" s="38">
        <f t="shared" si="158"/>
        <v>0.88</v>
      </c>
      <c r="R1450" s="38">
        <f t="shared" si="159"/>
        <v>0.88</v>
      </c>
      <c r="T1450" s="47">
        <v>328279.56246306491</v>
      </c>
      <c r="U1450" s="47">
        <f t="shared" si="160"/>
        <v>39393.547495567786</v>
      </c>
      <c r="W1450" s="47">
        <f t="shared" si="161"/>
        <v>328279.56246306491</v>
      </c>
      <c r="X1450" s="47">
        <f t="shared" si="162"/>
        <v>39393.547495567786</v>
      </c>
    </row>
    <row r="1451" spans="5:24" x14ac:dyDescent="0.2">
      <c r="E1451" s="63">
        <v>87371</v>
      </c>
      <c r="F1451" s="63" t="s">
        <v>62</v>
      </c>
      <c r="G1451" s="63" t="s">
        <v>73</v>
      </c>
      <c r="I1451" s="48">
        <v>1980</v>
      </c>
      <c r="J1451" s="49" t="s">
        <v>77</v>
      </c>
      <c r="K1451" s="49" t="s">
        <v>77</v>
      </c>
      <c r="L1451" s="49" t="s">
        <v>77</v>
      </c>
      <c r="M1451" s="50" t="s">
        <v>77</v>
      </c>
      <c r="N1451" s="46">
        <f t="shared" si="163"/>
        <v>1980</v>
      </c>
      <c r="P1451">
        <f t="shared" si="157"/>
        <v>44</v>
      </c>
      <c r="Q1451" s="38">
        <f t="shared" si="158"/>
        <v>0.88</v>
      </c>
      <c r="R1451" s="38">
        <f t="shared" si="159"/>
        <v>0.88</v>
      </c>
      <c r="T1451" s="47">
        <v>208905.17611285948</v>
      </c>
      <c r="U1451" s="47">
        <f t="shared" si="160"/>
        <v>25068.621133543136</v>
      </c>
      <c r="W1451" s="47">
        <f t="shared" si="161"/>
        <v>208905.17611285948</v>
      </c>
      <c r="X1451" s="47">
        <f t="shared" si="162"/>
        <v>25068.621133543136</v>
      </c>
    </row>
    <row r="1452" spans="5:24" x14ac:dyDescent="0.2">
      <c r="E1452" s="63">
        <v>87370</v>
      </c>
      <c r="F1452" s="63" t="s">
        <v>62</v>
      </c>
      <c r="G1452" s="63" t="s">
        <v>73</v>
      </c>
      <c r="I1452" s="48">
        <v>1980</v>
      </c>
      <c r="J1452" s="49" t="s">
        <v>77</v>
      </c>
      <c r="K1452" s="49" t="s">
        <v>77</v>
      </c>
      <c r="L1452" s="49" t="s">
        <v>77</v>
      </c>
      <c r="M1452" s="50" t="s">
        <v>77</v>
      </c>
      <c r="N1452" s="46">
        <f t="shared" si="163"/>
        <v>1980</v>
      </c>
      <c r="P1452">
        <f t="shared" si="157"/>
        <v>44</v>
      </c>
      <c r="Q1452" s="38">
        <f t="shared" si="158"/>
        <v>0.88</v>
      </c>
      <c r="R1452" s="38">
        <f t="shared" si="159"/>
        <v>0.88</v>
      </c>
      <c r="T1452" s="47">
        <v>3655840.5819750405</v>
      </c>
      <c r="U1452" s="47">
        <f t="shared" si="160"/>
        <v>438700.86983700487</v>
      </c>
      <c r="W1452" s="47">
        <f t="shared" si="161"/>
        <v>3655840.5819750405</v>
      </c>
      <c r="X1452" s="47">
        <f t="shared" si="162"/>
        <v>438700.86983700487</v>
      </c>
    </row>
    <row r="1453" spans="5:24" x14ac:dyDescent="0.2">
      <c r="E1453" s="63">
        <v>87369</v>
      </c>
      <c r="F1453" s="63" t="s">
        <v>62</v>
      </c>
      <c r="G1453" s="63" t="s">
        <v>73</v>
      </c>
      <c r="I1453" s="48">
        <v>1980</v>
      </c>
      <c r="J1453" s="49" t="s">
        <v>77</v>
      </c>
      <c r="K1453" s="49" t="s">
        <v>77</v>
      </c>
      <c r="L1453" s="49" t="s">
        <v>77</v>
      </c>
      <c r="M1453" s="50" t="s">
        <v>77</v>
      </c>
      <c r="N1453" s="46">
        <f t="shared" si="163"/>
        <v>1980</v>
      </c>
      <c r="P1453">
        <f t="shared" si="157"/>
        <v>44</v>
      </c>
      <c r="Q1453" s="38">
        <f t="shared" si="158"/>
        <v>0.88</v>
      </c>
      <c r="R1453" s="38">
        <f t="shared" si="159"/>
        <v>0.88</v>
      </c>
      <c r="T1453" s="47">
        <v>29843.596587551354</v>
      </c>
      <c r="U1453" s="47">
        <f t="shared" si="160"/>
        <v>3581.2315905061623</v>
      </c>
      <c r="W1453" s="47">
        <f t="shared" si="161"/>
        <v>29843.596587551354</v>
      </c>
      <c r="X1453" s="47">
        <f t="shared" si="162"/>
        <v>3581.2315905061623</v>
      </c>
    </row>
    <row r="1454" spans="5:24" x14ac:dyDescent="0.2">
      <c r="E1454" s="63">
        <v>87368</v>
      </c>
      <c r="F1454" s="63" t="s">
        <v>62</v>
      </c>
      <c r="G1454" s="63" t="s">
        <v>73</v>
      </c>
      <c r="I1454" s="48" t="s">
        <v>77</v>
      </c>
      <c r="J1454" s="49" t="s">
        <v>77</v>
      </c>
      <c r="K1454" s="49" t="s">
        <v>77</v>
      </c>
      <c r="L1454" s="49">
        <v>1968</v>
      </c>
      <c r="M1454" s="50" t="s">
        <v>77</v>
      </c>
      <c r="N1454" s="46">
        <f t="shared" si="163"/>
        <v>1968</v>
      </c>
      <c r="P1454">
        <f t="shared" si="157"/>
        <v>56</v>
      </c>
      <c r="Q1454" s="38">
        <f t="shared" si="158"/>
        <v>1</v>
      </c>
      <c r="R1454" s="38">
        <f t="shared" si="159"/>
        <v>0.9</v>
      </c>
      <c r="T1454" s="47">
        <v>14921.798293775677</v>
      </c>
      <c r="U1454" s="47">
        <f t="shared" si="160"/>
        <v>1492.1798293775673</v>
      </c>
      <c r="W1454" s="47">
        <f t="shared" si="161"/>
        <v>14921.798293775677</v>
      </c>
      <c r="X1454" s="47">
        <f t="shared" si="162"/>
        <v>1492.1798293775673</v>
      </c>
    </row>
    <row r="1455" spans="5:24" x14ac:dyDescent="0.2">
      <c r="E1455" s="63">
        <v>87367</v>
      </c>
      <c r="F1455" s="63" t="s">
        <v>62</v>
      </c>
      <c r="G1455" s="63" t="s">
        <v>73</v>
      </c>
      <c r="I1455" s="48" t="s">
        <v>77</v>
      </c>
      <c r="J1455" s="49" t="s">
        <v>77</v>
      </c>
      <c r="K1455" s="49" t="s">
        <v>77</v>
      </c>
      <c r="L1455" s="49">
        <v>1968</v>
      </c>
      <c r="M1455" s="50" t="s">
        <v>77</v>
      </c>
      <c r="N1455" s="46">
        <f t="shared" si="163"/>
        <v>1968</v>
      </c>
      <c r="P1455">
        <f t="shared" si="157"/>
        <v>56</v>
      </c>
      <c r="Q1455" s="38">
        <f t="shared" si="158"/>
        <v>1</v>
      </c>
      <c r="R1455" s="38">
        <f t="shared" si="159"/>
        <v>0.9</v>
      </c>
      <c r="T1455" s="47">
        <v>45690.546375541133</v>
      </c>
      <c r="U1455" s="47">
        <f t="shared" si="160"/>
        <v>4569.0546375541126</v>
      </c>
      <c r="W1455" s="47">
        <f t="shared" si="161"/>
        <v>45690.546375541133</v>
      </c>
      <c r="X1455" s="47">
        <f t="shared" si="162"/>
        <v>4569.0546375541126</v>
      </c>
    </row>
    <row r="1456" spans="5:24" x14ac:dyDescent="0.2">
      <c r="E1456" s="63">
        <v>87365</v>
      </c>
      <c r="F1456" s="63" t="s">
        <v>62</v>
      </c>
      <c r="G1456" s="63" t="s">
        <v>73</v>
      </c>
      <c r="I1456" s="48">
        <v>1980</v>
      </c>
      <c r="J1456" s="49" t="s">
        <v>77</v>
      </c>
      <c r="K1456" s="49" t="s">
        <v>77</v>
      </c>
      <c r="L1456" s="49" t="s">
        <v>77</v>
      </c>
      <c r="M1456" s="50" t="s">
        <v>77</v>
      </c>
      <c r="N1456" s="46">
        <f t="shared" si="163"/>
        <v>1980</v>
      </c>
      <c r="P1456">
        <f t="shared" si="157"/>
        <v>44</v>
      </c>
      <c r="Q1456" s="38">
        <f t="shared" si="158"/>
        <v>0.88</v>
      </c>
      <c r="R1456" s="38">
        <f t="shared" si="159"/>
        <v>0.88</v>
      </c>
      <c r="T1456" s="47">
        <v>7162.4631810123246</v>
      </c>
      <c r="U1456" s="47">
        <f t="shared" si="160"/>
        <v>859.49558172147897</v>
      </c>
      <c r="W1456" s="47">
        <f t="shared" si="161"/>
        <v>7162.4631810123246</v>
      </c>
      <c r="X1456" s="47">
        <f t="shared" si="162"/>
        <v>859.49558172147897</v>
      </c>
    </row>
    <row r="1457" spans="5:24" x14ac:dyDescent="0.2">
      <c r="E1457" s="63">
        <v>87364</v>
      </c>
      <c r="F1457" s="63" t="s">
        <v>62</v>
      </c>
      <c r="G1457" s="63" t="s">
        <v>73</v>
      </c>
      <c r="I1457" s="48" t="s">
        <v>77</v>
      </c>
      <c r="J1457" s="49" t="s">
        <v>77</v>
      </c>
      <c r="K1457" s="49" t="s">
        <v>77</v>
      </c>
      <c r="L1457" s="49">
        <v>1968</v>
      </c>
      <c r="M1457" s="50" t="s">
        <v>77</v>
      </c>
      <c r="N1457" s="46">
        <f t="shared" si="163"/>
        <v>1968</v>
      </c>
      <c r="P1457">
        <f t="shared" si="157"/>
        <v>56</v>
      </c>
      <c r="Q1457" s="38">
        <f t="shared" si="158"/>
        <v>1</v>
      </c>
      <c r="R1457" s="38">
        <f t="shared" si="159"/>
        <v>0.9</v>
      </c>
      <c r="T1457" s="47">
        <v>19666.930151196342</v>
      </c>
      <c r="U1457" s="47">
        <f t="shared" si="160"/>
        <v>1966.6930151196339</v>
      </c>
      <c r="W1457" s="47">
        <f t="shared" si="161"/>
        <v>19666.930151196342</v>
      </c>
      <c r="X1457" s="47">
        <f t="shared" si="162"/>
        <v>1966.6930151196339</v>
      </c>
    </row>
    <row r="1458" spans="5:24" x14ac:dyDescent="0.2">
      <c r="E1458" s="63">
        <v>87363</v>
      </c>
      <c r="F1458" s="63" t="s">
        <v>62</v>
      </c>
      <c r="G1458" s="63" t="s">
        <v>73</v>
      </c>
      <c r="I1458" s="48" t="s">
        <v>77</v>
      </c>
      <c r="J1458" s="49" t="s">
        <v>77</v>
      </c>
      <c r="K1458" s="49" t="s">
        <v>77</v>
      </c>
      <c r="L1458" s="49">
        <v>1968</v>
      </c>
      <c r="M1458" s="50" t="s">
        <v>77</v>
      </c>
      <c r="N1458" s="46">
        <f t="shared" si="163"/>
        <v>1968</v>
      </c>
      <c r="P1458">
        <f t="shared" si="157"/>
        <v>56</v>
      </c>
      <c r="Q1458" s="38">
        <f t="shared" si="158"/>
        <v>1</v>
      </c>
      <c r="R1458" s="38">
        <f t="shared" si="159"/>
        <v>0.9</v>
      </c>
      <c r="T1458" s="47">
        <v>14026.490396149136</v>
      </c>
      <c r="U1458" s="47">
        <f t="shared" si="160"/>
        <v>1402.6490396149134</v>
      </c>
      <c r="W1458" s="47">
        <f t="shared" si="161"/>
        <v>14026.490396149136</v>
      </c>
      <c r="X1458" s="47">
        <f t="shared" si="162"/>
        <v>1402.6490396149134</v>
      </c>
    </row>
    <row r="1459" spans="5:24" x14ac:dyDescent="0.2">
      <c r="E1459" s="63">
        <v>87362</v>
      </c>
      <c r="F1459" s="63" t="s">
        <v>62</v>
      </c>
      <c r="G1459" s="63" t="s">
        <v>73</v>
      </c>
      <c r="I1459" s="48" t="s">
        <v>77</v>
      </c>
      <c r="J1459" s="49" t="s">
        <v>77</v>
      </c>
      <c r="K1459" s="49" t="s">
        <v>77</v>
      </c>
      <c r="L1459" s="49">
        <v>1968</v>
      </c>
      <c r="M1459" s="50" t="s">
        <v>77</v>
      </c>
      <c r="N1459" s="46">
        <f t="shared" si="163"/>
        <v>1968</v>
      </c>
      <c r="P1459">
        <f t="shared" si="157"/>
        <v>56</v>
      </c>
      <c r="Q1459" s="38">
        <f t="shared" si="158"/>
        <v>1</v>
      </c>
      <c r="R1459" s="38">
        <f t="shared" si="159"/>
        <v>0.9</v>
      </c>
      <c r="T1459" s="47">
        <v>14921.798293775677</v>
      </c>
      <c r="U1459" s="47">
        <f t="shared" si="160"/>
        <v>1492.1798293775673</v>
      </c>
      <c r="W1459" s="47">
        <f t="shared" si="161"/>
        <v>14921.798293775677</v>
      </c>
      <c r="X1459" s="47">
        <f t="shared" si="162"/>
        <v>1492.1798293775673</v>
      </c>
    </row>
    <row r="1460" spans="5:24" x14ac:dyDescent="0.2">
      <c r="E1460" s="63">
        <v>87361</v>
      </c>
      <c r="F1460" s="63" t="s">
        <v>62</v>
      </c>
      <c r="G1460" s="63" t="s">
        <v>73</v>
      </c>
      <c r="I1460" s="48">
        <v>1980</v>
      </c>
      <c r="J1460" s="49" t="s">
        <v>77</v>
      </c>
      <c r="K1460" s="49" t="s">
        <v>77</v>
      </c>
      <c r="L1460" s="49" t="s">
        <v>77</v>
      </c>
      <c r="M1460" s="50" t="s">
        <v>77</v>
      </c>
      <c r="N1460" s="46">
        <f t="shared" si="163"/>
        <v>1980</v>
      </c>
      <c r="P1460">
        <f t="shared" si="157"/>
        <v>44</v>
      </c>
      <c r="Q1460" s="38">
        <f t="shared" si="158"/>
        <v>0.88</v>
      </c>
      <c r="R1460" s="38">
        <f t="shared" si="159"/>
        <v>0.88</v>
      </c>
      <c r="T1460" s="47">
        <v>152172.49899992437</v>
      </c>
      <c r="U1460" s="47">
        <f t="shared" si="160"/>
        <v>18260.699879990923</v>
      </c>
      <c r="W1460" s="47">
        <f t="shared" si="161"/>
        <v>152172.49899992437</v>
      </c>
      <c r="X1460" s="47">
        <f t="shared" si="162"/>
        <v>18260.699879990923</v>
      </c>
    </row>
    <row r="1461" spans="5:24" x14ac:dyDescent="0.2">
      <c r="E1461" s="63">
        <v>87360</v>
      </c>
      <c r="F1461" s="63" t="s">
        <v>62</v>
      </c>
      <c r="G1461" s="63" t="s">
        <v>73</v>
      </c>
      <c r="I1461" s="48">
        <v>1980</v>
      </c>
      <c r="J1461" s="49" t="s">
        <v>77</v>
      </c>
      <c r="K1461" s="49" t="s">
        <v>77</v>
      </c>
      <c r="L1461" s="49" t="s">
        <v>77</v>
      </c>
      <c r="M1461" s="50" t="s">
        <v>77</v>
      </c>
      <c r="N1461" s="46">
        <f t="shared" si="163"/>
        <v>1980</v>
      </c>
      <c r="P1461">
        <f t="shared" si="157"/>
        <v>44</v>
      </c>
      <c r="Q1461" s="38">
        <f t="shared" si="158"/>
        <v>0.88</v>
      </c>
      <c r="R1461" s="38">
        <f t="shared" si="159"/>
        <v>0.88</v>
      </c>
      <c r="T1461" s="47">
        <v>14921.798293775677</v>
      </c>
      <c r="U1461" s="47">
        <f t="shared" si="160"/>
        <v>1790.6157952530812</v>
      </c>
      <c r="W1461" s="47">
        <f t="shared" si="161"/>
        <v>14921.798293775677</v>
      </c>
      <c r="X1461" s="47">
        <f t="shared" si="162"/>
        <v>1790.6157952530812</v>
      </c>
    </row>
    <row r="1462" spans="5:24" x14ac:dyDescent="0.2">
      <c r="E1462" s="63">
        <v>87359</v>
      </c>
      <c r="F1462" s="63" t="s">
        <v>62</v>
      </c>
      <c r="G1462" s="63" t="s">
        <v>73</v>
      </c>
      <c r="I1462" s="48">
        <v>1980</v>
      </c>
      <c r="J1462" s="49" t="s">
        <v>77</v>
      </c>
      <c r="K1462" s="49" t="s">
        <v>77</v>
      </c>
      <c r="L1462" s="49" t="s">
        <v>77</v>
      </c>
      <c r="M1462" s="50" t="s">
        <v>77</v>
      </c>
      <c r="N1462" s="46">
        <f t="shared" si="163"/>
        <v>1980</v>
      </c>
      <c r="P1462">
        <f t="shared" si="157"/>
        <v>44</v>
      </c>
      <c r="Q1462" s="38">
        <f t="shared" si="158"/>
        <v>0.88</v>
      </c>
      <c r="R1462" s="38">
        <f t="shared" si="159"/>
        <v>0.88</v>
      </c>
      <c r="T1462" s="47">
        <v>359316.90291411837</v>
      </c>
      <c r="U1462" s="47">
        <f t="shared" si="160"/>
        <v>43118.028349694207</v>
      </c>
      <c r="W1462" s="47">
        <f t="shared" si="161"/>
        <v>359316.90291411837</v>
      </c>
      <c r="X1462" s="47">
        <f t="shared" si="162"/>
        <v>43118.028349694207</v>
      </c>
    </row>
    <row r="1463" spans="5:24" x14ac:dyDescent="0.2">
      <c r="E1463" s="63">
        <v>87358</v>
      </c>
      <c r="F1463" s="63" t="s">
        <v>62</v>
      </c>
      <c r="G1463" s="63" t="s">
        <v>73</v>
      </c>
      <c r="I1463" s="48">
        <v>1980</v>
      </c>
      <c r="J1463" s="49" t="s">
        <v>77</v>
      </c>
      <c r="K1463" s="49" t="s">
        <v>77</v>
      </c>
      <c r="L1463" s="49" t="s">
        <v>77</v>
      </c>
      <c r="M1463" s="50" t="s">
        <v>77</v>
      </c>
      <c r="N1463" s="46">
        <f t="shared" si="163"/>
        <v>1980</v>
      </c>
      <c r="P1463">
        <f t="shared" si="157"/>
        <v>44</v>
      </c>
      <c r="Q1463" s="38">
        <f t="shared" si="158"/>
        <v>0.88</v>
      </c>
      <c r="R1463" s="38">
        <f t="shared" si="159"/>
        <v>0.88</v>
      </c>
      <c r="T1463" s="47">
        <v>3685684.1785625918</v>
      </c>
      <c r="U1463" s="47">
        <f t="shared" si="160"/>
        <v>442282.10142751102</v>
      </c>
      <c r="W1463" s="47">
        <f t="shared" si="161"/>
        <v>3685684.1785625918</v>
      </c>
      <c r="X1463" s="47">
        <f t="shared" si="162"/>
        <v>442282.10142751102</v>
      </c>
    </row>
    <row r="1464" spans="5:24" x14ac:dyDescent="0.2">
      <c r="E1464" s="63">
        <v>87357</v>
      </c>
      <c r="F1464" s="63" t="s">
        <v>62</v>
      </c>
      <c r="G1464" s="63" t="s">
        <v>73</v>
      </c>
      <c r="I1464" s="48">
        <v>1980</v>
      </c>
      <c r="J1464" s="49" t="s">
        <v>77</v>
      </c>
      <c r="K1464" s="49" t="s">
        <v>77</v>
      </c>
      <c r="L1464" s="49" t="s">
        <v>77</v>
      </c>
      <c r="M1464" s="50" t="s">
        <v>77</v>
      </c>
      <c r="N1464" s="46">
        <f t="shared" si="163"/>
        <v>1980</v>
      </c>
      <c r="P1464">
        <f t="shared" si="157"/>
        <v>44</v>
      </c>
      <c r="Q1464" s="38">
        <f t="shared" si="158"/>
        <v>0.88</v>
      </c>
      <c r="R1464" s="38">
        <f t="shared" si="159"/>
        <v>0.88</v>
      </c>
      <c r="T1464" s="47">
        <v>3694637.2575388579</v>
      </c>
      <c r="U1464" s="47">
        <f t="shared" si="160"/>
        <v>443356.47090466291</v>
      </c>
      <c r="W1464" s="47">
        <f t="shared" si="161"/>
        <v>3694637.2575388579</v>
      </c>
      <c r="X1464" s="47">
        <f t="shared" si="162"/>
        <v>443356.47090466291</v>
      </c>
    </row>
    <row r="1465" spans="5:24" x14ac:dyDescent="0.2">
      <c r="E1465" s="63">
        <v>87356</v>
      </c>
      <c r="F1465" s="63" t="s">
        <v>62</v>
      </c>
      <c r="G1465" s="63" t="s">
        <v>73</v>
      </c>
      <c r="I1465" s="48">
        <v>1980</v>
      </c>
      <c r="J1465" s="49" t="s">
        <v>77</v>
      </c>
      <c r="K1465" s="49" t="s">
        <v>77</v>
      </c>
      <c r="L1465" s="49" t="s">
        <v>77</v>
      </c>
      <c r="M1465" s="50" t="s">
        <v>77</v>
      </c>
      <c r="N1465" s="46">
        <f t="shared" si="163"/>
        <v>1980</v>
      </c>
      <c r="P1465">
        <f t="shared" si="157"/>
        <v>44</v>
      </c>
      <c r="Q1465" s="38">
        <f t="shared" si="158"/>
        <v>0.88</v>
      </c>
      <c r="R1465" s="38">
        <f t="shared" si="159"/>
        <v>0.88</v>
      </c>
      <c r="T1465" s="47">
        <v>67446.528287866066</v>
      </c>
      <c r="U1465" s="47">
        <f t="shared" si="160"/>
        <v>8093.5833945439272</v>
      </c>
      <c r="W1465" s="47">
        <f t="shared" si="161"/>
        <v>67446.528287866066</v>
      </c>
      <c r="X1465" s="47">
        <f t="shared" si="162"/>
        <v>8093.5833945439272</v>
      </c>
    </row>
    <row r="1466" spans="5:24" x14ac:dyDescent="0.2">
      <c r="E1466" s="63">
        <v>87355</v>
      </c>
      <c r="F1466" s="63" t="s">
        <v>62</v>
      </c>
      <c r="G1466" s="63" t="s">
        <v>73</v>
      </c>
      <c r="I1466" s="48">
        <v>1980</v>
      </c>
      <c r="J1466" s="49" t="s">
        <v>77</v>
      </c>
      <c r="K1466" s="49" t="s">
        <v>77</v>
      </c>
      <c r="L1466" s="49" t="s">
        <v>77</v>
      </c>
      <c r="M1466" s="50" t="s">
        <v>77</v>
      </c>
      <c r="N1466" s="46">
        <f t="shared" si="163"/>
        <v>1980</v>
      </c>
      <c r="P1466">
        <f t="shared" si="157"/>
        <v>44</v>
      </c>
      <c r="Q1466" s="38">
        <f t="shared" si="158"/>
        <v>0.88</v>
      </c>
      <c r="R1466" s="38">
        <f t="shared" si="159"/>
        <v>0.88</v>
      </c>
      <c r="T1466" s="47">
        <v>10146.822839767461</v>
      </c>
      <c r="U1466" s="47">
        <f t="shared" si="160"/>
        <v>1217.6187407720952</v>
      </c>
      <c r="W1466" s="47">
        <f t="shared" si="161"/>
        <v>10146.822839767461</v>
      </c>
      <c r="X1466" s="47">
        <f t="shared" si="162"/>
        <v>1217.6187407720952</v>
      </c>
    </row>
    <row r="1467" spans="5:24" x14ac:dyDescent="0.2">
      <c r="E1467" s="63">
        <v>87354</v>
      </c>
      <c r="F1467" s="63" t="s">
        <v>62</v>
      </c>
      <c r="G1467" s="63" t="s">
        <v>73</v>
      </c>
      <c r="I1467" s="48">
        <v>1980</v>
      </c>
      <c r="J1467" s="49" t="s">
        <v>77</v>
      </c>
      <c r="K1467" s="49" t="s">
        <v>77</v>
      </c>
      <c r="L1467" s="49" t="s">
        <v>77</v>
      </c>
      <c r="M1467" s="50" t="s">
        <v>77</v>
      </c>
      <c r="N1467" s="46">
        <f t="shared" si="163"/>
        <v>1980</v>
      </c>
      <c r="P1467">
        <f t="shared" si="157"/>
        <v>44</v>
      </c>
      <c r="Q1467" s="38">
        <f t="shared" si="158"/>
        <v>0.88</v>
      </c>
      <c r="R1467" s="38">
        <f t="shared" si="159"/>
        <v>0.88</v>
      </c>
      <c r="T1467" s="47">
        <v>107436.94771518487</v>
      </c>
      <c r="U1467" s="47">
        <f t="shared" si="160"/>
        <v>12892.433725822184</v>
      </c>
      <c r="W1467" s="47">
        <f t="shared" si="161"/>
        <v>107436.94771518487</v>
      </c>
      <c r="X1467" s="47">
        <f t="shared" si="162"/>
        <v>12892.433725822184</v>
      </c>
    </row>
    <row r="1468" spans="5:24" x14ac:dyDescent="0.2">
      <c r="E1468" s="63">
        <v>87346</v>
      </c>
      <c r="F1468" s="63" t="s">
        <v>62</v>
      </c>
      <c r="G1468" s="63" t="s">
        <v>73</v>
      </c>
      <c r="I1468" s="48">
        <v>1980</v>
      </c>
      <c r="J1468" s="49" t="s">
        <v>77</v>
      </c>
      <c r="K1468" s="49" t="s">
        <v>77</v>
      </c>
      <c r="L1468" s="49" t="s">
        <v>77</v>
      </c>
      <c r="M1468" s="50" t="s">
        <v>77</v>
      </c>
      <c r="N1468" s="46">
        <f t="shared" si="163"/>
        <v>1980</v>
      </c>
      <c r="P1468">
        <f t="shared" si="157"/>
        <v>44</v>
      </c>
      <c r="Q1468" s="38">
        <f t="shared" si="158"/>
        <v>0.88</v>
      </c>
      <c r="R1468" s="38">
        <f t="shared" si="159"/>
        <v>0.88</v>
      </c>
      <c r="T1468" s="47">
        <v>134296.18464398111</v>
      </c>
      <c r="U1468" s="47">
        <f t="shared" si="160"/>
        <v>16115.542157277732</v>
      </c>
      <c r="W1468" s="47">
        <f t="shared" si="161"/>
        <v>134296.18464398111</v>
      </c>
      <c r="X1468" s="47">
        <f t="shared" si="162"/>
        <v>16115.542157277732</v>
      </c>
    </row>
    <row r="1469" spans="5:24" x14ac:dyDescent="0.2">
      <c r="E1469" s="63">
        <v>87345</v>
      </c>
      <c r="F1469" s="63" t="s">
        <v>62</v>
      </c>
      <c r="G1469" s="63" t="s">
        <v>73</v>
      </c>
      <c r="I1469" s="48">
        <v>1980</v>
      </c>
      <c r="J1469" s="49" t="s">
        <v>77</v>
      </c>
      <c r="K1469" s="49" t="s">
        <v>77</v>
      </c>
      <c r="L1469" s="49" t="s">
        <v>77</v>
      </c>
      <c r="M1469" s="50" t="s">
        <v>77</v>
      </c>
      <c r="N1469" s="46">
        <f t="shared" si="163"/>
        <v>1980</v>
      </c>
      <c r="P1469">
        <f t="shared" si="157"/>
        <v>44</v>
      </c>
      <c r="Q1469" s="38">
        <f t="shared" si="158"/>
        <v>0.88</v>
      </c>
      <c r="R1469" s="38">
        <f t="shared" si="159"/>
        <v>0.88</v>
      </c>
      <c r="T1469" s="47">
        <v>254864.31485768853</v>
      </c>
      <c r="U1469" s="47">
        <f t="shared" si="160"/>
        <v>30583.717782922624</v>
      </c>
      <c r="W1469" s="47">
        <f t="shared" si="161"/>
        <v>254864.31485768853</v>
      </c>
      <c r="X1469" s="47">
        <f t="shared" si="162"/>
        <v>30583.717782922624</v>
      </c>
    </row>
    <row r="1470" spans="5:24" x14ac:dyDescent="0.2">
      <c r="E1470" s="63">
        <v>50370</v>
      </c>
      <c r="F1470" s="63" t="s">
        <v>60</v>
      </c>
      <c r="G1470" s="63" t="s">
        <v>74</v>
      </c>
      <c r="I1470" s="48" t="s">
        <v>77</v>
      </c>
      <c r="J1470" s="49">
        <v>1900</v>
      </c>
      <c r="K1470" s="49" t="s">
        <v>77</v>
      </c>
      <c r="L1470" s="49" t="s">
        <v>77</v>
      </c>
      <c r="M1470" s="50" t="s">
        <v>77</v>
      </c>
      <c r="N1470" s="46">
        <f t="shared" si="163"/>
        <v>1900</v>
      </c>
      <c r="P1470">
        <f t="shared" si="157"/>
        <v>124</v>
      </c>
      <c r="Q1470" s="38">
        <f t="shared" si="158"/>
        <v>1</v>
      </c>
      <c r="R1470" s="38">
        <f t="shared" si="159"/>
        <v>0.9</v>
      </c>
      <c r="T1470" s="47">
        <v>2140518.399970945</v>
      </c>
      <c r="U1470" s="47">
        <f t="shared" si="160"/>
        <v>214051.83999709444</v>
      </c>
      <c r="W1470" s="47">
        <f t="shared" si="161"/>
        <v>0</v>
      </c>
      <c r="X1470" s="47">
        <f t="shared" si="162"/>
        <v>0</v>
      </c>
    </row>
    <row r="1471" spans="5:24" x14ac:dyDescent="0.2">
      <c r="E1471" s="63">
        <v>50369</v>
      </c>
      <c r="F1471" s="63" t="s">
        <v>60</v>
      </c>
      <c r="G1471" s="63" t="s">
        <v>73</v>
      </c>
      <c r="I1471" s="48" t="s">
        <v>77</v>
      </c>
      <c r="J1471" s="49">
        <v>1900</v>
      </c>
      <c r="K1471" s="49" t="s">
        <v>77</v>
      </c>
      <c r="L1471" s="49" t="s">
        <v>77</v>
      </c>
      <c r="M1471" s="50" t="s">
        <v>77</v>
      </c>
      <c r="N1471" s="46">
        <f t="shared" si="163"/>
        <v>1900</v>
      </c>
      <c r="P1471">
        <f t="shared" si="157"/>
        <v>124</v>
      </c>
      <c r="Q1471" s="38">
        <f t="shared" si="158"/>
        <v>1</v>
      </c>
      <c r="R1471" s="38">
        <f t="shared" si="159"/>
        <v>0.9</v>
      </c>
      <c r="T1471" s="47">
        <v>0</v>
      </c>
      <c r="U1471" s="47">
        <f t="shared" si="160"/>
        <v>0</v>
      </c>
      <c r="W1471" s="47">
        <f t="shared" si="161"/>
        <v>0</v>
      </c>
      <c r="X1471" s="47">
        <f t="shared" si="162"/>
        <v>0</v>
      </c>
    </row>
    <row r="1472" spans="5:24" x14ac:dyDescent="0.2">
      <c r="E1472" s="63">
        <v>50368</v>
      </c>
      <c r="F1472" s="63" t="s">
        <v>60</v>
      </c>
      <c r="G1472" s="63" t="s">
        <v>74</v>
      </c>
      <c r="I1472" s="48" t="s">
        <v>77</v>
      </c>
      <c r="J1472" s="49">
        <v>1900</v>
      </c>
      <c r="K1472" s="49" t="s">
        <v>77</v>
      </c>
      <c r="L1472" s="49" t="s">
        <v>77</v>
      </c>
      <c r="M1472" s="50" t="s">
        <v>77</v>
      </c>
      <c r="N1472" s="46">
        <f t="shared" si="163"/>
        <v>1900</v>
      </c>
      <c r="P1472">
        <f t="shared" si="157"/>
        <v>124</v>
      </c>
      <c r="Q1472" s="38">
        <f t="shared" si="158"/>
        <v>1</v>
      </c>
      <c r="R1472" s="38">
        <f t="shared" si="159"/>
        <v>0.9</v>
      </c>
      <c r="T1472" s="47">
        <v>247946.02655784707</v>
      </c>
      <c r="U1472" s="47">
        <f t="shared" si="160"/>
        <v>24794.6026557847</v>
      </c>
      <c r="W1472" s="47">
        <f t="shared" si="161"/>
        <v>0</v>
      </c>
      <c r="X1472" s="47">
        <f t="shared" si="162"/>
        <v>0</v>
      </c>
    </row>
    <row r="1473" spans="5:24" x14ac:dyDescent="0.2">
      <c r="E1473" s="63">
        <v>50367</v>
      </c>
      <c r="F1473" s="63" t="s">
        <v>60</v>
      </c>
      <c r="G1473" s="63" t="s">
        <v>73</v>
      </c>
      <c r="I1473" s="48" t="s">
        <v>77</v>
      </c>
      <c r="J1473" s="49">
        <v>1900</v>
      </c>
      <c r="K1473" s="49" t="s">
        <v>77</v>
      </c>
      <c r="L1473" s="49" t="s">
        <v>77</v>
      </c>
      <c r="M1473" s="50" t="s">
        <v>77</v>
      </c>
      <c r="N1473" s="46">
        <f t="shared" si="163"/>
        <v>1900</v>
      </c>
      <c r="P1473">
        <f t="shared" si="157"/>
        <v>124</v>
      </c>
      <c r="Q1473" s="38">
        <f t="shared" si="158"/>
        <v>1</v>
      </c>
      <c r="R1473" s="38">
        <f t="shared" si="159"/>
        <v>0.9</v>
      </c>
      <c r="T1473" s="47">
        <v>26804.975844091579</v>
      </c>
      <c r="U1473" s="47">
        <f t="shared" si="160"/>
        <v>2680.4975844091573</v>
      </c>
      <c r="W1473" s="47">
        <f t="shared" si="161"/>
        <v>26804.975844091579</v>
      </c>
      <c r="X1473" s="47">
        <f t="shared" si="162"/>
        <v>2680.4975844091573</v>
      </c>
    </row>
    <row r="1474" spans="5:24" x14ac:dyDescent="0.2">
      <c r="E1474" s="63">
        <v>50366</v>
      </c>
      <c r="F1474" s="63" t="s">
        <v>60</v>
      </c>
      <c r="G1474" s="63" t="s">
        <v>73</v>
      </c>
      <c r="I1474" s="48" t="s">
        <v>77</v>
      </c>
      <c r="J1474" s="49">
        <v>1900</v>
      </c>
      <c r="K1474" s="49" t="s">
        <v>77</v>
      </c>
      <c r="L1474" s="49" t="s">
        <v>77</v>
      </c>
      <c r="M1474" s="50" t="s">
        <v>77</v>
      </c>
      <c r="N1474" s="46">
        <f t="shared" si="163"/>
        <v>1900</v>
      </c>
      <c r="P1474">
        <f t="shared" si="157"/>
        <v>124</v>
      </c>
      <c r="Q1474" s="38">
        <f t="shared" si="158"/>
        <v>1</v>
      </c>
      <c r="R1474" s="38">
        <f t="shared" si="159"/>
        <v>0.9</v>
      </c>
      <c r="T1474" s="47">
        <v>0</v>
      </c>
      <c r="U1474" s="47">
        <f t="shared" si="160"/>
        <v>0</v>
      </c>
      <c r="W1474" s="47">
        <f t="shared" si="161"/>
        <v>0</v>
      </c>
      <c r="X1474" s="47">
        <f t="shared" si="162"/>
        <v>0</v>
      </c>
    </row>
    <row r="1475" spans="5:24" x14ac:dyDescent="0.2">
      <c r="E1475" s="63">
        <v>50365</v>
      </c>
      <c r="F1475" s="63" t="s">
        <v>60</v>
      </c>
      <c r="G1475" s="63" t="s">
        <v>73</v>
      </c>
      <c r="I1475" s="48" t="s">
        <v>77</v>
      </c>
      <c r="J1475" s="49">
        <v>1900</v>
      </c>
      <c r="K1475" s="49" t="s">
        <v>77</v>
      </c>
      <c r="L1475" s="49" t="s">
        <v>77</v>
      </c>
      <c r="M1475" s="50" t="s">
        <v>77</v>
      </c>
      <c r="N1475" s="46">
        <f t="shared" si="163"/>
        <v>1900</v>
      </c>
      <c r="P1475">
        <f t="shared" si="157"/>
        <v>124</v>
      </c>
      <c r="Q1475" s="38">
        <f t="shared" si="158"/>
        <v>1</v>
      </c>
      <c r="R1475" s="38">
        <f t="shared" si="159"/>
        <v>0.9</v>
      </c>
      <c r="T1475" s="47">
        <v>17634.852529007614</v>
      </c>
      <c r="U1475" s="47">
        <f t="shared" si="160"/>
        <v>1763.485252900761</v>
      </c>
      <c r="W1475" s="47">
        <f t="shared" si="161"/>
        <v>17634.852529007614</v>
      </c>
      <c r="X1475" s="47">
        <f t="shared" si="162"/>
        <v>1763.485252900761</v>
      </c>
    </row>
    <row r="1476" spans="5:24" x14ac:dyDescent="0.2">
      <c r="E1476" s="63">
        <v>50364</v>
      </c>
      <c r="F1476" s="63" t="s">
        <v>60</v>
      </c>
      <c r="G1476" s="63" t="s">
        <v>73</v>
      </c>
      <c r="I1476" s="48" t="s">
        <v>77</v>
      </c>
      <c r="J1476" s="49">
        <v>1900</v>
      </c>
      <c r="K1476" s="49" t="s">
        <v>77</v>
      </c>
      <c r="L1476" s="49" t="s">
        <v>77</v>
      </c>
      <c r="M1476" s="50" t="s">
        <v>77</v>
      </c>
      <c r="N1476" s="46">
        <f t="shared" si="163"/>
        <v>1900</v>
      </c>
      <c r="P1476">
        <f t="shared" si="157"/>
        <v>124</v>
      </c>
      <c r="Q1476" s="38">
        <f t="shared" si="158"/>
        <v>1</v>
      </c>
      <c r="R1476" s="38">
        <f t="shared" si="159"/>
        <v>0.9</v>
      </c>
      <c r="T1476" s="47">
        <v>65072.605832038113</v>
      </c>
      <c r="U1476" s="47">
        <f t="shared" si="160"/>
        <v>6507.2605832038098</v>
      </c>
      <c r="W1476" s="47">
        <f t="shared" si="161"/>
        <v>65072.605832038113</v>
      </c>
      <c r="X1476" s="47">
        <f t="shared" si="162"/>
        <v>6507.2605832038098</v>
      </c>
    </row>
    <row r="1477" spans="5:24" x14ac:dyDescent="0.2">
      <c r="E1477" s="63">
        <v>50363</v>
      </c>
      <c r="F1477" s="63" t="s">
        <v>60</v>
      </c>
      <c r="G1477" s="63" t="s">
        <v>73</v>
      </c>
      <c r="I1477" s="48" t="s">
        <v>77</v>
      </c>
      <c r="J1477" s="49">
        <v>1900</v>
      </c>
      <c r="K1477" s="49" t="s">
        <v>77</v>
      </c>
      <c r="L1477" s="49" t="s">
        <v>77</v>
      </c>
      <c r="M1477" s="50" t="s">
        <v>77</v>
      </c>
      <c r="N1477" s="46">
        <f t="shared" si="163"/>
        <v>1900</v>
      </c>
      <c r="P1477">
        <f t="shared" si="157"/>
        <v>124</v>
      </c>
      <c r="Q1477" s="38">
        <f t="shared" si="158"/>
        <v>1</v>
      </c>
      <c r="R1477" s="38">
        <f t="shared" si="159"/>
        <v>0.9</v>
      </c>
      <c r="T1477" s="47">
        <v>74066.380621831995</v>
      </c>
      <c r="U1477" s="47">
        <f t="shared" si="160"/>
        <v>7406.6380621831977</v>
      </c>
      <c r="W1477" s="47">
        <f t="shared" si="161"/>
        <v>74066.380621831995</v>
      </c>
      <c r="X1477" s="47">
        <f t="shared" si="162"/>
        <v>7406.6380621831977</v>
      </c>
    </row>
    <row r="1478" spans="5:24" x14ac:dyDescent="0.2">
      <c r="E1478" s="63">
        <v>50362</v>
      </c>
      <c r="F1478" s="63" t="s">
        <v>60</v>
      </c>
      <c r="G1478" s="63" t="s">
        <v>73</v>
      </c>
      <c r="I1478" s="48" t="s">
        <v>77</v>
      </c>
      <c r="J1478" s="49">
        <v>1900</v>
      </c>
      <c r="K1478" s="49" t="s">
        <v>77</v>
      </c>
      <c r="L1478" s="49" t="s">
        <v>77</v>
      </c>
      <c r="M1478" s="50" t="s">
        <v>77</v>
      </c>
      <c r="N1478" s="46">
        <f t="shared" si="163"/>
        <v>1900</v>
      </c>
      <c r="P1478">
        <f t="shared" si="157"/>
        <v>124</v>
      </c>
      <c r="Q1478" s="38">
        <f t="shared" si="158"/>
        <v>1</v>
      </c>
      <c r="R1478" s="38">
        <f t="shared" si="159"/>
        <v>0.9</v>
      </c>
      <c r="T1478" s="47">
        <v>53257.254637603</v>
      </c>
      <c r="U1478" s="47">
        <f t="shared" si="160"/>
        <v>5325.7254637602991</v>
      </c>
      <c r="W1478" s="47">
        <f t="shared" si="161"/>
        <v>53257.254637603</v>
      </c>
      <c r="X1478" s="47">
        <f t="shared" si="162"/>
        <v>5325.7254637602991</v>
      </c>
    </row>
    <row r="1479" spans="5:24" x14ac:dyDescent="0.2">
      <c r="E1479" s="63">
        <v>50361</v>
      </c>
      <c r="F1479" s="63" t="s">
        <v>60</v>
      </c>
      <c r="G1479" s="63" t="s">
        <v>73</v>
      </c>
      <c r="I1479" s="48" t="s">
        <v>77</v>
      </c>
      <c r="J1479" s="49">
        <v>1900</v>
      </c>
      <c r="K1479" s="49" t="s">
        <v>77</v>
      </c>
      <c r="L1479" s="49" t="s">
        <v>77</v>
      </c>
      <c r="M1479" s="50" t="s">
        <v>77</v>
      </c>
      <c r="N1479" s="46">
        <f t="shared" si="163"/>
        <v>1900</v>
      </c>
      <c r="P1479">
        <f t="shared" si="157"/>
        <v>124</v>
      </c>
      <c r="Q1479" s="38">
        <f t="shared" si="158"/>
        <v>1</v>
      </c>
      <c r="R1479" s="38">
        <f t="shared" si="159"/>
        <v>0.9</v>
      </c>
      <c r="T1479" s="47">
        <v>11286.305618564875</v>
      </c>
      <c r="U1479" s="47">
        <f t="shared" si="160"/>
        <v>1128.6305618564872</v>
      </c>
      <c r="W1479" s="47">
        <f t="shared" si="161"/>
        <v>11286.305618564875</v>
      </c>
      <c r="X1479" s="47">
        <f t="shared" si="162"/>
        <v>1128.6305618564872</v>
      </c>
    </row>
    <row r="1480" spans="5:24" x14ac:dyDescent="0.2">
      <c r="E1480" s="63">
        <v>50360</v>
      </c>
      <c r="F1480" s="63" t="s">
        <v>60</v>
      </c>
      <c r="G1480" s="63" t="s">
        <v>73</v>
      </c>
      <c r="I1480" s="48" t="s">
        <v>77</v>
      </c>
      <c r="J1480" s="49">
        <v>1900</v>
      </c>
      <c r="K1480" s="49" t="s">
        <v>77</v>
      </c>
      <c r="L1480" s="49" t="s">
        <v>77</v>
      </c>
      <c r="M1480" s="50" t="s">
        <v>77</v>
      </c>
      <c r="N1480" s="46">
        <f t="shared" si="163"/>
        <v>1900</v>
      </c>
      <c r="P1480">
        <f t="shared" si="157"/>
        <v>124</v>
      </c>
      <c r="Q1480" s="38">
        <f t="shared" si="158"/>
        <v>1</v>
      </c>
      <c r="R1480" s="38">
        <f t="shared" si="159"/>
        <v>0.9</v>
      </c>
      <c r="T1480" s="47">
        <v>101047.70499121364</v>
      </c>
      <c r="U1480" s="47">
        <f t="shared" si="160"/>
        <v>10104.770499121361</v>
      </c>
      <c r="W1480" s="47">
        <f t="shared" si="161"/>
        <v>101047.70499121364</v>
      </c>
      <c r="X1480" s="47">
        <f t="shared" si="162"/>
        <v>10104.770499121361</v>
      </c>
    </row>
    <row r="1481" spans="5:24" x14ac:dyDescent="0.2">
      <c r="E1481" s="63">
        <v>50359</v>
      </c>
      <c r="F1481" s="63" t="s">
        <v>60</v>
      </c>
      <c r="G1481" s="63" t="s">
        <v>73</v>
      </c>
      <c r="I1481" s="48" t="s">
        <v>77</v>
      </c>
      <c r="J1481" s="49">
        <v>1900</v>
      </c>
      <c r="K1481" s="49" t="s">
        <v>77</v>
      </c>
      <c r="L1481" s="49" t="s">
        <v>77</v>
      </c>
      <c r="M1481" s="50" t="s">
        <v>77</v>
      </c>
      <c r="N1481" s="46">
        <f t="shared" si="163"/>
        <v>1900</v>
      </c>
      <c r="P1481">
        <f t="shared" si="157"/>
        <v>124</v>
      </c>
      <c r="Q1481" s="38">
        <f t="shared" si="158"/>
        <v>1</v>
      </c>
      <c r="R1481" s="38">
        <f t="shared" si="159"/>
        <v>0.9</v>
      </c>
      <c r="T1481" s="47">
        <v>89937.747897938854</v>
      </c>
      <c r="U1481" s="47">
        <f t="shared" si="160"/>
        <v>8993.7747897938843</v>
      </c>
      <c r="W1481" s="47">
        <f t="shared" si="161"/>
        <v>89937.747897938854</v>
      </c>
      <c r="X1481" s="47">
        <f t="shared" si="162"/>
        <v>8993.7747897938843</v>
      </c>
    </row>
    <row r="1482" spans="5:24" x14ac:dyDescent="0.2">
      <c r="E1482" s="63">
        <v>50357</v>
      </c>
      <c r="F1482" s="63" t="s">
        <v>60</v>
      </c>
      <c r="G1482" s="63" t="s">
        <v>73</v>
      </c>
      <c r="I1482" s="48" t="s">
        <v>77</v>
      </c>
      <c r="J1482" s="49">
        <v>1900</v>
      </c>
      <c r="K1482" s="49" t="s">
        <v>77</v>
      </c>
      <c r="L1482" s="49" t="s">
        <v>77</v>
      </c>
      <c r="M1482" s="50" t="s">
        <v>77</v>
      </c>
      <c r="N1482" s="46">
        <f t="shared" si="163"/>
        <v>1900</v>
      </c>
      <c r="P1482">
        <f t="shared" si="157"/>
        <v>124</v>
      </c>
      <c r="Q1482" s="38">
        <f t="shared" si="158"/>
        <v>1</v>
      </c>
      <c r="R1482" s="38">
        <f t="shared" si="159"/>
        <v>0.9</v>
      </c>
      <c r="T1482" s="47">
        <v>99460.568263602967</v>
      </c>
      <c r="U1482" s="47">
        <f t="shared" si="160"/>
        <v>9946.0568263602945</v>
      </c>
      <c r="W1482" s="47">
        <f t="shared" si="161"/>
        <v>99460.568263602967</v>
      </c>
      <c r="X1482" s="47">
        <f t="shared" si="162"/>
        <v>9946.0568263602945</v>
      </c>
    </row>
    <row r="1483" spans="5:24" x14ac:dyDescent="0.2">
      <c r="E1483" s="63">
        <v>50356</v>
      </c>
      <c r="F1483" s="63" t="s">
        <v>60</v>
      </c>
      <c r="G1483" s="63" t="s">
        <v>73</v>
      </c>
      <c r="I1483" s="48" t="s">
        <v>77</v>
      </c>
      <c r="J1483" s="49">
        <v>1900</v>
      </c>
      <c r="K1483" s="49" t="s">
        <v>77</v>
      </c>
      <c r="L1483" s="49" t="s">
        <v>77</v>
      </c>
      <c r="M1483" s="50" t="s">
        <v>77</v>
      </c>
      <c r="N1483" s="46">
        <f t="shared" si="163"/>
        <v>1900</v>
      </c>
      <c r="P1483">
        <f t="shared" si="157"/>
        <v>124</v>
      </c>
      <c r="Q1483" s="38">
        <f t="shared" si="158"/>
        <v>1</v>
      </c>
      <c r="R1483" s="38">
        <f t="shared" si="159"/>
        <v>0.9</v>
      </c>
      <c r="T1483" s="47">
        <v>0</v>
      </c>
      <c r="U1483" s="47">
        <f t="shared" si="160"/>
        <v>0</v>
      </c>
      <c r="W1483" s="47">
        <f t="shared" si="161"/>
        <v>0</v>
      </c>
      <c r="X1483" s="47">
        <f t="shared" si="162"/>
        <v>0</v>
      </c>
    </row>
    <row r="1484" spans="5:24" x14ac:dyDescent="0.2">
      <c r="E1484" s="63">
        <v>50354</v>
      </c>
      <c r="F1484" s="63" t="s">
        <v>60</v>
      </c>
      <c r="G1484" s="63" t="s">
        <v>73</v>
      </c>
      <c r="I1484" s="48">
        <v>2012</v>
      </c>
      <c r="J1484" s="49" t="s">
        <v>77</v>
      </c>
      <c r="K1484" s="49" t="s">
        <v>77</v>
      </c>
      <c r="L1484" s="49" t="s">
        <v>77</v>
      </c>
      <c r="M1484" s="50" t="s">
        <v>77</v>
      </c>
      <c r="N1484" s="46">
        <f t="shared" si="163"/>
        <v>2012</v>
      </c>
      <c r="P1484">
        <f t="shared" si="157"/>
        <v>12</v>
      </c>
      <c r="Q1484" s="38">
        <f t="shared" si="158"/>
        <v>0.24</v>
      </c>
      <c r="R1484" s="38">
        <f t="shared" si="159"/>
        <v>0.24</v>
      </c>
      <c r="T1484" s="47">
        <v>532219.8493254499</v>
      </c>
      <c r="U1484" s="47">
        <f t="shared" si="160"/>
        <v>404487.08548734192</v>
      </c>
      <c r="W1484" s="47">
        <f t="shared" si="161"/>
        <v>532219.8493254499</v>
      </c>
      <c r="X1484" s="47">
        <f t="shared" si="162"/>
        <v>404487.08548734192</v>
      </c>
    </row>
    <row r="1485" spans="5:24" x14ac:dyDescent="0.2">
      <c r="E1485" s="63">
        <v>50353</v>
      </c>
      <c r="F1485" s="63" t="s">
        <v>60</v>
      </c>
      <c r="G1485" s="63" t="s">
        <v>73</v>
      </c>
      <c r="I1485" s="48">
        <v>2012</v>
      </c>
      <c r="J1485" s="49" t="s">
        <v>77</v>
      </c>
      <c r="K1485" s="49" t="s">
        <v>77</v>
      </c>
      <c r="L1485" s="49" t="s">
        <v>77</v>
      </c>
      <c r="M1485" s="50" t="s">
        <v>77</v>
      </c>
      <c r="N1485" s="46">
        <f t="shared" si="163"/>
        <v>2012</v>
      </c>
      <c r="P1485">
        <f t="shared" si="157"/>
        <v>12</v>
      </c>
      <c r="Q1485" s="38">
        <f t="shared" si="158"/>
        <v>0.24</v>
      </c>
      <c r="R1485" s="38">
        <f t="shared" si="159"/>
        <v>0.24</v>
      </c>
      <c r="T1485" s="47">
        <v>6331264.7549643163</v>
      </c>
      <c r="U1485" s="47">
        <f t="shared" si="160"/>
        <v>4811761.2137728808</v>
      </c>
      <c r="W1485" s="47">
        <f t="shared" si="161"/>
        <v>6331264.7549643163</v>
      </c>
      <c r="X1485" s="47">
        <f t="shared" si="162"/>
        <v>4811761.2137728808</v>
      </c>
    </row>
    <row r="1486" spans="5:24" x14ac:dyDescent="0.2">
      <c r="E1486" s="63">
        <v>50352</v>
      </c>
      <c r="F1486" s="63" t="s">
        <v>60</v>
      </c>
      <c r="G1486" s="63" t="s">
        <v>73</v>
      </c>
      <c r="I1486" s="48" t="s">
        <v>77</v>
      </c>
      <c r="J1486" s="49">
        <v>1900</v>
      </c>
      <c r="K1486" s="49" t="s">
        <v>77</v>
      </c>
      <c r="L1486" s="49" t="s">
        <v>77</v>
      </c>
      <c r="M1486" s="50" t="s">
        <v>77</v>
      </c>
      <c r="N1486" s="46">
        <f t="shared" si="163"/>
        <v>1900</v>
      </c>
      <c r="P1486">
        <f t="shared" si="157"/>
        <v>124</v>
      </c>
      <c r="Q1486" s="38">
        <f t="shared" si="158"/>
        <v>1</v>
      </c>
      <c r="R1486" s="38">
        <f t="shared" si="159"/>
        <v>0.9</v>
      </c>
      <c r="T1486" s="47">
        <v>532219.8493254499</v>
      </c>
      <c r="U1486" s="47">
        <f t="shared" si="160"/>
        <v>53221.984932544976</v>
      </c>
      <c r="W1486" s="47">
        <f t="shared" si="161"/>
        <v>532219.8493254499</v>
      </c>
      <c r="X1486" s="47">
        <f t="shared" si="162"/>
        <v>53221.984932544976</v>
      </c>
    </row>
    <row r="1487" spans="5:24" x14ac:dyDescent="0.2">
      <c r="E1487" s="63">
        <v>50351</v>
      </c>
      <c r="F1487" s="63" t="s">
        <v>60</v>
      </c>
      <c r="G1487" s="63" t="s">
        <v>73</v>
      </c>
      <c r="I1487" s="48">
        <v>2012</v>
      </c>
      <c r="J1487" s="49" t="s">
        <v>77</v>
      </c>
      <c r="K1487" s="49" t="s">
        <v>77</v>
      </c>
      <c r="L1487" s="49" t="s">
        <v>77</v>
      </c>
      <c r="M1487" s="50" t="s">
        <v>77</v>
      </c>
      <c r="N1487" s="46">
        <f t="shared" si="163"/>
        <v>2012</v>
      </c>
      <c r="P1487">
        <f t="shared" si="157"/>
        <v>12</v>
      </c>
      <c r="Q1487" s="38">
        <f t="shared" si="158"/>
        <v>0.24</v>
      </c>
      <c r="R1487" s="38">
        <f t="shared" si="159"/>
        <v>0.24</v>
      </c>
      <c r="T1487" s="47">
        <v>538215.69918531249</v>
      </c>
      <c r="U1487" s="47">
        <f t="shared" si="160"/>
        <v>409043.93138083752</v>
      </c>
      <c r="W1487" s="47">
        <f t="shared" si="161"/>
        <v>538215.69918531249</v>
      </c>
      <c r="X1487" s="47">
        <f t="shared" si="162"/>
        <v>409043.93138083752</v>
      </c>
    </row>
    <row r="1488" spans="5:24" x14ac:dyDescent="0.2">
      <c r="E1488" s="63">
        <v>50350</v>
      </c>
      <c r="F1488" s="63" t="s">
        <v>60</v>
      </c>
      <c r="G1488" s="63" t="s">
        <v>73</v>
      </c>
      <c r="I1488" s="48">
        <v>2012</v>
      </c>
      <c r="J1488" s="49" t="s">
        <v>77</v>
      </c>
      <c r="K1488" s="49" t="s">
        <v>77</v>
      </c>
      <c r="L1488" s="49" t="s">
        <v>77</v>
      </c>
      <c r="M1488" s="50" t="s">
        <v>77</v>
      </c>
      <c r="N1488" s="46">
        <f t="shared" si="163"/>
        <v>2012</v>
      </c>
      <c r="P1488">
        <f t="shared" si="157"/>
        <v>12</v>
      </c>
      <c r="Q1488" s="38">
        <f t="shared" si="158"/>
        <v>0.24</v>
      </c>
      <c r="R1488" s="38">
        <f t="shared" si="159"/>
        <v>0.24</v>
      </c>
      <c r="T1488" s="47">
        <v>9153546.5537066944</v>
      </c>
      <c r="U1488" s="47">
        <f t="shared" si="160"/>
        <v>6956695.3808170874</v>
      </c>
      <c r="W1488" s="47">
        <f t="shared" si="161"/>
        <v>9153546.5537066944</v>
      </c>
      <c r="X1488" s="47">
        <f t="shared" si="162"/>
        <v>6956695.3808170874</v>
      </c>
    </row>
    <row r="1489" spans="5:24" x14ac:dyDescent="0.2">
      <c r="E1489" s="63">
        <v>50344</v>
      </c>
      <c r="F1489" s="63" t="s">
        <v>60</v>
      </c>
      <c r="G1489" s="63" t="s">
        <v>73</v>
      </c>
      <c r="I1489" s="48" t="s">
        <v>77</v>
      </c>
      <c r="J1489" s="49">
        <v>1900</v>
      </c>
      <c r="K1489" s="49" t="s">
        <v>77</v>
      </c>
      <c r="L1489" s="49" t="s">
        <v>77</v>
      </c>
      <c r="M1489" s="50" t="s">
        <v>77</v>
      </c>
      <c r="N1489" s="46">
        <f t="shared" si="163"/>
        <v>1900</v>
      </c>
      <c r="P1489">
        <f t="shared" si="157"/>
        <v>124</v>
      </c>
      <c r="Q1489" s="38">
        <f t="shared" si="158"/>
        <v>1</v>
      </c>
      <c r="R1489" s="38">
        <f t="shared" si="159"/>
        <v>0.9</v>
      </c>
      <c r="T1489" s="47">
        <v>66307.045509068645</v>
      </c>
      <c r="U1489" s="47">
        <f t="shared" si="160"/>
        <v>6630.704550906863</v>
      </c>
      <c r="W1489" s="47">
        <f t="shared" si="161"/>
        <v>66307.045509068645</v>
      </c>
      <c r="X1489" s="47">
        <f t="shared" si="162"/>
        <v>6630.704550906863</v>
      </c>
    </row>
    <row r="1490" spans="5:24" x14ac:dyDescent="0.2">
      <c r="E1490" s="63">
        <v>50343</v>
      </c>
      <c r="F1490" s="63" t="s">
        <v>60</v>
      </c>
      <c r="G1490" s="63" t="s">
        <v>73</v>
      </c>
      <c r="I1490" s="48" t="s">
        <v>77</v>
      </c>
      <c r="J1490" s="49">
        <v>1900</v>
      </c>
      <c r="K1490" s="49" t="s">
        <v>77</v>
      </c>
      <c r="L1490" s="49" t="s">
        <v>77</v>
      </c>
      <c r="M1490" s="50" t="s">
        <v>77</v>
      </c>
      <c r="N1490" s="46">
        <f t="shared" si="163"/>
        <v>1900</v>
      </c>
      <c r="P1490">
        <f t="shared" si="157"/>
        <v>124</v>
      </c>
      <c r="Q1490" s="38">
        <f t="shared" si="158"/>
        <v>1</v>
      </c>
      <c r="R1490" s="38">
        <f t="shared" si="159"/>
        <v>0.9</v>
      </c>
      <c r="T1490" s="47">
        <v>69834.016014870169</v>
      </c>
      <c r="U1490" s="47">
        <f t="shared" si="160"/>
        <v>6983.4016014870149</v>
      </c>
      <c r="W1490" s="47">
        <f t="shared" si="161"/>
        <v>69834.016014870169</v>
      </c>
      <c r="X1490" s="47">
        <f t="shared" si="162"/>
        <v>6983.4016014870149</v>
      </c>
    </row>
    <row r="1491" spans="5:24" x14ac:dyDescent="0.2">
      <c r="E1491" s="63">
        <v>50342</v>
      </c>
      <c r="F1491" s="63" t="s">
        <v>60</v>
      </c>
      <c r="G1491" s="63" t="s">
        <v>73</v>
      </c>
      <c r="I1491" s="48" t="s">
        <v>77</v>
      </c>
      <c r="J1491" s="49">
        <v>1900</v>
      </c>
      <c r="K1491" s="49" t="s">
        <v>77</v>
      </c>
      <c r="L1491" s="49" t="s">
        <v>77</v>
      </c>
      <c r="M1491" s="50" t="s">
        <v>77</v>
      </c>
      <c r="N1491" s="46">
        <f t="shared" si="163"/>
        <v>1900</v>
      </c>
      <c r="P1491">
        <f t="shared" si="157"/>
        <v>124</v>
      </c>
      <c r="Q1491" s="38">
        <f t="shared" si="158"/>
        <v>1</v>
      </c>
      <c r="R1491" s="38">
        <f t="shared" si="159"/>
        <v>0.9</v>
      </c>
      <c r="T1491" s="47">
        <v>351991.65647899208</v>
      </c>
      <c r="U1491" s="47">
        <f t="shared" si="160"/>
        <v>35199.165647899201</v>
      </c>
      <c r="W1491" s="47">
        <f t="shared" si="161"/>
        <v>351991.65647899208</v>
      </c>
      <c r="X1491" s="47">
        <f t="shared" si="162"/>
        <v>35199.165647899201</v>
      </c>
    </row>
    <row r="1492" spans="5:24" x14ac:dyDescent="0.2">
      <c r="E1492" s="63">
        <v>50341</v>
      </c>
      <c r="F1492" s="63" t="s">
        <v>60</v>
      </c>
      <c r="G1492" s="63" t="s">
        <v>73</v>
      </c>
      <c r="I1492" s="48">
        <v>2012</v>
      </c>
      <c r="J1492" s="49" t="s">
        <v>77</v>
      </c>
      <c r="K1492" s="49" t="s">
        <v>77</v>
      </c>
      <c r="L1492" s="49" t="s">
        <v>77</v>
      </c>
      <c r="M1492" s="50" t="s">
        <v>77</v>
      </c>
      <c r="N1492" s="46">
        <f t="shared" si="163"/>
        <v>2012</v>
      </c>
      <c r="P1492">
        <f t="shared" si="157"/>
        <v>12</v>
      </c>
      <c r="Q1492" s="38">
        <f t="shared" si="158"/>
        <v>0.24</v>
      </c>
      <c r="R1492" s="38">
        <f t="shared" si="159"/>
        <v>0.24</v>
      </c>
      <c r="T1492" s="47">
        <v>536099.51688183157</v>
      </c>
      <c r="U1492" s="47">
        <f t="shared" si="160"/>
        <v>407435.63283019199</v>
      </c>
      <c r="W1492" s="47">
        <f t="shared" si="161"/>
        <v>536099.51688183157</v>
      </c>
      <c r="X1492" s="47">
        <f t="shared" si="162"/>
        <v>407435.63283019199</v>
      </c>
    </row>
    <row r="1493" spans="5:24" x14ac:dyDescent="0.2">
      <c r="E1493" s="63">
        <v>50340</v>
      </c>
      <c r="F1493" s="63" t="s">
        <v>60</v>
      </c>
      <c r="G1493" s="63" t="s">
        <v>73</v>
      </c>
      <c r="I1493" s="48">
        <v>2012</v>
      </c>
      <c r="J1493" s="49" t="s">
        <v>77</v>
      </c>
      <c r="K1493" s="49" t="s">
        <v>77</v>
      </c>
      <c r="L1493" s="49" t="s">
        <v>77</v>
      </c>
      <c r="M1493" s="50" t="s">
        <v>77</v>
      </c>
      <c r="N1493" s="46">
        <f t="shared" si="163"/>
        <v>2012</v>
      </c>
      <c r="P1493">
        <f t="shared" si="157"/>
        <v>12</v>
      </c>
      <c r="Q1493" s="38">
        <f t="shared" si="158"/>
        <v>0.24</v>
      </c>
      <c r="R1493" s="38">
        <f t="shared" si="159"/>
        <v>0.24</v>
      </c>
      <c r="T1493" s="47">
        <v>640145.14680297649</v>
      </c>
      <c r="U1493" s="47">
        <f t="shared" si="160"/>
        <v>486510.31157026213</v>
      </c>
      <c r="W1493" s="47">
        <f t="shared" si="161"/>
        <v>640145.14680297649</v>
      </c>
      <c r="X1493" s="47">
        <f t="shared" si="162"/>
        <v>486510.31157026213</v>
      </c>
    </row>
    <row r="1494" spans="5:24" x14ac:dyDescent="0.2">
      <c r="E1494" s="63">
        <v>50338</v>
      </c>
      <c r="F1494" s="63" t="s">
        <v>60</v>
      </c>
      <c r="G1494" s="63" t="s">
        <v>73</v>
      </c>
      <c r="I1494" s="48" t="s">
        <v>77</v>
      </c>
      <c r="J1494" s="49">
        <v>1900</v>
      </c>
      <c r="K1494" s="49" t="s">
        <v>77</v>
      </c>
      <c r="L1494" s="49" t="s">
        <v>77</v>
      </c>
      <c r="M1494" s="50" t="s">
        <v>77</v>
      </c>
      <c r="N1494" s="46">
        <f t="shared" si="163"/>
        <v>1900</v>
      </c>
      <c r="P1494">
        <f t="shared" si="157"/>
        <v>124</v>
      </c>
      <c r="Q1494" s="38">
        <f t="shared" si="158"/>
        <v>1</v>
      </c>
      <c r="R1494" s="38">
        <f t="shared" si="159"/>
        <v>0.9</v>
      </c>
      <c r="T1494" s="47">
        <v>454979.19524839649</v>
      </c>
      <c r="U1494" s="47">
        <f t="shared" si="160"/>
        <v>45497.919524839635</v>
      </c>
      <c r="W1494" s="47">
        <f t="shared" si="161"/>
        <v>454979.19524839649</v>
      </c>
      <c r="X1494" s="47">
        <f t="shared" si="162"/>
        <v>45497.919524839635</v>
      </c>
    </row>
    <row r="1495" spans="5:24" x14ac:dyDescent="0.2">
      <c r="E1495" s="63">
        <v>50337</v>
      </c>
      <c r="F1495" s="63" t="s">
        <v>60</v>
      </c>
      <c r="G1495" s="63" t="s">
        <v>73</v>
      </c>
      <c r="I1495" s="48" t="s">
        <v>77</v>
      </c>
      <c r="J1495" s="49">
        <v>1900</v>
      </c>
      <c r="K1495" s="49" t="s">
        <v>77</v>
      </c>
      <c r="L1495" s="49" t="s">
        <v>77</v>
      </c>
      <c r="M1495" s="50" t="s">
        <v>77</v>
      </c>
      <c r="N1495" s="46">
        <f t="shared" si="163"/>
        <v>1900</v>
      </c>
      <c r="P1495">
        <f t="shared" ref="P1495:P1558" si="164">$I$4-N1495</f>
        <v>124</v>
      </c>
      <c r="Q1495" s="38">
        <f t="shared" ref="Q1495:Q1558" si="165">MIN(1,P1495/$K$4)</f>
        <v>1</v>
      </c>
      <c r="R1495" s="38">
        <f t="shared" ref="R1495:R1558" si="166">IF(Q1495=1,1-$N$4,Q1495)</f>
        <v>0.9</v>
      </c>
      <c r="T1495" s="47">
        <v>1054564.1812346554</v>
      </c>
      <c r="U1495" s="47">
        <f t="shared" ref="U1495:U1558" si="167">(1-R1495)*$T1495</f>
        <v>105456.41812346553</v>
      </c>
      <c r="W1495" s="47">
        <f t="shared" ref="W1495:W1558" si="168">IF(G1495="Operational",T1495,0)</f>
        <v>1054564.1812346554</v>
      </c>
      <c r="X1495" s="47">
        <f t="shared" ref="X1495:X1558" si="169">IF(W1495=0,0,U1495)</f>
        <v>105456.41812346553</v>
      </c>
    </row>
    <row r="1496" spans="5:24" x14ac:dyDescent="0.2">
      <c r="E1496" s="63">
        <v>50336</v>
      </c>
      <c r="F1496" s="63" t="s">
        <v>60</v>
      </c>
      <c r="G1496" s="63" t="s">
        <v>73</v>
      </c>
      <c r="I1496" s="48">
        <v>2012</v>
      </c>
      <c r="J1496" s="49" t="s">
        <v>77</v>
      </c>
      <c r="K1496" s="49" t="s">
        <v>77</v>
      </c>
      <c r="L1496" s="49" t="s">
        <v>77</v>
      </c>
      <c r="M1496" s="50" t="s">
        <v>77</v>
      </c>
      <c r="N1496" s="46">
        <f t="shared" ref="N1496:N1559" si="170">MIN(I1496:M1496)</f>
        <v>2012</v>
      </c>
      <c r="P1496">
        <f t="shared" si="164"/>
        <v>12</v>
      </c>
      <c r="Q1496" s="38">
        <f t="shared" si="165"/>
        <v>0.24</v>
      </c>
      <c r="R1496" s="38">
        <f t="shared" si="166"/>
        <v>0.24</v>
      </c>
      <c r="T1496" s="47">
        <v>1054564.1812346554</v>
      </c>
      <c r="U1496" s="47">
        <f t="shared" si="167"/>
        <v>801468.7777383381</v>
      </c>
      <c r="W1496" s="47">
        <f t="shared" si="168"/>
        <v>1054564.1812346554</v>
      </c>
      <c r="X1496" s="47">
        <f t="shared" si="169"/>
        <v>801468.7777383381</v>
      </c>
    </row>
    <row r="1497" spans="5:24" x14ac:dyDescent="0.2">
      <c r="E1497" s="63">
        <v>50335</v>
      </c>
      <c r="F1497" s="63" t="s">
        <v>60</v>
      </c>
      <c r="G1497" s="63" t="s">
        <v>73</v>
      </c>
      <c r="I1497" s="48">
        <v>2012</v>
      </c>
      <c r="J1497" s="49" t="s">
        <v>77</v>
      </c>
      <c r="K1497" s="49" t="s">
        <v>77</v>
      </c>
      <c r="L1497" s="49" t="s">
        <v>77</v>
      </c>
      <c r="M1497" s="50" t="s">
        <v>77</v>
      </c>
      <c r="N1497" s="46">
        <f t="shared" si="170"/>
        <v>2012</v>
      </c>
      <c r="P1497">
        <f t="shared" si="164"/>
        <v>12</v>
      </c>
      <c r="Q1497" s="38">
        <f t="shared" si="165"/>
        <v>0.24</v>
      </c>
      <c r="R1497" s="38">
        <f t="shared" si="166"/>
        <v>0.24</v>
      </c>
      <c r="T1497" s="47">
        <v>10834147.999721121</v>
      </c>
      <c r="U1497" s="47">
        <f t="shared" si="167"/>
        <v>8233952.4797880519</v>
      </c>
      <c r="W1497" s="47">
        <f t="shared" si="168"/>
        <v>10834147.999721121</v>
      </c>
      <c r="X1497" s="47">
        <f t="shared" si="169"/>
        <v>8233952.4797880519</v>
      </c>
    </row>
    <row r="1498" spans="5:24" x14ac:dyDescent="0.2">
      <c r="E1498" s="63">
        <v>50334</v>
      </c>
      <c r="F1498" s="63" t="s">
        <v>60</v>
      </c>
      <c r="G1498" s="63" t="s">
        <v>73</v>
      </c>
      <c r="I1498" s="48" t="s">
        <v>77</v>
      </c>
      <c r="J1498" s="49">
        <v>1900</v>
      </c>
      <c r="K1498" s="49" t="s">
        <v>77</v>
      </c>
      <c r="L1498" s="49" t="s">
        <v>77</v>
      </c>
      <c r="M1498" s="50" t="s">
        <v>77</v>
      </c>
      <c r="N1498" s="46">
        <f t="shared" si="170"/>
        <v>1900</v>
      </c>
      <c r="P1498">
        <f t="shared" si="164"/>
        <v>124</v>
      </c>
      <c r="Q1498" s="38">
        <f t="shared" si="165"/>
        <v>1</v>
      </c>
      <c r="R1498" s="38">
        <f t="shared" si="166"/>
        <v>0.9</v>
      </c>
      <c r="T1498" s="47">
        <v>74066.380621831995</v>
      </c>
      <c r="U1498" s="47">
        <f t="shared" si="167"/>
        <v>7406.6380621831977</v>
      </c>
      <c r="W1498" s="47">
        <f t="shared" si="168"/>
        <v>74066.380621831995</v>
      </c>
      <c r="X1498" s="47">
        <f t="shared" si="169"/>
        <v>7406.6380621831977</v>
      </c>
    </row>
    <row r="1499" spans="5:24" x14ac:dyDescent="0.2">
      <c r="E1499" s="63">
        <v>50333</v>
      </c>
      <c r="F1499" s="63" t="s">
        <v>60</v>
      </c>
      <c r="G1499" s="63" t="s">
        <v>73</v>
      </c>
      <c r="I1499" s="48" t="s">
        <v>77</v>
      </c>
      <c r="J1499" s="49">
        <v>1900</v>
      </c>
      <c r="K1499" s="49" t="s">
        <v>77</v>
      </c>
      <c r="L1499" s="49" t="s">
        <v>77</v>
      </c>
      <c r="M1499" s="50" t="s">
        <v>77</v>
      </c>
      <c r="N1499" s="46">
        <f t="shared" si="170"/>
        <v>1900</v>
      </c>
      <c r="P1499">
        <f t="shared" si="164"/>
        <v>124</v>
      </c>
      <c r="Q1499" s="38">
        <f t="shared" si="165"/>
        <v>1</v>
      </c>
      <c r="R1499" s="38">
        <f t="shared" si="166"/>
        <v>0.9</v>
      </c>
      <c r="T1499" s="47">
        <v>129792.51461349607</v>
      </c>
      <c r="U1499" s="47">
        <f t="shared" si="167"/>
        <v>12979.251461349604</v>
      </c>
      <c r="W1499" s="47">
        <f t="shared" si="168"/>
        <v>129792.51461349607</v>
      </c>
      <c r="X1499" s="47">
        <f t="shared" si="169"/>
        <v>12979.251461349604</v>
      </c>
    </row>
    <row r="1500" spans="5:24" x14ac:dyDescent="0.2">
      <c r="E1500" s="63">
        <v>50332</v>
      </c>
      <c r="F1500" s="63" t="s">
        <v>60</v>
      </c>
      <c r="G1500" s="63" t="s">
        <v>73</v>
      </c>
      <c r="I1500" s="48" t="s">
        <v>77</v>
      </c>
      <c r="J1500" s="49">
        <v>1900</v>
      </c>
      <c r="K1500" s="49" t="s">
        <v>77</v>
      </c>
      <c r="L1500" s="49" t="s">
        <v>77</v>
      </c>
      <c r="M1500" s="50" t="s">
        <v>77</v>
      </c>
      <c r="N1500" s="46">
        <f t="shared" si="170"/>
        <v>1900</v>
      </c>
      <c r="P1500">
        <f t="shared" si="164"/>
        <v>124</v>
      </c>
      <c r="Q1500" s="38">
        <f t="shared" si="165"/>
        <v>1</v>
      </c>
      <c r="R1500" s="38">
        <f t="shared" si="166"/>
        <v>0.9</v>
      </c>
      <c r="T1500" s="47">
        <v>307904.52515647304</v>
      </c>
      <c r="U1500" s="47">
        <f t="shared" si="167"/>
        <v>30790.452515647299</v>
      </c>
      <c r="W1500" s="47">
        <f t="shared" si="168"/>
        <v>307904.52515647304</v>
      </c>
      <c r="X1500" s="47">
        <f t="shared" si="169"/>
        <v>30790.452515647299</v>
      </c>
    </row>
    <row r="1501" spans="5:24" x14ac:dyDescent="0.2">
      <c r="E1501" s="63">
        <v>50331</v>
      </c>
      <c r="F1501" s="63" t="s">
        <v>60</v>
      </c>
      <c r="G1501" s="63" t="s">
        <v>73</v>
      </c>
      <c r="I1501" s="48">
        <v>2012</v>
      </c>
      <c r="J1501" s="49" t="s">
        <v>77</v>
      </c>
      <c r="K1501" s="49" t="s">
        <v>77</v>
      </c>
      <c r="L1501" s="49" t="s">
        <v>77</v>
      </c>
      <c r="M1501" s="50" t="s">
        <v>77</v>
      </c>
      <c r="N1501" s="46">
        <f t="shared" si="170"/>
        <v>2012</v>
      </c>
      <c r="P1501">
        <f t="shared" si="164"/>
        <v>12</v>
      </c>
      <c r="Q1501" s="38">
        <f t="shared" si="165"/>
        <v>0.24</v>
      </c>
      <c r="R1501" s="38">
        <f t="shared" si="166"/>
        <v>0.24</v>
      </c>
      <c r="T1501" s="47">
        <v>536099.51688183157</v>
      </c>
      <c r="U1501" s="47">
        <f t="shared" si="167"/>
        <v>407435.63283019199</v>
      </c>
      <c r="W1501" s="47">
        <f t="shared" si="168"/>
        <v>536099.51688183157</v>
      </c>
      <c r="X1501" s="47">
        <f t="shared" si="169"/>
        <v>407435.63283019199</v>
      </c>
    </row>
    <row r="1502" spans="5:24" x14ac:dyDescent="0.2">
      <c r="E1502" s="63">
        <v>50330</v>
      </c>
      <c r="F1502" s="63" t="s">
        <v>60</v>
      </c>
      <c r="G1502" s="63" t="s">
        <v>73</v>
      </c>
      <c r="I1502" s="48">
        <v>2011</v>
      </c>
      <c r="J1502" s="49" t="s">
        <v>77</v>
      </c>
      <c r="K1502" s="49" t="s">
        <v>77</v>
      </c>
      <c r="L1502" s="49" t="s">
        <v>77</v>
      </c>
      <c r="M1502" s="50" t="s">
        <v>77</v>
      </c>
      <c r="N1502" s="46">
        <f t="shared" si="170"/>
        <v>2011</v>
      </c>
      <c r="P1502">
        <f t="shared" si="164"/>
        <v>13</v>
      </c>
      <c r="Q1502" s="38">
        <f t="shared" si="165"/>
        <v>0.26</v>
      </c>
      <c r="R1502" s="38">
        <f t="shared" si="166"/>
        <v>0.26</v>
      </c>
      <c r="T1502" s="47">
        <v>233273.82925371279</v>
      </c>
      <c r="U1502" s="47">
        <f t="shared" si="167"/>
        <v>172622.63364774745</v>
      </c>
      <c r="W1502" s="47">
        <f t="shared" si="168"/>
        <v>233273.82925371279</v>
      </c>
      <c r="X1502" s="47">
        <f t="shared" si="169"/>
        <v>172622.63364774745</v>
      </c>
    </row>
    <row r="1503" spans="5:24" x14ac:dyDescent="0.2">
      <c r="E1503" s="63">
        <v>50329</v>
      </c>
      <c r="F1503" s="63" t="s">
        <v>60</v>
      </c>
      <c r="G1503" s="63" t="s">
        <v>73</v>
      </c>
      <c r="I1503" s="48" t="s">
        <v>77</v>
      </c>
      <c r="J1503" s="49">
        <v>1900</v>
      </c>
      <c r="K1503" s="49" t="s">
        <v>77</v>
      </c>
      <c r="L1503" s="49" t="s">
        <v>77</v>
      </c>
      <c r="M1503" s="50" t="s">
        <v>77</v>
      </c>
      <c r="N1503" s="46">
        <f t="shared" si="170"/>
        <v>1900</v>
      </c>
      <c r="P1503">
        <f t="shared" si="164"/>
        <v>124</v>
      </c>
      <c r="Q1503" s="38">
        <f t="shared" si="165"/>
        <v>1</v>
      </c>
      <c r="R1503" s="38">
        <f t="shared" si="166"/>
        <v>0.9</v>
      </c>
      <c r="T1503" s="47">
        <v>511763.42039180105</v>
      </c>
      <c r="U1503" s="47">
        <f t="shared" si="167"/>
        <v>51176.34203918009</v>
      </c>
      <c r="W1503" s="47">
        <f t="shared" si="168"/>
        <v>511763.42039180105</v>
      </c>
      <c r="X1503" s="47">
        <f t="shared" si="169"/>
        <v>51176.34203918009</v>
      </c>
    </row>
    <row r="1504" spans="5:24" x14ac:dyDescent="0.2">
      <c r="E1504" s="63">
        <v>50328</v>
      </c>
      <c r="F1504" s="63" t="s">
        <v>60</v>
      </c>
      <c r="G1504" s="63" t="s">
        <v>73</v>
      </c>
      <c r="I1504" s="48" t="s">
        <v>77</v>
      </c>
      <c r="J1504" s="49">
        <v>1900</v>
      </c>
      <c r="K1504" s="49" t="s">
        <v>77</v>
      </c>
      <c r="L1504" s="49" t="s">
        <v>77</v>
      </c>
      <c r="M1504" s="50" t="s">
        <v>77</v>
      </c>
      <c r="N1504" s="46">
        <f t="shared" si="170"/>
        <v>1900</v>
      </c>
      <c r="P1504">
        <f t="shared" si="164"/>
        <v>124</v>
      </c>
      <c r="Q1504" s="38">
        <f t="shared" si="165"/>
        <v>1</v>
      </c>
      <c r="R1504" s="38">
        <f t="shared" si="166"/>
        <v>0.9</v>
      </c>
      <c r="T1504" s="47">
        <v>29838.170479080884</v>
      </c>
      <c r="U1504" s="47">
        <f t="shared" si="167"/>
        <v>2983.8170479080877</v>
      </c>
      <c r="W1504" s="47">
        <f t="shared" si="168"/>
        <v>29838.170479080884</v>
      </c>
      <c r="X1504" s="47">
        <f t="shared" si="169"/>
        <v>2983.8170479080877</v>
      </c>
    </row>
    <row r="1505" spans="5:24" x14ac:dyDescent="0.2">
      <c r="E1505" s="63">
        <v>50327</v>
      </c>
      <c r="F1505" s="63" t="s">
        <v>60</v>
      </c>
      <c r="G1505" s="63" t="s">
        <v>73</v>
      </c>
      <c r="I1505" s="48" t="s">
        <v>77</v>
      </c>
      <c r="J1505" s="49">
        <v>1900</v>
      </c>
      <c r="K1505" s="49" t="s">
        <v>77</v>
      </c>
      <c r="L1505" s="49" t="s">
        <v>77</v>
      </c>
      <c r="M1505" s="50" t="s">
        <v>77</v>
      </c>
      <c r="N1505" s="46">
        <f t="shared" si="170"/>
        <v>1900</v>
      </c>
      <c r="P1505">
        <f t="shared" si="164"/>
        <v>124</v>
      </c>
      <c r="Q1505" s="38">
        <f t="shared" si="165"/>
        <v>1</v>
      </c>
      <c r="R1505" s="38">
        <f t="shared" si="166"/>
        <v>0.9</v>
      </c>
      <c r="T1505" s="47">
        <v>110852.68299734188</v>
      </c>
      <c r="U1505" s="47">
        <f t="shared" si="167"/>
        <v>11085.268299734185</v>
      </c>
      <c r="W1505" s="47">
        <f t="shared" si="168"/>
        <v>110852.68299734188</v>
      </c>
      <c r="X1505" s="47">
        <f t="shared" si="169"/>
        <v>11085.268299734185</v>
      </c>
    </row>
    <row r="1506" spans="5:24" x14ac:dyDescent="0.2">
      <c r="E1506" s="63">
        <v>50326</v>
      </c>
      <c r="F1506" s="63" t="s">
        <v>60</v>
      </c>
      <c r="G1506" s="63" t="s">
        <v>73</v>
      </c>
      <c r="I1506" s="48" t="s">
        <v>77</v>
      </c>
      <c r="J1506" s="49">
        <v>1900</v>
      </c>
      <c r="K1506" s="49" t="s">
        <v>77</v>
      </c>
      <c r="L1506" s="49" t="s">
        <v>77</v>
      </c>
      <c r="M1506" s="50" t="s">
        <v>77</v>
      </c>
      <c r="N1506" s="46">
        <f t="shared" si="170"/>
        <v>1900</v>
      </c>
      <c r="P1506">
        <f t="shared" si="164"/>
        <v>124</v>
      </c>
      <c r="Q1506" s="38">
        <f t="shared" si="165"/>
        <v>1</v>
      </c>
      <c r="R1506" s="38">
        <f t="shared" si="166"/>
        <v>0.9</v>
      </c>
      <c r="T1506" s="47">
        <v>400910.73739445925</v>
      </c>
      <c r="U1506" s="47">
        <f t="shared" si="167"/>
        <v>40091.073739445914</v>
      </c>
      <c r="W1506" s="47">
        <f t="shared" si="168"/>
        <v>400910.73739445925</v>
      </c>
      <c r="X1506" s="47">
        <f t="shared" si="169"/>
        <v>40091.073739445914</v>
      </c>
    </row>
    <row r="1507" spans="5:24" x14ac:dyDescent="0.2">
      <c r="E1507" s="63">
        <v>50325</v>
      </c>
      <c r="F1507" s="63" t="s">
        <v>60</v>
      </c>
      <c r="G1507" s="63" t="s">
        <v>73</v>
      </c>
      <c r="I1507" s="48" t="s">
        <v>77</v>
      </c>
      <c r="J1507" s="49">
        <v>1900</v>
      </c>
      <c r="K1507" s="49" t="s">
        <v>77</v>
      </c>
      <c r="L1507" s="49" t="s">
        <v>77</v>
      </c>
      <c r="M1507" s="50" t="s">
        <v>77</v>
      </c>
      <c r="N1507" s="46">
        <f t="shared" si="170"/>
        <v>1900</v>
      </c>
      <c r="P1507">
        <f t="shared" si="164"/>
        <v>124</v>
      </c>
      <c r="Q1507" s="38">
        <f t="shared" si="165"/>
        <v>1</v>
      </c>
      <c r="R1507" s="38">
        <f t="shared" si="166"/>
        <v>0.9</v>
      </c>
      <c r="T1507" s="47">
        <v>649632.69746358262</v>
      </c>
      <c r="U1507" s="47">
        <f t="shared" si="167"/>
        <v>64963.269746358244</v>
      </c>
      <c r="W1507" s="47">
        <f t="shared" si="168"/>
        <v>649632.69746358262</v>
      </c>
      <c r="X1507" s="47">
        <f t="shared" si="169"/>
        <v>64963.269746358244</v>
      </c>
    </row>
    <row r="1508" spans="5:24" x14ac:dyDescent="0.2">
      <c r="E1508" s="63">
        <v>50324</v>
      </c>
      <c r="F1508" s="63" t="s">
        <v>60</v>
      </c>
      <c r="G1508" s="63" t="s">
        <v>73</v>
      </c>
      <c r="I1508" s="48" t="s">
        <v>77</v>
      </c>
      <c r="J1508" s="49">
        <v>1900</v>
      </c>
      <c r="K1508" s="49" t="s">
        <v>77</v>
      </c>
      <c r="L1508" s="49" t="s">
        <v>77</v>
      </c>
      <c r="M1508" s="50" t="s">
        <v>77</v>
      </c>
      <c r="N1508" s="46">
        <f t="shared" si="170"/>
        <v>1900</v>
      </c>
      <c r="P1508">
        <f t="shared" si="164"/>
        <v>124</v>
      </c>
      <c r="Q1508" s="38">
        <f t="shared" si="165"/>
        <v>1</v>
      </c>
      <c r="R1508" s="38">
        <f t="shared" si="166"/>
        <v>0.9</v>
      </c>
      <c r="T1508" s="47">
        <v>7053.9410116030476</v>
      </c>
      <c r="U1508" s="47">
        <f t="shared" si="167"/>
        <v>705.39410116030456</v>
      </c>
      <c r="W1508" s="47">
        <f t="shared" si="168"/>
        <v>7053.9410116030476</v>
      </c>
      <c r="X1508" s="47">
        <f t="shared" si="169"/>
        <v>705.39410116030456</v>
      </c>
    </row>
    <row r="1509" spans="5:24" x14ac:dyDescent="0.2">
      <c r="E1509" s="63">
        <v>50323</v>
      </c>
      <c r="F1509" s="63" t="s">
        <v>60</v>
      </c>
      <c r="G1509" s="63" t="s">
        <v>73</v>
      </c>
      <c r="I1509" s="48" t="s">
        <v>77</v>
      </c>
      <c r="J1509" s="49">
        <v>1900</v>
      </c>
      <c r="K1509" s="49" t="s">
        <v>77</v>
      </c>
      <c r="L1509" s="49" t="s">
        <v>77</v>
      </c>
      <c r="M1509" s="50" t="s">
        <v>77</v>
      </c>
      <c r="N1509" s="46">
        <f t="shared" si="170"/>
        <v>1900</v>
      </c>
      <c r="P1509">
        <f t="shared" si="164"/>
        <v>124</v>
      </c>
      <c r="Q1509" s="38">
        <f t="shared" si="165"/>
        <v>1</v>
      </c>
      <c r="R1509" s="38">
        <f t="shared" si="166"/>
        <v>0.9</v>
      </c>
      <c r="T1509" s="47">
        <v>91701.233150839602</v>
      </c>
      <c r="U1509" s="47">
        <f t="shared" si="167"/>
        <v>9170.123315083958</v>
      </c>
      <c r="W1509" s="47">
        <f t="shared" si="168"/>
        <v>91701.233150839602</v>
      </c>
      <c r="X1509" s="47">
        <f t="shared" si="169"/>
        <v>9170.123315083958</v>
      </c>
    </row>
    <row r="1510" spans="5:24" x14ac:dyDescent="0.2">
      <c r="E1510" s="63">
        <v>50322</v>
      </c>
      <c r="F1510" s="63" t="s">
        <v>60</v>
      </c>
      <c r="G1510" s="63" t="s">
        <v>73</v>
      </c>
      <c r="I1510" s="48" t="s">
        <v>77</v>
      </c>
      <c r="J1510" s="49">
        <v>1900</v>
      </c>
      <c r="K1510" s="49" t="s">
        <v>77</v>
      </c>
      <c r="L1510" s="49" t="s">
        <v>77</v>
      </c>
      <c r="M1510" s="50" t="s">
        <v>77</v>
      </c>
      <c r="N1510" s="46">
        <f t="shared" si="170"/>
        <v>1900</v>
      </c>
      <c r="P1510">
        <f t="shared" si="164"/>
        <v>124</v>
      </c>
      <c r="Q1510" s="38">
        <f t="shared" si="165"/>
        <v>1</v>
      </c>
      <c r="R1510" s="38">
        <f t="shared" si="166"/>
        <v>0.9</v>
      </c>
      <c r="T1510" s="47">
        <v>38796.675563816752</v>
      </c>
      <c r="U1510" s="47">
        <f t="shared" si="167"/>
        <v>3879.6675563816743</v>
      </c>
      <c r="W1510" s="47">
        <f t="shared" si="168"/>
        <v>38796.675563816752</v>
      </c>
      <c r="X1510" s="47">
        <f t="shared" si="169"/>
        <v>3879.6675563816743</v>
      </c>
    </row>
    <row r="1511" spans="5:24" x14ac:dyDescent="0.2">
      <c r="E1511" s="63">
        <v>50321</v>
      </c>
      <c r="F1511" s="63" t="s">
        <v>60</v>
      </c>
      <c r="G1511" s="63" t="s">
        <v>73</v>
      </c>
      <c r="I1511" s="48" t="s">
        <v>77</v>
      </c>
      <c r="J1511" s="49">
        <v>1900</v>
      </c>
      <c r="K1511" s="49" t="s">
        <v>77</v>
      </c>
      <c r="L1511" s="49" t="s">
        <v>77</v>
      </c>
      <c r="M1511" s="50" t="s">
        <v>77</v>
      </c>
      <c r="N1511" s="46">
        <f t="shared" si="170"/>
        <v>1900</v>
      </c>
      <c r="P1511">
        <f t="shared" si="164"/>
        <v>124</v>
      </c>
      <c r="Q1511" s="38">
        <f t="shared" si="165"/>
        <v>1</v>
      </c>
      <c r="R1511" s="38">
        <f t="shared" si="166"/>
        <v>0.9</v>
      </c>
      <c r="T1511" s="47">
        <v>160477.15801396931</v>
      </c>
      <c r="U1511" s="47">
        <f t="shared" si="167"/>
        <v>16047.715801396927</v>
      </c>
      <c r="W1511" s="47">
        <f t="shared" si="168"/>
        <v>160477.15801396931</v>
      </c>
      <c r="X1511" s="47">
        <f t="shared" si="169"/>
        <v>16047.715801396927</v>
      </c>
    </row>
    <row r="1512" spans="5:24" x14ac:dyDescent="0.2">
      <c r="E1512" s="63">
        <v>50320</v>
      </c>
      <c r="F1512" s="63" t="s">
        <v>60</v>
      </c>
      <c r="G1512" s="63" t="s">
        <v>73</v>
      </c>
      <c r="I1512" s="48" t="s">
        <v>77</v>
      </c>
      <c r="J1512" s="49">
        <v>1900</v>
      </c>
      <c r="K1512" s="49" t="s">
        <v>77</v>
      </c>
      <c r="L1512" s="49" t="s">
        <v>77</v>
      </c>
      <c r="M1512" s="50" t="s">
        <v>77</v>
      </c>
      <c r="N1512" s="46">
        <f t="shared" si="170"/>
        <v>1900</v>
      </c>
      <c r="P1512">
        <f t="shared" si="164"/>
        <v>124</v>
      </c>
      <c r="Q1512" s="38">
        <f t="shared" si="165"/>
        <v>1</v>
      </c>
      <c r="R1512" s="38">
        <f t="shared" si="166"/>
        <v>0.9</v>
      </c>
      <c r="T1512" s="47">
        <v>21161.823034809138</v>
      </c>
      <c r="U1512" s="47">
        <f t="shared" si="167"/>
        <v>2116.1823034809136</v>
      </c>
      <c r="W1512" s="47">
        <f t="shared" si="168"/>
        <v>21161.823034809138</v>
      </c>
      <c r="X1512" s="47">
        <f t="shared" si="169"/>
        <v>2116.1823034809136</v>
      </c>
    </row>
    <row r="1513" spans="5:24" x14ac:dyDescent="0.2">
      <c r="E1513" s="63">
        <v>50319</v>
      </c>
      <c r="F1513" s="63" t="s">
        <v>60</v>
      </c>
      <c r="G1513" s="63" t="s">
        <v>73</v>
      </c>
      <c r="I1513" s="48" t="s">
        <v>77</v>
      </c>
      <c r="J1513" s="49">
        <v>1900</v>
      </c>
      <c r="K1513" s="49" t="s">
        <v>77</v>
      </c>
      <c r="L1513" s="49" t="s">
        <v>77</v>
      </c>
      <c r="M1513" s="50" t="s">
        <v>77</v>
      </c>
      <c r="N1513" s="46">
        <f t="shared" si="170"/>
        <v>1900</v>
      </c>
      <c r="P1513">
        <f t="shared" si="164"/>
        <v>124</v>
      </c>
      <c r="Q1513" s="38">
        <f t="shared" si="165"/>
        <v>1</v>
      </c>
      <c r="R1513" s="38">
        <f t="shared" si="166"/>
        <v>0.9</v>
      </c>
      <c r="T1513" s="47">
        <v>84647.292139236553</v>
      </c>
      <c r="U1513" s="47">
        <f t="shared" si="167"/>
        <v>8464.7292139236542</v>
      </c>
      <c r="W1513" s="47">
        <f t="shared" si="168"/>
        <v>84647.292139236553</v>
      </c>
      <c r="X1513" s="47">
        <f t="shared" si="169"/>
        <v>8464.7292139236542</v>
      </c>
    </row>
    <row r="1514" spans="5:24" x14ac:dyDescent="0.2">
      <c r="E1514" s="63">
        <v>50318</v>
      </c>
      <c r="F1514" s="63" t="s">
        <v>60</v>
      </c>
      <c r="G1514" s="63" t="s">
        <v>73</v>
      </c>
      <c r="I1514" s="48" t="s">
        <v>77</v>
      </c>
      <c r="J1514" s="49">
        <v>1900</v>
      </c>
      <c r="K1514" s="49" t="s">
        <v>77</v>
      </c>
      <c r="L1514" s="49" t="s">
        <v>77</v>
      </c>
      <c r="M1514" s="50" t="s">
        <v>77</v>
      </c>
      <c r="N1514" s="46">
        <f t="shared" si="170"/>
        <v>1900</v>
      </c>
      <c r="P1514">
        <f t="shared" si="164"/>
        <v>124</v>
      </c>
      <c r="Q1514" s="38">
        <f t="shared" si="165"/>
        <v>1</v>
      </c>
      <c r="R1514" s="38">
        <f t="shared" si="166"/>
        <v>0.9</v>
      </c>
      <c r="T1514" s="47">
        <v>45850.616575419801</v>
      </c>
      <c r="U1514" s="47">
        <f t="shared" si="167"/>
        <v>4585.061657541979</v>
      </c>
      <c r="W1514" s="47">
        <f t="shared" si="168"/>
        <v>45850.616575419801</v>
      </c>
      <c r="X1514" s="47">
        <f t="shared" si="169"/>
        <v>4585.061657541979</v>
      </c>
    </row>
    <row r="1515" spans="5:24" x14ac:dyDescent="0.2">
      <c r="E1515" s="63">
        <v>50317</v>
      </c>
      <c r="F1515" s="63" t="s">
        <v>60</v>
      </c>
      <c r="G1515" s="63" t="s">
        <v>73</v>
      </c>
      <c r="I1515" s="48" t="s">
        <v>77</v>
      </c>
      <c r="J1515" s="49">
        <v>1900</v>
      </c>
      <c r="K1515" s="49" t="s">
        <v>77</v>
      </c>
      <c r="L1515" s="49" t="s">
        <v>77</v>
      </c>
      <c r="M1515" s="50" t="s">
        <v>77</v>
      </c>
      <c r="N1515" s="46">
        <f t="shared" si="170"/>
        <v>1900</v>
      </c>
      <c r="P1515">
        <f t="shared" si="164"/>
        <v>124</v>
      </c>
      <c r="Q1515" s="38">
        <f t="shared" si="165"/>
        <v>1</v>
      </c>
      <c r="R1515" s="38">
        <f t="shared" si="166"/>
        <v>0.9</v>
      </c>
      <c r="T1515" s="47">
        <v>22925.3082877099</v>
      </c>
      <c r="U1515" s="47">
        <f t="shared" si="167"/>
        <v>2292.5308287709895</v>
      </c>
      <c r="W1515" s="47">
        <f t="shared" si="168"/>
        <v>22925.3082877099</v>
      </c>
      <c r="X1515" s="47">
        <f t="shared" si="169"/>
        <v>2292.5308287709895</v>
      </c>
    </row>
    <row r="1516" spans="5:24" x14ac:dyDescent="0.2">
      <c r="E1516" s="63">
        <v>50316</v>
      </c>
      <c r="F1516" s="63" t="s">
        <v>60</v>
      </c>
      <c r="G1516" s="63" t="s">
        <v>73</v>
      </c>
      <c r="I1516" s="48" t="s">
        <v>77</v>
      </c>
      <c r="J1516" s="49">
        <v>1900</v>
      </c>
      <c r="K1516" s="49" t="s">
        <v>77</v>
      </c>
      <c r="L1516" s="49" t="s">
        <v>77</v>
      </c>
      <c r="M1516" s="50" t="s">
        <v>77</v>
      </c>
      <c r="N1516" s="46">
        <f t="shared" si="170"/>
        <v>1900</v>
      </c>
      <c r="P1516">
        <f t="shared" si="164"/>
        <v>124</v>
      </c>
      <c r="Q1516" s="38">
        <f t="shared" si="165"/>
        <v>1</v>
      </c>
      <c r="R1516" s="38">
        <f t="shared" si="166"/>
        <v>0.9</v>
      </c>
      <c r="T1516" s="47">
        <v>85352.68624039687</v>
      </c>
      <c r="U1516" s="47">
        <f t="shared" si="167"/>
        <v>8535.2686240396852</v>
      </c>
      <c r="W1516" s="47">
        <f t="shared" si="168"/>
        <v>85352.68624039687</v>
      </c>
      <c r="X1516" s="47">
        <f t="shared" si="169"/>
        <v>8535.2686240396852</v>
      </c>
    </row>
    <row r="1517" spans="5:24" x14ac:dyDescent="0.2">
      <c r="E1517" s="63">
        <v>50315</v>
      </c>
      <c r="F1517" s="63" t="s">
        <v>60</v>
      </c>
      <c r="G1517" s="63" t="s">
        <v>73</v>
      </c>
      <c r="I1517" s="48" t="s">
        <v>77</v>
      </c>
      <c r="J1517" s="49">
        <v>1900</v>
      </c>
      <c r="K1517" s="49" t="s">
        <v>77</v>
      </c>
      <c r="L1517" s="49" t="s">
        <v>77</v>
      </c>
      <c r="M1517" s="50" t="s">
        <v>77</v>
      </c>
      <c r="N1517" s="46">
        <f t="shared" si="170"/>
        <v>1900</v>
      </c>
      <c r="P1517">
        <f t="shared" si="164"/>
        <v>124</v>
      </c>
      <c r="Q1517" s="38">
        <f t="shared" si="165"/>
        <v>1</v>
      </c>
      <c r="R1517" s="38">
        <f t="shared" si="166"/>
        <v>0.9</v>
      </c>
      <c r="T1517" s="47">
        <v>183402.4663016792</v>
      </c>
      <c r="U1517" s="47">
        <f t="shared" si="167"/>
        <v>18340.246630167916</v>
      </c>
      <c r="W1517" s="47">
        <f t="shared" si="168"/>
        <v>183402.4663016792</v>
      </c>
      <c r="X1517" s="47">
        <f t="shared" si="169"/>
        <v>18340.246630167916</v>
      </c>
    </row>
    <row r="1518" spans="5:24" x14ac:dyDescent="0.2">
      <c r="E1518" s="63">
        <v>50314</v>
      </c>
      <c r="F1518" s="63" t="s">
        <v>60</v>
      </c>
      <c r="G1518" s="63" t="s">
        <v>73</v>
      </c>
      <c r="I1518" s="48" t="s">
        <v>77</v>
      </c>
      <c r="J1518" s="49">
        <v>1900</v>
      </c>
      <c r="K1518" s="49" t="s">
        <v>77</v>
      </c>
      <c r="L1518" s="49" t="s">
        <v>77</v>
      </c>
      <c r="M1518" s="50" t="s">
        <v>77</v>
      </c>
      <c r="N1518" s="46">
        <f t="shared" si="170"/>
        <v>1900</v>
      </c>
      <c r="P1518">
        <f t="shared" si="164"/>
        <v>124</v>
      </c>
      <c r="Q1518" s="38">
        <f t="shared" si="165"/>
        <v>1</v>
      </c>
      <c r="R1518" s="38">
        <f t="shared" si="166"/>
        <v>0.9</v>
      </c>
      <c r="T1518" s="47">
        <v>22219.914186549599</v>
      </c>
      <c r="U1518" s="47">
        <f t="shared" si="167"/>
        <v>2221.9914186549595</v>
      </c>
      <c r="W1518" s="47">
        <f t="shared" si="168"/>
        <v>22219.914186549599</v>
      </c>
      <c r="X1518" s="47">
        <f t="shared" si="169"/>
        <v>2221.9914186549595</v>
      </c>
    </row>
    <row r="1519" spans="5:24" x14ac:dyDescent="0.2">
      <c r="E1519" s="63">
        <v>50313</v>
      </c>
      <c r="F1519" s="63" t="s">
        <v>60</v>
      </c>
      <c r="G1519" s="63" t="s">
        <v>73</v>
      </c>
      <c r="I1519" s="48" t="s">
        <v>77</v>
      </c>
      <c r="J1519" s="49">
        <v>1900</v>
      </c>
      <c r="K1519" s="49" t="s">
        <v>77</v>
      </c>
      <c r="L1519" s="49" t="s">
        <v>77</v>
      </c>
      <c r="M1519" s="50" t="s">
        <v>77</v>
      </c>
      <c r="N1519" s="46">
        <f t="shared" si="170"/>
        <v>1900</v>
      </c>
      <c r="P1519">
        <f t="shared" si="164"/>
        <v>124</v>
      </c>
      <c r="Q1519" s="38">
        <f t="shared" si="165"/>
        <v>1</v>
      </c>
      <c r="R1519" s="38">
        <f t="shared" si="166"/>
        <v>0.9</v>
      </c>
      <c r="T1519" s="47">
        <v>205622.38048822881</v>
      </c>
      <c r="U1519" s="47">
        <f t="shared" si="167"/>
        <v>20562.238048822877</v>
      </c>
      <c r="W1519" s="47">
        <f t="shared" si="168"/>
        <v>205622.38048822881</v>
      </c>
      <c r="X1519" s="47">
        <f t="shared" si="169"/>
        <v>20562.238048822877</v>
      </c>
    </row>
    <row r="1520" spans="5:24" x14ac:dyDescent="0.2">
      <c r="E1520" s="63">
        <v>50312</v>
      </c>
      <c r="F1520" s="63" t="s">
        <v>60</v>
      </c>
      <c r="G1520" s="63" t="s">
        <v>73</v>
      </c>
      <c r="I1520" s="48" t="s">
        <v>77</v>
      </c>
      <c r="J1520" s="49">
        <v>1900</v>
      </c>
      <c r="K1520" s="49" t="s">
        <v>77</v>
      </c>
      <c r="L1520" s="49" t="s">
        <v>77</v>
      </c>
      <c r="M1520" s="50" t="s">
        <v>77</v>
      </c>
      <c r="N1520" s="46">
        <f t="shared" si="170"/>
        <v>1900</v>
      </c>
      <c r="P1520">
        <f t="shared" si="164"/>
        <v>124</v>
      </c>
      <c r="Q1520" s="38">
        <f t="shared" si="165"/>
        <v>1</v>
      </c>
      <c r="R1520" s="38">
        <f t="shared" si="166"/>
        <v>0.9</v>
      </c>
      <c r="T1520" s="47">
        <v>6533007.4678961616</v>
      </c>
      <c r="U1520" s="47">
        <f t="shared" si="167"/>
        <v>653300.74678961607</v>
      </c>
      <c r="W1520" s="47">
        <f t="shared" si="168"/>
        <v>6533007.4678961616</v>
      </c>
      <c r="X1520" s="47">
        <f t="shared" si="169"/>
        <v>653300.74678961607</v>
      </c>
    </row>
    <row r="1521" spans="5:24" x14ac:dyDescent="0.2">
      <c r="E1521" s="63">
        <v>50311</v>
      </c>
      <c r="F1521" s="63" t="s">
        <v>60</v>
      </c>
      <c r="G1521" s="63" t="s">
        <v>73</v>
      </c>
      <c r="I1521" s="48" t="s">
        <v>77</v>
      </c>
      <c r="J1521" s="49">
        <v>1900</v>
      </c>
      <c r="K1521" s="49" t="s">
        <v>77</v>
      </c>
      <c r="L1521" s="49" t="s">
        <v>77</v>
      </c>
      <c r="M1521" s="50" t="s">
        <v>77</v>
      </c>
      <c r="N1521" s="46">
        <f t="shared" si="170"/>
        <v>1900</v>
      </c>
      <c r="P1521">
        <f t="shared" si="164"/>
        <v>124</v>
      </c>
      <c r="Q1521" s="38">
        <f t="shared" si="165"/>
        <v>1</v>
      </c>
      <c r="R1521" s="38">
        <f t="shared" si="166"/>
        <v>0.9</v>
      </c>
      <c r="T1521" s="47">
        <v>235248.93273696164</v>
      </c>
      <c r="U1521" s="47">
        <f t="shared" si="167"/>
        <v>23524.893273696158</v>
      </c>
      <c r="W1521" s="47">
        <f t="shared" si="168"/>
        <v>235248.93273696164</v>
      </c>
      <c r="X1521" s="47">
        <f t="shared" si="169"/>
        <v>23524.893273696158</v>
      </c>
    </row>
    <row r="1522" spans="5:24" x14ac:dyDescent="0.2">
      <c r="E1522" s="63">
        <v>50310</v>
      </c>
      <c r="F1522" s="63" t="s">
        <v>60</v>
      </c>
      <c r="G1522" s="63" t="s">
        <v>73</v>
      </c>
      <c r="I1522" s="48" t="s">
        <v>77</v>
      </c>
      <c r="J1522" s="49">
        <v>1900</v>
      </c>
      <c r="K1522" s="49" t="s">
        <v>77</v>
      </c>
      <c r="L1522" s="49" t="s">
        <v>77</v>
      </c>
      <c r="M1522" s="50" t="s">
        <v>77</v>
      </c>
      <c r="N1522" s="46">
        <f t="shared" si="170"/>
        <v>1900</v>
      </c>
      <c r="P1522">
        <f t="shared" si="164"/>
        <v>124</v>
      </c>
      <c r="Q1522" s="38">
        <f t="shared" si="165"/>
        <v>1</v>
      </c>
      <c r="R1522" s="38">
        <f t="shared" si="166"/>
        <v>0.9</v>
      </c>
      <c r="T1522" s="47">
        <v>235248.93273696164</v>
      </c>
      <c r="U1522" s="47">
        <f t="shared" si="167"/>
        <v>23524.893273696158</v>
      </c>
      <c r="W1522" s="47">
        <f t="shared" si="168"/>
        <v>235248.93273696164</v>
      </c>
      <c r="X1522" s="47">
        <f t="shared" si="169"/>
        <v>23524.893273696158</v>
      </c>
    </row>
    <row r="1523" spans="5:24" x14ac:dyDescent="0.2">
      <c r="E1523" s="63">
        <v>50309</v>
      </c>
      <c r="F1523" s="63" t="s">
        <v>60</v>
      </c>
      <c r="G1523" s="63" t="s">
        <v>73</v>
      </c>
      <c r="I1523" s="48">
        <v>2010</v>
      </c>
      <c r="J1523" s="49" t="s">
        <v>77</v>
      </c>
      <c r="K1523" s="49" t="s">
        <v>77</v>
      </c>
      <c r="L1523" s="49" t="s">
        <v>77</v>
      </c>
      <c r="M1523" s="50" t="s">
        <v>77</v>
      </c>
      <c r="N1523" s="46">
        <f t="shared" si="170"/>
        <v>2010</v>
      </c>
      <c r="P1523">
        <f t="shared" si="164"/>
        <v>14</v>
      </c>
      <c r="Q1523" s="38">
        <f t="shared" si="165"/>
        <v>0.28000000000000003</v>
      </c>
      <c r="R1523" s="38">
        <f t="shared" si="166"/>
        <v>0.28000000000000003</v>
      </c>
      <c r="T1523" s="47">
        <v>6676907.8645328637</v>
      </c>
      <c r="U1523" s="47">
        <f t="shared" si="167"/>
        <v>4807373.6624636613</v>
      </c>
      <c r="W1523" s="47">
        <f t="shared" si="168"/>
        <v>6676907.8645328637</v>
      </c>
      <c r="X1523" s="47">
        <f t="shared" si="169"/>
        <v>4807373.6624636613</v>
      </c>
    </row>
    <row r="1524" spans="5:24" x14ac:dyDescent="0.2">
      <c r="E1524" s="63">
        <v>50308</v>
      </c>
      <c r="F1524" s="63" t="s">
        <v>60</v>
      </c>
      <c r="G1524" s="63" t="s">
        <v>73</v>
      </c>
      <c r="I1524" s="48" t="s">
        <v>77</v>
      </c>
      <c r="J1524" s="49">
        <v>1900</v>
      </c>
      <c r="K1524" s="49" t="s">
        <v>77</v>
      </c>
      <c r="L1524" s="49" t="s">
        <v>77</v>
      </c>
      <c r="M1524" s="50" t="s">
        <v>77</v>
      </c>
      <c r="N1524" s="46">
        <f t="shared" si="170"/>
        <v>1900</v>
      </c>
      <c r="P1524">
        <f t="shared" si="164"/>
        <v>124</v>
      </c>
      <c r="Q1524" s="38">
        <f t="shared" si="165"/>
        <v>1</v>
      </c>
      <c r="R1524" s="38">
        <f t="shared" si="166"/>
        <v>0.9</v>
      </c>
      <c r="T1524" s="47">
        <v>28215.764046412191</v>
      </c>
      <c r="U1524" s="47">
        <f t="shared" si="167"/>
        <v>2821.5764046412182</v>
      </c>
      <c r="W1524" s="47">
        <f t="shared" si="168"/>
        <v>28215.764046412191</v>
      </c>
      <c r="X1524" s="47">
        <f t="shared" si="169"/>
        <v>2821.5764046412182</v>
      </c>
    </row>
    <row r="1525" spans="5:24" x14ac:dyDescent="0.2">
      <c r="E1525" s="63">
        <v>50307</v>
      </c>
      <c r="F1525" s="63" t="s">
        <v>60</v>
      </c>
      <c r="G1525" s="63" t="s">
        <v>73</v>
      </c>
      <c r="I1525" s="48" t="s">
        <v>77</v>
      </c>
      <c r="J1525" s="49">
        <v>1900</v>
      </c>
      <c r="K1525" s="49" t="s">
        <v>77</v>
      </c>
      <c r="L1525" s="49" t="s">
        <v>77</v>
      </c>
      <c r="M1525" s="50" t="s">
        <v>77</v>
      </c>
      <c r="N1525" s="46">
        <f t="shared" si="170"/>
        <v>1900</v>
      </c>
      <c r="P1525">
        <f t="shared" si="164"/>
        <v>124</v>
      </c>
      <c r="Q1525" s="38">
        <f t="shared" si="165"/>
        <v>1</v>
      </c>
      <c r="R1525" s="38">
        <f t="shared" si="166"/>
        <v>0.9</v>
      </c>
      <c r="T1525" s="47">
        <v>28215.764046412191</v>
      </c>
      <c r="U1525" s="47">
        <f t="shared" si="167"/>
        <v>2821.5764046412182</v>
      </c>
      <c r="W1525" s="47">
        <f t="shared" si="168"/>
        <v>28215.764046412191</v>
      </c>
      <c r="X1525" s="47">
        <f t="shared" si="169"/>
        <v>2821.5764046412182</v>
      </c>
    </row>
    <row r="1526" spans="5:24" x14ac:dyDescent="0.2">
      <c r="E1526" s="63">
        <v>50306</v>
      </c>
      <c r="F1526" s="63" t="s">
        <v>60</v>
      </c>
      <c r="G1526" s="63" t="s">
        <v>73</v>
      </c>
      <c r="I1526" s="48" t="s">
        <v>77</v>
      </c>
      <c r="J1526" s="49">
        <v>1900</v>
      </c>
      <c r="K1526" s="49" t="s">
        <v>77</v>
      </c>
      <c r="L1526" s="49" t="s">
        <v>77</v>
      </c>
      <c r="M1526" s="50" t="s">
        <v>77</v>
      </c>
      <c r="N1526" s="46">
        <f t="shared" si="170"/>
        <v>1900</v>
      </c>
      <c r="P1526">
        <f t="shared" si="164"/>
        <v>124</v>
      </c>
      <c r="Q1526" s="38">
        <f t="shared" si="165"/>
        <v>1</v>
      </c>
      <c r="R1526" s="38">
        <f t="shared" si="166"/>
        <v>0.9</v>
      </c>
      <c r="T1526" s="47">
        <v>42323.646069618277</v>
      </c>
      <c r="U1526" s="47">
        <f t="shared" si="167"/>
        <v>4232.3646069618271</v>
      </c>
      <c r="W1526" s="47">
        <f t="shared" si="168"/>
        <v>42323.646069618277</v>
      </c>
      <c r="X1526" s="47">
        <f t="shared" si="169"/>
        <v>4232.3646069618271</v>
      </c>
    </row>
    <row r="1527" spans="5:24" x14ac:dyDescent="0.2">
      <c r="E1527" s="63">
        <v>50305</v>
      </c>
      <c r="F1527" s="63" t="s">
        <v>60</v>
      </c>
      <c r="G1527" s="63" t="s">
        <v>73</v>
      </c>
      <c r="I1527" s="48" t="s">
        <v>77</v>
      </c>
      <c r="J1527" s="49">
        <v>1900</v>
      </c>
      <c r="K1527" s="49" t="s">
        <v>77</v>
      </c>
      <c r="L1527" s="49" t="s">
        <v>77</v>
      </c>
      <c r="M1527" s="50" t="s">
        <v>77</v>
      </c>
      <c r="N1527" s="46">
        <f t="shared" si="170"/>
        <v>1900</v>
      </c>
      <c r="P1527">
        <f t="shared" si="164"/>
        <v>124</v>
      </c>
      <c r="Q1527" s="38">
        <f t="shared" si="165"/>
        <v>1</v>
      </c>
      <c r="R1527" s="38">
        <f t="shared" si="166"/>
        <v>0.9</v>
      </c>
      <c r="T1527" s="47">
        <v>70539.410116030456</v>
      </c>
      <c r="U1527" s="47">
        <f t="shared" si="167"/>
        <v>7053.941011603044</v>
      </c>
      <c r="W1527" s="47">
        <f t="shared" si="168"/>
        <v>70539.410116030456</v>
      </c>
      <c r="X1527" s="47">
        <f t="shared" si="169"/>
        <v>7053.941011603044</v>
      </c>
    </row>
    <row r="1528" spans="5:24" x14ac:dyDescent="0.2">
      <c r="E1528" s="63">
        <v>50304</v>
      </c>
      <c r="F1528" s="63" t="s">
        <v>60</v>
      </c>
      <c r="G1528" s="63" t="s">
        <v>73</v>
      </c>
      <c r="I1528" s="48" t="s">
        <v>77</v>
      </c>
      <c r="J1528" s="49">
        <v>1900</v>
      </c>
      <c r="K1528" s="49" t="s">
        <v>77</v>
      </c>
      <c r="L1528" s="49" t="s">
        <v>77</v>
      </c>
      <c r="M1528" s="50" t="s">
        <v>77</v>
      </c>
      <c r="N1528" s="46">
        <f t="shared" si="170"/>
        <v>1900</v>
      </c>
      <c r="P1528">
        <f t="shared" si="164"/>
        <v>124</v>
      </c>
      <c r="Q1528" s="38">
        <f t="shared" si="165"/>
        <v>1</v>
      </c>
      <c r="R1528" s="38">
        <f t="shared" si="166"/>
        <v>0.9</v>
      </c>
      <c r="T1528" s="47">
        <v>70539.410116030456</v>
      </c>
      <c r="U1528" s="47">
        <f t="shared" si="167"/>
        <v>7053.941011603044</v>
      </c>
      <c r="W1528" s="47">
        <f t="shared" si="168"/>
        <v>70539.410116030456</v>
      </c>
      <c r="X1528" s="47">
        <f t="shared" si="169"/>
        <v>7053.941011603044</v>
      </c>
    </row>
    <row r="1529" spans="5:24" x14ac:dyDescent="0.2">
      <c r="E1529" s="63">
        <v>50303</v>
      </c>
      <c r="F1529" s="63" t="s">
        <v>60</v>
      </c>
      <c r="G1529" s="63" t="s">
        <v>73</v>
      </c>
      <c r="I1529" s="48" t="s">
        <v>77</v>
      </c>
      <c r="J1529" s="49">
        <v>1900</v>
      </c>
      <c r="K1529" s="49" t="s">
        <v>77</v>
      </c>
      <c r="L1529" s="49" t="s">
        <v>77</v>
      </c>
      <c r="M1529" s="50" t="s">
        <v>77</v>
      </c>
      <c r="N1529" s="46">
        <f t="shared" si="170"/>
        <v>1900</v>
      </c>
      <c r="P1529">
        <f t="shared" si="164"/>
        <v>124</v>
      </c>
      <c r="Q1529" s="38">
        <f t="shared" si="165"/>
        <v>1</v>
      </c>
      <c r="R1529" s="38">
        <f t="shared" si="166"/>
        <v>0.9</v>
      </c>
      <c r="T1529" s="47">
        <v>51141.072334122087</v>
      </c>
      <c r="U1529" s="47">
        <f t="shared" si="167"/>
        <v>5114.1072334122073</v>
      </c>
      <c r="W1529" s="47">
        <f t="shared" si="168"/>
        <v>51141.072334122087</v>
      </c>
      <c r="X1529" s="47">
        <f t="shared" si="169"/>
        <v>5114.1072334122073</v>
      </c>
    </row>
    <row r="1530" spans="5:24" x14ac:dyDescent="0.2">
      <c r="E1530" s="63">
        <v>50302</v>
      </c>
      <c r="F1530" s="63" t="s">
        <v>60</v>
      </c>
      <c r="G1530" s="63" t="s">
        <v>73</v>
      </c>
      <c r="I1530" s="48" t="s">
        <v>77</v>
      </c>
      <c r="J1530" s="49">
        <v>1900</v>
      </c>
      <c r="K1530" s="49" t="s">
        <v>77</v>
      </c>
      <c r="L1530" s="49" t="s">
        <v>77</v>
      </c>
      <c r="M1530" s="50" t="s">
        <v>77</v>
      </c>
      <c r="N1530" s="46">
        <f t="shared" si="170"/>
        <v>1900</v>
      </c>
      <c r="P1530">
        <f t="shared" si="164"/>
        <v>124</v>
      </c>
      <c r="Q1530" s="38">
        <f t="shared" si="165"/>
        <v>1</v>
      </c>
      <c r="R1530" s="38">
        <f t="shared" si="166"/>
        <v>0.9</v>
      </c>
      <c r="T1530" s="47">
        <v>297676.31068964856</v>
      </c>
      <c r="U1530" s="47">
        <f t="shared" si="167"/>
        <v>29767.631068964849</v>
      </c>
      <c r="W1530" s="47">
        <f t="shared" si="168"/>
        <v>297676.31068964856</v>
      </c>
      <c r="X1530" s="47">
        <f t="shared" si="169"/>
        <v>29767.631068964849</v>
      </c>
    </row>
    <row r="1531" spans="5:24" x14ac:dyDescent="0.2">
      <c r="E1531" s="63">
        <v>50301</v>
      </c>
      <c r="F1531" s="63" t="s">
        <v>60</v>
      </c>
      <c r="G1531" s="63" t="s">
        <v>73</v>
      </c>
      <c r="I1531" s="48" t="s">
        <v>77</v>
      </c>
      <c r="J1531" s="49">
        <v>1900</v>
      </c>
      <c r="K1531" s="49" t="s">
        <v>77</v>
      </c>
      <c r="L1531" s="49" t="s">
        <v>77</v>
      </c>
      <c r="M1531" s="50" t="s">
        <v>77</v>
      </c>
      <c r="N1531" s="46">
        <f t="shared" si="170"/>
        <v>1900</v>
      </c>
      <c r="P1531">
        <f t="shared" si="164"/>
        <v>124</v>
      </c>
      <c r="Q1531" s="38">
        <f t="shared" si="165"/>
        <v>1</v>
      </c>
      <c r="R1531" s="38">
        <f t="shared" si="166"/>
        <v>0.9</v>
      </c>
      <c r="T1531" s="47">
        <v>8112.0321633435042</v>
      </c>
      <c r="U1531" s="47">
        <f t="shared" si="167"/>
        <v>811.20321633435026</v>
      </c>
      <c r="W1531" s="47">
        <f t="shared" si="168"/>
        <v>8112.0321633435042</v>
      </c>
      <c r="X1531" s="47">
        <f t="shared" si="169"/>
        <v>811.20321633435026</v>
      </c>
    </row>
    <row r="1532" spans="5:24" x14ac:dyDescent="0.2">
      <c r="E1532" s="63">
        <v>50300</v>
      </c>
      <c r="F1532" s="63" t="s">
        <v>60</v>
      </c>
      <c r="G1532" s="63" t="s">
        <v>73</v>
      </c>
      <c r="I1532" s="48" t="s">
        <v>77</v>
      </c>
      <c r="J1532" s="49">
        <v>1900</v>
      </c>
      <c r="K1532" s="49" t="s">
        <v>77</v>
      </c>
      <c r="L1532" s="49" t="s">
        <v>77</v>
      </c>
      <c r="M1532" s="50" t="s">
        <v>77</v>
      </c>
      <c r="N1532" s="46">
        <f t="shared" si="170"/>
        <v>1900</v>
      </c>
      <c r="P1532">
        <f t="shared" si="164"/>
        <v>124</v>
      </c>
      <c r="Q1532" s="38">
        <f t="shared" si="165"/>
        <v>1</v>
      </c>
      <c r="R1532" s="38">
        <f t="shared" si="166"/>
        <v>0.9</v>
      </c>
      <c r="T1532" s="47">
        <v>305788.34285299206</v>
      </c>
      <c r="U1532" s="47">
        <f t="shared" si="167"/>
        <v>30578.834285299199</v>
      </c>
      <c r="W1532" s="47">
        <f t="shared" si="168"/>
        <v>305788.34285299206</v>
      </c>
      <c r="X1532" s="47">
        <f t="shared" si="169"/>
        <v>30578.834285299199</v>
      </c>
    </row>
    <row r="1533" spans="5:24" x14ac:dyDescent="0.2">
      <c r="E1533" s="63">
        <v>50299</v>
      </c>
      <c r="F1533" s="63" t="s">
        <v>60</v>
      </c>
      <c r="G1533" s="63" t="s">
        <v>73</v>
      </c>
      <c r="I1533" s="48" t="s">
        <v>77</v>
      </c>
      <c r="J1533" s="49">
        <v>1900</v>
      </c>
      <c r="K1533" s="49" t="s">
        <v>77</v>
      </c>
      <c r="L1533" s="49" t="s">
        <v>77</v>
      </c>
      <c r="M1533" s="50" t="s">
        <v>77</v>
      </c>
      <c r="N1533" s="46">
        <f t="shared" si="170"/>
        <v>1900</v>
      </c>
      <c r="P1533">
        <f t="shared" si="164"/>
        <v>124</v>
      </c>
      <c r="Q1533" s="38">
        <f t="shared" si="165"/>
        <v>1</v>
      </c>
      <c r="R1533" s="38">
        <f t="shared" si="166"/>
        <v>0.9</v>
      </c>
      <c r="T1533" s="47">
        <v>686348.46042897645</v>
      </c>
      <c r="U1533" s="47">
        <f t="shared" si="167"/>
        <v>68634.846042897625</v>
      </c>
      <c r="W1533" s="47">
        <f t="shared" si="168"/>
        <v>686348.46042897645</v>
      </c>
      <c r="X1533" s="47">
        <f t="shared" si="169"/>
        <v>68634.846042897625</v>
      </c>
    </row>
    <row r="1534" spans="5:24" x14ac:dyDescent="0.2">
      <c r="E1534" s="63">
        <v>50298</v>
      </c>
      <c r="F1534" s="63" t="s">
        <v>60</v>
      </c>
      <c r="G1534" s="63" t="s">
        <v>74</v>
      </c>
      <c r="I1534" s="48" t="s">
        <v>77</v>
      </c>
      <c r="J1534" s="49">
        <v>1900</v>
      </c>
      <c r="K1534" s="49" t="s">
        <v>77</v>
      </c>
      <c r="L1534" s="49" t="s">
        <v>77</v>
      </c>
      <c r="M1534" s="50" t="s">
        <v>77</v>
      </c>
      <c r="N1534" s="46">
        <f t="shared" si="170"/>
        <v>1900</v>
      </c>
      <c r="P1534">
        <f t="shared" si="164"/>
        <v>124</v>
      </c>
      <c r="Q1534" s="38">
        <f t="shared" si="165"/>
        <v>1</v>
      </c>
      <c r="R1534" s="38">
        <f t="shared" si="166"/>
        <v>0.9</v>
      </c>
      <c r="T1534" s="47">
        <v>298029.00774022873</v>
      </c>
      <c r="U1534" s="47">
        <f t="shared" si="167"/>
        <v>29802.900774022866</v>
      </c>
      <c r="W1534" s="47">
        <f t="shared" si="168"/>
        <v>0</v>
      </c>
      <c r="X1534" s="47">
        <f t="shared" si="169"/>
        <v>0</v>
      </c>
    </row>
    <row r="1535" spans="5:24" x14ac:dyDescent="0.2">
      <c r="E1535" s="63">
        <v>50297</v>
      </c>
      <c r="F1535" s="63" t="s">
        <v>60</v>
      </c>
      <c r="G1535" s="63" t="s">
        <v>74</v>
      </c>
      <c r="I1535" s="48" t="s">
        <v>77</v>
      </c>
      <c r="J1535" s="49">
        <v>1900</v>
      </c>
      <c r="K1535" s="49" t="s">
        <v>77</v>
      </c>
      <c r="L1535" s="49" t="s">
        <v>77</v>
      </c>
      <c r="M1535" s="50" t="s">
        <v>77</v>
      </c>
      <c r="N1535" s="46">
        <f t="shared" si="170"/>
        <v>1900</v>
      </c>
      <c r="P1535">
        <f t="shared" si="164"/>
        <v>124</v>
      </c>
      <c r="Q1535" s="38">
        <f t="shared" si="165"/>
        <v>1</v>
      </c>
      <c r="R1535" s="38">
        <f t="shared" si="166"/>
        <v>0.9</v>
      </c>
      <c r="T1535" s="47">
        <v>298029.00774022873</v>
      </c>
      <c r="U1535" s="47">
        <f t="shared" si="167"/>
        <v>29802.900774022866</v>
      </c>
      <c r="W1535" s="47">
        <f t="shared" si="168"/>
        <v>0</v>
      </c>
      <c r="X1535" s="47">
        <f t="shared" si="169"/>
        <v>0</v>
      </c>
    </row>
    <row r="1536" spans="5:24" x14ac:dyDescent="0.2">
      <c r="E1536" s="63">
        <v>50296</v>
      </c>
      <c r="F1536" s="63" t="s">
        <v>60</v>
      </c>
      <c r="G1536" s="63" t="s">
        <v>74</v>
      </c>
      <c r="I1536" s="48" t="s">
        <v>77</v>
      </c>
      <c r="J1536" s="49">
        <v>1900</v>
      </c>
      <c r="K1536" s="49" t="s">
        <v>77</v>
      </c>
      <c r="L1536" s="49" t="s">
        <v>77</v>
      </c>
      <c r="M1536" s="50" t="s">
        <v>77</v>
      </c>
      <c r="N1536" s="46">
        <f t="shared" si="170"/>
        <v>1900</v>
      </c>
      <c r="P1536">
        <f t="shared" si="164"/>
        <v>124</v>
      </c>
      <c r="Q1536" s="38">
        <f t="shared" si="165"/>
        <v>1</v>
      </c>
      <c r="R1536" s="38">
        <f t="shared" si="166"/>
        <v>0.9</v>
      </c>
      <c r="T1536" s="47">
        <v>4753298.1506687133</v>
      </c>
      <c r="U1536" s="47">
        <f t="shared" si="167"/>
        <v>475329.81506687123</v>
      </c>
      <c r="W1536" s="47">
        <f t="shared" si="168"/>
        <v>0</v>
      </c>
      <c r="X1536" s="47">
        <f t="shared" si="169"/>
        <v>0</v>
      </c>
    </row>
    <row r="1537" spans="5:24" x14ac:dyDescent="0.2">
      <c r="E1537" s="63">
        <v>50295</v>
      </c>
      <c r="F1537" s="63" t="s">
        <v>60</v>
      </c>
      <c r="G1537" s="63" t="s">
        <v>74</v>
      </c>
      <c r="I1537" s="48" t="s">
        <v>77</v>
      </c>
      <c r="J1537" s="49">
        <v>1900</v>
      </c>
      <c r="K1537" s="49" t="s">
        <v>77</v>
      </c>
      <c r="L1537" s="49" t="s">
        <v>77</v>
      </c>
      <c r="M1537" s="50" t="s">
        <v>77</v>
      </c>
      <c r="N1537" s="46">
        <f t="shared" si="170"/>
        <v>1900</v>
      </c>
      <c r="P1537">
        <f t="shared" si="164"/>
        <v>124</v>
      </c>
      <c r="Q1537" s="38">
        <f t="shared" si="165"/>
        <v>1</v>
      </c>
      <c r="R1537" s="38">
        <f t="shared" si="166"/>
        <v>0.9</v>
      </c>
      <c r="T1537" s="47">
        <v>142842.30548496172</v>
      </c>
      <c r="U1537" s="47">
        <f t="shared" si="167"/>
        <v>14284.230548496169</v>
      </c>
      <c r="W1537" s="47">
        <f t="shared" si="168"/>
        <v>0</v>
      </c>
      <c r="X1537" s="47">
        <f t="shared" si="169"/>
        <v>0</v>
      </c>
    </row>
    <row r="1538" spans="5:24" x14ac:dyDescent="0.2">
      <c r="E1538" s="63">
        <v>50294</v>
      </c>
      <c r="F1538" s="63" t="s">
        <v>60</v>
      </c>
      <c r="G1538" s="63" t="s">
        <v>74</v>
      </c>
      <c r="I1538" s="48" t="s">
        <v>77</v>
      </c>
      <c r="J1538" s="49">
        <v>1900</v>
      </c>
      <c r="K1538" s="49" t="s">
        <v>77</v>
      </c>
      <c r="L1538" s="49" t="s">
        <v>77</v>
      </c>
      <c r="M1538" s="50" t="s">
        <v>77</v>
      </c>
      <c r="N1538" s="46">
        <f t="shared" si="170"/>
        <v>1900</v>
      </c>
      <c r="P1538">
        <f t="shared" si="164"/>
        <v>124</v>
      </c>
      <c r="Q1538" s="38">
        <f t="shared" si="165"/>
        <v>1</v>
      </c>
      <c r="R1538" s="38">
        <f t="shared" si="166"/>
        <v>0.9</v>
      </c>
      <c r="T1538" s="47">
        <v>80414.927532274742</v>
      </c>
      <c r="U1538" s="47">
        <f t="shared" si="167"/>
        <v>8041.4927532274723</v>
      </c>
      <c r="W1538" s="47">
        <f t="shared" si="168"/>
        <v>0</v>
      </c>
      <c r="X1538" s="47">
        <f t="shared" si="169"/>
        <v>0</v>
      </c>
    </row>
    <row r="1539" spans="5:24" x14ac:dyDescent="0.2">
      <c r="E1539" s="63">
        <v>50293</v>
      </c>
      <c r="F1539" s="63" t="s">
        <v>60</v>
      </c>
      <c r="G1539" s="63" t="s">
        <v>74</v>
      </c>
      <c r="I1539" s="48" t="s">
        <v>77</v>
      </c>
      <c r="J1539" s="49">
        <v>1900</v>
      </c>
      <c r="K1539" s="49" t="s">
        <v>77</v>
      </c>
      <c r="L1539" s="49" t="s">
        <v>77</v>
      </c>
      <c r="M1539" s="50" t="s">
        <v>77</v>
      </c>
      <c r="N1539" s="46">
        <f t="shared" si="170"/>
        <v>1900</v>
      </c>
      <c r="P1539">
        <f t="shared" si="164"/>
        <v>124</v>
      </c>
      <c r="Q1539" s="38">
        <f t="shared" si="165"/>
        <v>1</v>
      </c>
      <c r="R1539" s="38">
        <f t="shared" si="166"/>
        <v>0.9</v>
      </c>
      <c r="T1539" s="47">
        <v>80414.927532274742</v>
      </c>
      <c r="U1539" s="47">
        <f t="shared" si="167"/>
        <v>8041.4927532274723</v>
      </c>
      <c r="W1539" s="47">
        <f t="shared" si="168"/>
        <v>0</v>
      </c>
      <c r="X1539" s="47">
        <f t="shared" si="169"/>
        <v>0</v>
      </c>
    </row>
    <row r="1540" spans="5:24" x14ac:dyDescent="0.2">
      <c r="E1540" s="63">
        <v>50292</v>
      </c>
      <c r="F1540" s="63" t="s">
        <v>60</v>
      </c>
      <c r="G1540" s="63" t="s">
        <v>74</v>
      </c>
      <c r="I1540" s="48" t="s">
        <v>77</v>
      </c>
      <c r="J1540" s="49">
        <v>1900</v>
      </c>
      <c r="K1540" s="49" t="s">
        <v>77</v>
      </c>
      <c r="L1540" s="49" t="s">
        <v>77</v>
      </c>
      <c r="M1540" s="50" t="s">
        <v>77</v>
      </c>
      <c r="N1540" s="46">
        <f t="shared" si="170"/>
        <v>1900</v>
      </c>
      <c r="P1540">
        <f t="shared" si="164"/>
        <v>124</v>
      </c>
      <c r="Q1540" s="38">
        <f t="shared" si="165"/>
        <v>1</v>
      </c>
      <c r="R1540" s="38">
        <f t="shared" si="166"/>
        <v>0.9</v>
      </c>
      <c r="T1540" s="47">
        <v>22219.914186549599</v>
      </c>
      <c r="U1540" s="47">
        <f t="shared" si="167"/>
        <v>2221.9914186549595</v>
      </c>
      <c r="W1540" s="47">
        <f t="shared" si="168"/>
        <v>0</v>
      </c>
      <c r="X1540" s="47">
        <f t="shared" si="169"/>
        <v>0</v>
      </c>
    </row>
    <row r="1541" spans="5:24" x14ac:dyDescent="0.2">
      <c r="E1541" s="63">
        <v>50291</v>
      </c>
      <c r="F1541" s="63" t="s">
        <v>60</v>
      </c>
      <c r="G1541" s="63" t="s">
        <v>74</v>
      </c>
      <c r="I1541" s="48" t="s">
        <v>77</v>
      </c>
      <c r="J1541" s="49">
        <v>1900</v>
      </c>
      <c r="K1541" s="49" t="s">
        <v>77</v>
      </c>
      <c r="L1541" s="49" t="s">
        <v>77</v>
      </c>
      <c r="M1541" s="50" t="s">
        <v>77</v>
      </c>
      <c r="N1541" s="46">
        <f t="shared" si="170"/>
        <v>1900</v>
      </c>
      <c r="P1541">
        <f t="shared" si="164"/>
        <v>124</v>
      </c>
      <c r="Q1541" s="38">
        <f t="shared" si="165"/>
        <v>1</v>
      </c>
      <c r="R1541" s="38">
        <f t="shared" si="166"/>
        <v>0.9</v>
      </c>
      <c r="T1541" s="47">
        <v>245477.14720378601</v>
      </c>
      <c r="U1541" s="47">
        <f t="shared" si="167"/>
        <v>24547.714720378597</v>
      </c>
      <c r="W1541" s="47">
        <f t="shared" si="168"/>
        <v>0</v>
      </c>
      <c r="X1541" s="47">
        <f t="shared" si="169"/>
        <v>0</v>
      </c>
    </row>
    <row r="1542" spans="5:24" x14ac:dyDescent="0.2">
      <c r="E1542" s="63">
        <v>50290</v>
      </c>
      <c r="F1542" s="63" t="s">
        <v>60</v>
      </c>
      <c r="G1542" s="63" t="s">
        <v>74</v>
      </c>
      <c r="I1542" s="48" t="s">
        <v>77</v>
      </c>
      <c r="J1542" s="49">
        <v>1900</v>
      </c>
      <c r="K1542" s="49" t="s">
        <v>77</v>
      </c>
      <c r="L1542" s="49" t="s">
        <v>77</v>
      </c>
      <c r="M1542" s="50" t="s">
        <v>77</v>
      </c>
      <c r="N1542" s="46">
        <f t="shared" si="170"/>
        <v>1900</v>
      </c>
      <c r="P1542">
        <f t="shared" si="164"/>
        <v>124</v>
      </c>
      <c r="Q1542" s="38">
        <f t="shared" si="165"/>
        <v>1</v>
      </c>
      <c r="R1542" s="38">
        <f t="shared" si="166"/>
        <v>0.9</v>
      </c>
      <c r="T1542" s="47">
        <v>5218858.2574345134</v>
      </c>
      <c r="U1542" s="47">
        <f t="shared" si="167"/>
        <v>521885.82574345125</v>
      </c>
      <c r="W1542" s="47">
        <f t="shared" si="168"/>
        <v>0</v>
      </c>
      <c r="X1542" s="47">
        <f t="shared" si="169"/>
        <v>0</v>
      </c>
    </row>
    <row r="1543" spans="5:24" x14ac:dyDescent="0.2">
      <c r="E1543" s="63">
        <v>50289</v>
      </c>
      <c r="F1543" s="63" t="s">
        <v>60</v>
      </c>
      <c r="G1543" s="63" t="s">
        <v>74</v>
      </c>
      <c r="I1543" s="48" t="s">
        <v>77</v>
      </c>
      <c r="J1543" s="49">
        <v>1900</v>
      </c>
      <c r="K1543" s="49" t="s">
        <v>77</v>
      </c>
      <c r="L1543" s="49" t="s">
        <v>77</v>
      </c>
      <c r="M1543" s="50" t="s">
        <v>77</v>
      </c>
      <c r="N1543" s="46">
        <f t="shared" si="170"/>
        <v>1900</v>
      </c>
      <c r="P1543">
        <f t="shared" si="164"/>
        <v>124</v>
      </c>
      <c r="Q1543" s="38">
        <f t="shared" si="165"/>
        <v>1</v>
      </c>
      <c r="R1543" s="38">
        <f t="shared" si="166"/>
        <v>0.9</v>
      </c>
      <c r="T1543" s="47">
        <v>208796.65394345019</v>
      </c>
      <c r="U1543" s="47">
        <f t="shared" si="167"/>
        <v>20879.665394345015</v>
      </c>
      <c r="W1543" s="47">
        <f t="shared" si="168"/>
        <v>0</v>
      </c>
      <c r="X1543" s="47">
        <f t="shared" si="169"/>
        <v>0</v>
      </c>
    </row>
    <row r="1544" spans="5:24" x14ac:dyDescent="0.2">
      <c r="E1544" s="63">
        <v>50288</v>
      </c>
      <c r="F1544" s="63" t="s">
        <v>60</v>
      </c>
      <c r="G1544" s="63" t="s">
        <v>74</v>
      </c>
      <c r="I1544" s="48" t="s">
        <v>77</v>
      </c>
      <c r="J1544" s="49">
        <v>1900</v>
      </c>
      <c r="K1544" s="49" t="s">
        <v>77</v>
      </c>
      <c r="L1544" s="49" t="s">
        <v>77</v>
      </c>
      <c r="M1544" s="50" t="s">
        <v>77</v>
      </c>
      <c r="N1544" s="46">
        <f t="shared" si="170"/>
        <v>1900</v>
      </c>
      <c r="P1544">
        <f t="shared" si="164"/>
        <v>124</v>
      </c>
      <c r="Q1544" s="38">
        <f t="shared" si="165"/>
        <v>1</v>
      </c>
      <c r="R1544" s="38">
        <f t="shared" si="166"/>
        <v>0.9</v>
      </c>
      <c r="T1544" s="47">
        <v>208796.65394345019</v>
      </c>
      <c r="U1544" s="47">
        <f t="shared" si="167"/>
        <v>20879.665394345015</v>
      </c>
      <c r="W1544" s="47">
        <f t="shared" si="168"/>
        <v>0</v>
      </c>
      <c r="X1544" s="47">
        <f t="shared" si="169"/>
        <v>0</v>
      </c>
    </row>
    <row r="1545" spans="5:24" x14ac:dyDescent="0.2">
      <c r="E1545" s="63">
        <v>50286</v>
      </c>
      <c r="F1545" s="63" t="s">
        <v>60</v>
      </c>
      <c r="G1545" s="63" t="s">
        <v>73</v>
      </c>
      <c r="I1545" s="48" t="s">
        <v>77</v>
      </c>
      <c r="J1545" s="49">
        <v>1900</v>
      </c>
      <c r="K1545" s="49" t="s">
        <v>77</v>
      </c>
      <c r="L1545" s="49" t="s">
        <v>77</v>
      </c>
      <c r="M1545" s="50" t="s">
        <v>77</v>
      </c>
      <c r="N1545" s="46">
        <f t="shared" si="170"/>
        <v>1900</v>
      </c>
      <c r="P1545">
        <f t="shared" si="164"/>
        <v>124</v>
      </c>
      <c r="Q1545" s="38">
        <f t="shared" si="165"/>
        <v>1</v>
      </c>
      <c r="R1545" s="38">
        <f t="shared" si="166"/>
        <v>0.9</v>
      </c>
      <c r="T1545" s="47">
        <v>116742.72374203044</v>
      </c>
      <c r="U1545" s="47">
        <f t="shared" si="167"/>
        <v>11674.272374203041</v>
      </c>
      <c r="W1545" s="47">
        <f t="shared" si="168"/>
        <v>116742.72374203044</v>
      </c>
      <c r="X1545" s="47">
        <f t="shared" si="169"/>
        <v>11674.272374203041</v>
      </c>
    </row>
    <row r="1546" spans="5:24" x14ac:dyDescent="0.2">
      <c r="E1546" s="63">
        <v>50285</v>
      </c>
      <c r="F1546" s="63" t="s">
        <v>60</v>
      </c>
      <c r="G1546" s="63" t="s">
        <v>73</v>
      </c>
      <c r="I1546" s="48">
        <v>2011</v>
      </c>
      <c r="J1546" s="49" t="s">
        <v>77</v>
      </c>
      <c r="K1546" s="49" t="s">
        <v>77</v>
      </c>
      <c r="L1546" s="49" t="s">
        <v>77</v>
      </c>
      <c r="M1546" s="50" t="s">
        <v>77</v>
      </c>
      <c r="N1546" s="46">
        <f t="shared" si="170"/>
        <v>2011</v>
      </c>
      <c r="P1546">
        <f t="shared" si="164"/>
        <v>13</v>
      </c>
      <c r="Q1546" s="38">
        <f t="shared" si="165"/>
        <v>0.26</v>
      </c>
      <c r="R1546" s="38">
        <f t="shared" si="166"/>
        <v>0.26</v>
      </c>
      <c r="T1546" s="47">
        <v>1029875.387694045</v>
      </c>
      <c r="U1546" s="47">
        <f t="shared" si="167"/>
        <v>762107.78689359326</v>
      </c>
      <c r="W1546" s="47">
        <f t="shared" si="168"/>
        <v>1029875.387694045</v>
      </c>
      <c r="X1546" s="47">
        <f t="shared" si="169"/>
        <v>762107.78689359326</v>
      </c>
    </row>
    <row r="1547" spans="5:24" x14ac:dyDescent="0.2">
      <c r="E1547" s="63">
        <v>50284</v>
      </c>
      <c r="F1547" s="63" t="s">
        <v>60</v>
      </c>
      <c r="G1547" s="63" t="s">
        <v>73</v>
      </c>
      <c r="I1547" s="48">
        <v>2012</v>
      </c>
      <c r="J1547" s="49" t="s">
        <v>77</v>
      </c>
      <c r="K1547" s="49" t="s">
        <v>77</v>
      </c>
      <c r="L1547" s="49" t="s">
        <v>77</v>
      </c>
      <c r="M1547" s="50" t="s">
        <v>77</v>
      </c>
      <c r="N1547" s="46">
        <f t="shared" si="170"/>
        <v>2012</v>
      </c>
      <c r="P1547">
        <f t="shared" si="164"/>
        <v>12</v>
      </c>
      <c r="Q1547" s="38">
        <f t="shared" si="165"/>
        <v>0.24</v>
      </c>
      <c r="R1547" s="38">
        <f t="shared" si="166"/>
        <v>0.24</v>
      </c>
      <c r="T1547" s="47">
        <v>4042260.8966991259</v>
      </c>
      <c r="U1547" s="47">
        <f t="shared" si="167"/>
        <v>3072118.2814913355</v>
      </c>
      <c r="W1547" s="47">
        <f t="shared" si="168"/>
        <v>4042260.8966991259</v>
      </c>
      <c r="X1547" s="47">
        <f t="shared" si="169"/>
        <v>3072118.2814913355</v>
      </c>
    </row>
    <row r="1548" spans="5:24" x14ac:dyDescent="0.2">
      <c r="E1548" s="63">
        <v>50283</v>
      </c>
      <c r="F1548" s="63" t="s">
        <v>60</v>
      </c>
      <c r="G1548" s="63" t="s">
        <v>73</v>
      </c>
      <c r="I1548" s="48" t="s">
        <v>77</v>
      </c>
      <c r="J1548" s="49">
        <v>1900</v>
      </c>
      <c r="K1548" s="49" t="s">
        <v>77</v>
      </c>
      <c r="L1548" s="49" t="s">
        <v>77</v>
      </c>
      <c r="M1548" s="50" t="s">
        <v>77</v>
      </c>
      <c r="N1548" s="46">
        <f t="shared" si="170"/>
        <v>1900</v>
      </c>
      <c r="P1548">
        <f t="shared" si="164"/>
        <v>124</v>
      </c>
      <c r="Q1548" s="38">
        <f t="shared" si="165"/>
        <v>1</v>
      </c>
      <c r="R1548" s="38">
        <f t="shared" si="166"/>
        <v>0.9</v>
      </c>
      <c r="T1548" s="47">
        <v>72302.895368931233</v>
      </c>
      <c r="U1548" s="47">
        <f t="shared" si="167"/>
        <v>7230.2895368931213</v>
      </c>
      <c r="W1548" s="47">
        <f t="shared" si="168"/>
        <v>72302.895368931233</v>
      </c>
      <c r="X1548" s="47">
        <f t="shared" si="169"/>
        <v>7230.2895368931213</v>
      </c>
    </row>
    <row r="1549" spans="5:24" x14ac:dyDescent="0.2">
      <c r="E1549" s="63">
        <v>50282</v>
      </c>
      <c r="F1549" s="63" t="s">
        <v>60</v>
      </c>
      <c r="G1549" s="63" t="s">
        <v>73</v>
      </c>
      <c r="I1549" s="48" t="s">
        <v>77</v>
      </c>
      <c r="J1549" s="49">
        <v>1900</v>
      </c>
      <c r="K1549" s="49" t="s">
        <v>77</v>
      </c>
      <c r="L1549" s="49" t="s">
        <v>77</v>
      </c>
      <c r="M1549" s="50" t="s">
        <v>77</v>
      </c>
      <c r="N1549" s="46">
        <f t="shared" si="170"/>
        <v>1900</v>
      </c>
      <c r="P1549">
        <f t="shared" si="164"/>
        <v>124</v>
      </c>
      <c r="Q1549" s="38">
        <f t="shared" si="165"/>
        <v>1</v>
      </c>
      <c r="R1549" s="38">
        <f t="shared" si="166"/>
        <v>0.9</v>
      </c>
      <c r="T1549" s="47">
        <v>368215.72080567904</v>
      </c>
      <c r="U1549" s="47">
        <f t="shared" si="167"/>
        <v>36821.572080567894</v>
      </c>
      <c r="W1549" s="47">
        <f t="shared" si="168"/>
        <v>368215.72080567904</v>
      </c>
      <c r="X1549" s="47">
        <f t="shared" si="169"/>
        <v>36821.572080567894</v>
      </c>
    </row>
    <row r="1550" spans="5:24" x14ac:dyDescent="0.2">
      <c r="E1550" s="63">
        <v>50281</v>
      </c>
      <c r="F1550" s="63" t="s">
        <v>60</v>
      </c>
      <c r="G1550" s="63" t="s">
        <v>73</v>
      </c>
      <c r="I1550" s="48" t="s">
        <v>77</v>
      </c>
      <c r="J1550" s="49">
        <v>1900</v>
      </c>
      <c r="K1550" s="49" t="s">
        <v>77</v>
      </c>
      <c r="L1550" s="49" t="s">
        <v>77</v>
      </c>
      <c r="M1550" s="50" t="s">
        <v>77</v>
      </c>
      <c r="N1550" s="46">
        <f t="shared" si="170"/>
        <v>1900</v>
      </c>
      <c r="P1550">
        <f t="shared" si="164"/>
        <v>124</v>
      </c>
      <c r="Q1550" s="38">
        <f t="shared" si="165"/>
        <v>1</v>
      </c>
      <c r="R1550" s="38">
        <f t="shared" si="166"/>
        <v>0.9</v>
      </c>
      <c r="T1550" s="47">
        <v>95228.203656641126</v>
      </c>
      <c r="U1550" s="47">
        <f t="shared" si="167"/>
        <v>9522.8203656641108</v>
      </c>
      <c r="W1550" s="47">
        <f t="shared" si="168"/>
        <v>95228.203656641126</v>
      </c>
      <c r="X1550" s="47">
        <f t="shared" si="169"/>
        <v>9522.8203656641108</v>
      </c>
    </row>
    <row r="1551" spans="5:24" x14ac:dyDescent="0.2">
      <c r="E1551" s="63">
        <v>50280</v>
      </c>
      <c r="F1551" s="63" t="s">
        <v>60</v>
      </c>
      <c r="G1551" s="63" t="s">
        <v>73</v>
      </c>
      <c r="I1551" s="48">
        <v>2012</v>
      </c>
      <c r="J1551" s="49" t="s">
        <v>77</v>
      </c>
      <c r="K1551" s="49" t="s">
        <v>77</v>
      </c>
      <c r="L1551" s="49" t="s">
        <v>77</v>
      </c>
      <c r="M1551" s="50" t="s">
        <v>77</v>
      </c>
      <c r="N1551" s="46">
        <f t="shared" si="170"/>
        <v>2012</v>
      </c>
      <c r="P1551">
        <f t="shared" si="164"/>
        <v>12</v>
      </c>
      <c r="Q1551" s="38">
        <f t="shared" si="165"/>
        <v>0.24</v>
      </c>
      <c r="R1551" s="38">
        <f t="shared" si="166"/>
        <v>0.24</v>
      </c>
      <c r="T1551" s="47">
        <v>533983.33457835065</v>
      </c>
      <c r="U1551" s="47">
        <f t="shared" si="167"/>
        <v>405827.33427954651</v>
      </c>
      <c r="W1551" s="47">
        <f t="shared" si="168"/>
        <v>533983.33457835065</v>
      </c>
      <c r="X1551" s="47">
        <f t="shared" si="169"/>
        <v>405827.33427954651</v>
      </c>
    </row>
    <row r="1552" spans="5:24" x14ac:dyDescent="0.2">
      <c r="E1552" s="63">
        <v>50279</v>
      </c>
      <c r="F1552" s="63" t="s">
        <v>60</v>
      </c>
      <c r="G1552" s="63" t="s">
        <v>73</v>
      </c>
      <c r="I1552" s="48">
        <v>2011</v>
      </c>
      <c r="J1552" s="49" t="s">
        <v>77</v>
      </c>
      <c r="K1552" s="49" t="s">
        <v>77</v>
      </c>
      <c r="L1552" s="49" t="s">
        <v>77</v>
      </c>
      <c r="M1552" s="50" t="s">
        <v>77</v>
      </c>
      <c r="N1552" s="46">
        <f t="shared" si="170"/>
        <v>2011</v>
      </c>
      <c r="P1552">
        <f t="shared" si="164"/>
        <v>13</v>
      </c>
      <c r="Q1552" s="38">
        <f t="shared" si="165"/>
        <v>0.26</v>
      </c>
      <c r="R1552" s="38">
        <f t="shared" si="166"/>
        <v>0.26</v>
      </c>
      <c r="T1552" s="47">
        <v>4827717.228341125</v>
      </c>
      <c r="U1552" s="47">
        <f t="shared" si="167"/>
        <v>3572510.7489724322</v>
      </c>
      <c r="W1552" s="47">
        <f t="shared" si="168"/>
        <v>4827717.228341125</v>
      </c>
      <c r="X1552" s="47">
        <f t="shared" si="169"/>
        <v>3572510.7489724322</v>
      </c>
    </row>
    <row r="1553" spans="5:24" x14ac:dyDescent="0.2">
      <c r="E1553" s="63">
        <v>50278</v>
      </c>
      <c r="F1553" s="63" t="s">
        <v>60</v>
      </c>
      <c r="G1553" s="63" t="s">
        <v>73</v>
      </c>
      <c r="I1553" s="48" t="s">
        <v>77</v>
      </c>
      <c r="J1553" s="49">
        <v>1900</v>
      </c>
      <c r="K1553" s="49" t="s">
        <v>77</v>
      </c>
      <c r="L1553" s="49" t="s">
        <v>77</v>
      </c>
      <c r="M1553" s="50" t="s">
        <v>77</v>
      </c>
      <c r="N1553" s="46">
        <f t="shared" si="170"/>
        <v>1900</v>
      </c>
      <c r="P1553">
        <f t="shared" si="164"/>
        <v>124</v>
      </c>
      <c r="Q1553" s="38">
        <f t="shared" si="165"/>
        <v>1</v>
      </c>
      <c r="R1553" s="38">
        <f t="shared" si="166"/>
        <v>0.9</v>
      </c>
      <c r="T1553" s="47">
        <v>230311.17402883948</v>
      </c>
      <c r="U1553" s="47">
        <f t="shared" si="167"/>
        <v>23031.117402883941</v>
      </c>
      <c r="W1553" s="47">
        <f t="shared" si="168"/>
        <v>230311.17402883948</v>
      </c>
      <c r="X1553" s="47">
        <f t="shared" si="169"/>
        <v>23031.117402883941</v>
      </c>
    </row>
    <row r="1554" spans="5:24" x14ac:dyDescent="0.2">
      <c r="E1554" s="63">
        <v>50277</v>
      </c>
      <c r="F1554" s="63" t="s">
        <v>60</v>
      </c>
      <c r="G1554" s="63" t="s">
        <v>73</v>
      </c>
      <c r="I1554" s="48" t="s">
        <v>77</v>
      </c>
      <c r="J1554" s="49">
        <v>1900</v>
      </c>
      <c r="K1554" s="49" t="s">
        <v>77</v>
      </c>
      <c r="L1554" s="49" t="s">
        <v>77</v>
      </c>
      <c r="M1554" s="50" t="s">
        <v>77</v>
      </c>
      <c r="N1554" s="46">
        <f t="shared" si="170"/>
        <v>1900</v>
      </c>
      <c r="P1554">
        <f t="shared" si="164"/>
        <v>124</v>
      </c>
      <c r="Q1554" s="38">
        <f t="shared" si="165"/>
        <v>1</v>
      </c>
      <c r="R1554" s="38">
        <f t="shared" si="166"/>
        <v>0.9</v>
      </c>
      <c r="T1554" s="47">
        <v>176348.52529007616</v>
      </c>
      <c r="U1554" s="47">
        <f t="shared" si="167"/>
        <v>17634.85252900761</v>
      </c>
      <c r="W1554" s="47">
        <f t="shared" si="168"/>
        <v>176348.52529007616</v>
      </c>
      <c r="X1554" s="47">
        <f t="shared" si="169"/>
        <v>17634.85252900761</v>
      </c>
    </row>
    <row r="1555" spans="5:24" x14ac:dyDescent="0.2">
      <c r="E1555" s="63">
        <v>50276</v>
      </c>
      <c r="F1555" s="63" t="s">
        <v>60</v>
      </c>
      <c r="G1555" s="63" t="s">
        <v>73</v>
      </c>
      <c r="I1555" s="48" t="s">
        <v>77</v>
      </c>
      <c r="J1555" s="49">
        <v>1900</v>
      </c>
      <c r="K1555" s="49" t="s">
        <v>77</v>
      </c>
      <c r="L1555" s="49" t="s">
        <v>77</v>
      </c>
      <c r="M1555" s="50" t="s">
        <v>77</v>
      </c>
      <c r="N1555" s="46">
        <f t="shared" si="170"/>
        <v>1900</v>
      </c>
      <c r="P1555">
        <f t="shared" si="164"/>
        <v>124</v>
      </c>
      <c r="Q1555" s="38">
        <f t="shared" si="165"/>
        <v>1</v>
      </c>
      <c r="R1555" s="38">
        <f t="shared" si="166"/>
        <v>0.9</v>
      </c>
      <c r="T1555" s="47">
        <v>176348.52529007616</v>
      </c>
      <c r="U1555" s="47">
        <f t="shared" si="167"/>
        <v>17634.85252900761</v>
      </c>
      <c r="W1555" s="47">
        <f t="shared" si="168"/>
        <v>176348.52529007616</v>
      </c>
      <c r="X1555" s="47">
        <f t="shared" si="169"/>
        <v>17634.85252900761</v>
      </c>
    </row>
    <row r="1556" spans="5:24" x14ac:dyDescent="0.2">
      <c r="E1556" s="63">
        <v>50275</v>
      </c>
      <c r="F1556" s="63" t="s">
        <v>60</v>
      </c>
      <c r="G1556" s="63" t="s">
        <v>73</v>
      </c>
      <c r="I1556" s="48" t="s">
        <v>77</v>
      </c>
      <c r="J1556" s="49">
        <v>1900</v>
      </c>
      <c r="K1556" s="49" t="s">
        <v>77</v>
      </c>
      <c r="L1556" s="49" t="s">
        <v>77</v>
      </c>
      <c r="M1556" s="50" t="s">
        <v>77</v>
      </c>
      <c r="N1556" s="46">
        <f t="shared" si="170"/>
        <v>1900</v>
      </c>
      <c r="P1556">
        <f t="shared" si="164"/>
        <v>124</v>
      </c>
      <c r="Q1556" s="38">
        <f t="shared" si="165"/>
        <v>1</v>
      </c>
      <c r="R1556" s="38">
        <f t="shared" si="166"/>
        <v>0.9</v>
      </c>
      <c r="T1556" s="47">
        <v>70892.107166610629</v>
      </c>
      <c r="U1556" s="47">
        <f t="shared" si="167"/>
        <v>7089.2107166610613</v>
      </c>
      <c r="W1556" s="47">
        <f t="shared" si="168"/>
        <v>70892.107166610629</v>
      </c>
      <c r="X1556" s="47">
        <f t="shared" si="169"/>
        <v>7089.2107166610613</v>
      </c>
    </row>
    <row r="1557" spans="5:24" x14ac:dyDescent="0.2">
      <c r="E1557" s="63">
        <v>50274</v>
      </c>
      <c r="F1557" s="63" t="s">
        <v>60</v>
      </c>
      <c r="G1557" s="63" t="s">
        <v>73</v>
      </c>
      <c r="I1557" s="48">
        <v>2012</v>
      </c>
      <c r="J1557" s="49" t="s">
        <v>77</v>
      </c>
      <c r="K1557" s="49" t="s">
        <v>77</v>
      </c>
      <c r="L1557" s="49" t="s">
        <v>77</v>
      </c>
      <c r="M1557" s="50" t="s">
        <v>77</v>
      </c>
      <c r="N1557" s="46">
        <f t="shared" si="170"/>
        <v>2012</v>
      </c>
      <c r="P1557">
        <f t="shared" si="164"/>
        <v>12</v>
      </c>
      <c r="Q1557" s="38">
        <f t="shared" si="165"/>
        <v>0.24</v>
      </c>
      <c r="R1557" s="38">
        <f t="shared" si="166"/>
        <v>0.24</v>
      </c>
      <c r="T1557" s="47">
        <v>534688.728679511</v>
      </c>
      <c r="U1557" s="47">
        <f t="shared" si="167"/>
        <v>406363.43379642838</v>
      </c>
      <c r="W1557" s="47">
        <f t="shared" si="168"/>
        <v>534688.728679511</v>
      </c>
      <c r="X1557" s="47">
        <f t="shared" si="169"/>
        <v>406363.43379642838</v>
      </c>
    </row>
    <row r="1558" spans="5:24" x14ac:dyDescent="0.2">
      <c r="E1558" s="63">
        <v>50273</v>
      </c>
      <c r="F1558" s="63" t="s">
        <v>60</v>
      </c>
      <c r="G1558" s="63" t="s">
        <v>73</v>
      </c>
      <c r="I1558" s="48" t="s">
        <v>77</v>
      </c>
      <c r="J1558" s="49">
        <v>1900</v>
      </c>
      <c r="K1558" s="49" t="s">
        <v>77</v>
      </c>
      <c r="L1558" s="49" t="s">
        <v>77</v>
      </c>
      <c r="M1558" s="50" t="s">
        <v>77</v>
      </c>
      <c r="N1558" s="46">
        <f t="shared" si="170"/>
        <v>1900</v>
      </c>
      <c r="P1558">
        <f t="shared" si="164"/>
        <v>124</v>
      </c>
      <c r="Q1558" s="38">
        <f t="shared" si="165"/>
        <v>1</v>
      </c>
      <c r="R1558" s="38">
        <f t="shared" si="166"/>
        <v>0.9</v>
      </c>
      <c r="T1558" s="47">
        <v>39149.372614396911</v>
      </c>
      <c r="U1558" s="47">
        <f t="shared" si="167"/>
        <v>3914.9372614396902</v>
      </c>
      <c r="W1558" s="47">
        <f t="shared" si="168"/>
        <v>39149.372614396911</v>
      </c>
      <c r="X1558" s="47">
        <f t="shared" si="169"/>
        <v>3914.9372614396902</v>
      </c>
    </row>
    <row r="1559" spans="5:24" x14ac:dyDescent="0.2">
      <c r="E1559" s="63">
        <v>50272</v>
      </c>
      <c r="F1559" s="63" t="s">
        <v>60</v>
      </c>
      <c r="G1559" s="63" t="s">
        <v>73</v>
      </c>
      <c r="I1559" s="48" t="s">
        <v>77</v>
      </c>
      <c r="J1559" s="49">
        <v>1900</v>
      </c>
      <c r="K1559" s="49" t="s">
        <v>77</v>
      </c>
      <c r="L1559" s="49" t="s">
        <v>77</v>
      </c>
      <c r="M1559" s="50" t="s">
        <v>77</v>
      </c>
      <c r="N1559" s="46">
        <f t="shared" si="170"/>
        <v>1900</v>
      </c>
      <c r="P1559">
        <f t="shared" ref="P1559:P1622" si="171">$I$4-N1559</f>
        <v>124</v>
      </c>
      <c r="Q1559" s="38">
        <f t="shared" ref="Q1559:Q1622" si="172">MIN(1,P1559/$K$4)</f>
        <v>1</v>
      </c>
      <c r="R1559" s="38">
        <f t="shared" ref="R1559:R1622" si="173">IF(Q1559=1,1-$N$4,Q1559)</f>
        <v>0.9</v>
      </c>
      <c r="T1559" s="47">
        <v>37385.887361496149</v>
      </c>
      <c r="U1559" s="47">
        <f t="shared" ref="U1559:U1622" si="174">(1-R1559)*$T1559</f>
        <v>3738.5887361496139</v>
      </c>
      <c r="W1559" s="47">
        <f t="shared" ref="W1559:W1622" si="175">IF(G1559="Operational",T1559,0)</f>
        <v>37385.887361496149</v>
      </c>
      <c r="X1559" s="47">
        <f t="shared" ref="X1559:X1622" si="176">IF(W1559=0,0,U1559)</f>
        <v>3738.5887361496139</v>
      </c>
    </row>
    <row r="1560" spans="5:24" x14ac:dyDescent="0.2">
      <c r="E1560" s="63">
        <v>50271</v>
      </c>
      <c r="F1560" s="63" t="s">
        <v>60</v>
      </c>
      <c r="G1560" s="63" t="s">
        <v>73</v>
      </c>
      <c r="I1560" s="48" t="s">
        <v>77</v>
      </c>
      <c r="J1560" s="49">
        <v>1900</v>
      </c>
      <c r="K1560" s="49" t="s">
        <v>77</v>
      </c>
      <c r="L1560" s="49" t="s">
        <v>77</v>
      </c>
      <c r="M1560" s="50" t="s">
        <v>77</v>
      </c>
      <c r="N1560" s="46">
        <f t="shared" ref="N1560:N1623" si="177">MIN(I1560:M1560)</f>
        <v>1900</v>
      </c>
      <c r="P1560">
        <f t="shared" si="171"/>
        <v>124</v>
      </c>
      <c r="Q1560" s="38">
        <f t="shared" si="172"/>
        <v>1</v>
      </c>
      <c r="R1560" s="38">
        <f t="shared" si="173"/>
        <v>0.9</v>
      </c>
      <c r="T1560" s="47">
        <v>240186.69144508376</v>
      </c>
      <c r="U1560" s="47">
        <f t="shared" si="174"/>
        <v>24018.669144508371</v>
      </c>
      <c r="W1560" s="47">
        <f t="shared" si="175"/>
        <v>240186.69144508376</v>
      </c>
      <c r="X1560" s="47">
        <f t="shared" si="176"/>
        <v>24018.669144508371</v>
      </c>
    </row>
    <row r="1561" spans="5:24" x14ac:dyDescent="0.2">
      <c r="E1561" s="63">
        <v>50270</v>
      </c>
      <c r="F1561" s="63" t="s">
        <v>60</v>
      </c>
      <c r="G1561" s="63" t="s">
        <v>73</v>
      </c>
      <c r="I1561" s="48">
        <v>2011</v>
      </c>
      <c r="J1561" s="49" t="s">
        <v>77</v>
      </c>
      <c r="K1561" s="49" t="s">
        <v>77</v>
      </c>
      <c r="L1561" s="49" t="s">
        <v>77</v>
      </c>
      <c r="M1561" s="50" t="s">
        <v>77</v>
      </c>
      <c r="N1561" s="46">
        <f t="shared" si="177"/>
        <v>2011</v>
      </c>
      <c r="P1561">
        <f t="shared" si="171"/>
        <v>13</v>
      </c>
      <c r="Q1561" s="38">
        <f t="shared" si="172"/>
        <v>0.26</v>
      </c>
      <c r="R1561" s="38">
        <f t="shared" si="173"/>
        <v>0.26</v>
      </c>
      <c r="T1561" s="47">
        <v>26452.278793511425</v>
      </c>
      <c r="U1561" s="47">
        <f t="shared" si="174"/>
        <v>19574.686307198455</v>
      </c>
      <c r="W1561" s="47">
        <f t="shared" si="175"/>
        <v>26452.278793511425</v>
      </c>
      <c r="X1561" s="47">
        <f t="shared" si="176"/>
        <v>19574.686307198455</v>
      </c>
    </row>
    <row r="1562" spans="5:24" x14ac:dyDescent="0.2">
      <c r="E1562" s="63">
        <v>50269</v>
      </c>
      <c r="F1562" s="63" t="s">
        <v>60</v>
      </c>
      <c r="G1562" s="63" t="s">
        <v>73</v>
      </c>
      <c r="I1562" s="48">
        <v>2012</v>
      </c>
      <c r="J1562" s="49" t="s">
        <v>77</v>
      </c>
      <c r="K1562" s="49" t="s">
        <v>77</v>
      </c>
      <c r="L1562" s="49" t="s">
        <v>77</v>
      </c>
      <c r="M1562" s="50" t="s">
        <v>77</v>
      </c>
      <c r="N1562" s="46">
        <f t="shared" si="177"/>
        <v>2012</v>
      </c>
      <c r="P1562">
        <f t="shared" si="171"/>
        <v>12</v>
      </c>
      <c r="Q1562" s="38">
        <f t="shared" si="172"/>
        <v>0.24</v>
      </c>
      <c r="R1562" s="38">
        <f t="shared" si="173"/>
        <v>0.24</v>
      </c>
      <c r="T1562" s="47">
        <v>5454459.8872220553</v>
      </c>
      <c r="U1562" s="47">
        <f t="shared" si="174"/>
        <v>4145389.5142887621</v>
      </c>
      <c r="W1562" s="47">
        <f t="shared" si="175"/>
        <v>5454459.8872220553</v>
      </c>
      <c r="X1562" s="47">
        <f t="shared" si="176"/>
        <v>4145389.5142887621</v>
      </c>
    </row>
    <row r="1563" spans="5:24" x14ac:dyDescent="0.2">
      <c r="E1563" s="63">
        <v>50268</v>
      </c>
      <c r="F1563" s="63" t="s">
        <v>60</v>
      </c>
      <c r="G1563" s="63" t="s">
        <v>73</v>
      </c>
      <c r="I1563" s="48" t="s">
        <v>77</v>
      </c>
      <c r="J1563" s="49">
        <v>1900</v>
      </c>
      <c r="K1563" s="49" t="s">
        <v>77</v>
      </c>
      <c r="L1563" s="49" t="s">
        <v>77</v>
      </c>
      <c r="M1563" s="50" t="s">
        <v>77</v>
      </c>
      <c r="N1563" s="46">
        <f t="shared" si="177"/>
        <v>1900</v>
      </c>
      <c r="P1563">
        <f t="shared" si="171"/>
        <v>124</v>
      </c>
      <c r="Q1563" s="38">
        <f t="shared" si="172"/>
        <v>1</v>
      </c>
      <c r="R1563" s="38">
        <f t="shared" si="173"/>
        <v>0.9</v>
      </c>
      <c r="T1563" s="47">
        <v>31742.734552213708</v>
      </c>
      <c r="U1563" s="47">
        <f t="shared" si="174"/>
        <v>3174.2734552213701</v>
      </c>
      <c r="W1563" s="47">
        <f t="shared" si="175"/>
        <v>31742.734552213708</v>
      </c>
      <c r="X1563" s="47">
        <f t="shared" si="176"/>
        <v>3174.2734552213701</v>
      </c>
    </row>
    <row r="1564" spans="5:24" x14ac:dyDescent="0.2">
      <c r="E1564" s="63">
        <v>50267</v>
      </c>
      <c r="F1564" s="63" t="s">
        <v>60</v>
      </c>
      <c r="G1564" s="63" t="s">
        <v>73</v>
      </c>
      <c r="I1564" s="48" t="s">
        <v>77</v>
      </c>
      <c r="J1564" s="49">
        <v>1900</v>
      </c>
      <c r="K1564" s="49" t="s">
        <v>77</v>
      </c>
      <c r="L1564" s="49" t="s">
        <v>77</v>
      </c>
      <c r="M1564" s="50" t="s">
        <v>77</v>
      </c>
      <c r="N1564" s="46">
        <f t="shared" si="177"/>
        <v>1900</v>
      </c>
      <c r="P1564">
        <f t="shared" si="171"/>
        <v>124</v>
      </c>
      <c r="Q1564" s="38">
        <f t="shared" si="172"/>
        <v>1</v>
      </c>
      <c r="R1564" s="38">
        <f t="shared" si="173"/>
        <v>0.9</v>
      </c>
      <c r="T1564" s="47">
        <v>31390.03750163356</v>
      </c>
      <c r="U1564" s="47">
        <f t="shared" si="174"/>
        <v>3139.0037501633551</v>
      </c>
      <c r="W1564" s="47">
        <f t="shared" si="175"/>
        <v>31390.03750163356</v>
      </c>
      <c r="X1564" s="47">
        <f t="shared" si="176"/>
        <v>3139.0037501633551</v>
      </c>
    </row>
    <row r="1565" spans="5:24" x14ac:dyDescent="0.2">
      <c r="E1565" s="63">
        <v>50266</v>
      </c>
      <c r="F1565" s="63" t="s">
        <v>60</v>
      </c>
      <c r="G1565" s="63" t="s">
        <v>73</v>
      </c>
      <c r="I1565" s="48">
        <v>2012</v>
      </c>
      <c r="J1565" s="49" t="s">
        <v>77</v>
      </c>
      <c r="K1565" s="49" t="s">
        <v>77</v>
      </c>
      <c r="L1565" s="49" t="s">
        <v>77</v>
      </c>
      <c r="M1565" s="50" t="s">
        <v>77</v>
      </c>
      <c r="N1565" s="46">
        <f t="shared" si="177"/>
        <v>2012</v>
      </c>
      <c r="P1565">
        <f t="shared" si="171"/>
        <v>12</v>
      </c>
      <c r="Q1565" s="38">
        <f t="shared" si="172"/>
        <v>0.24</v>
      </c>
      <c r="R1565" s="38">
        <f t="shared" si="173"/>
        <v>0.24</v>
      </c>
      <c r="T1565" s="47">
        <v>7053.9410116030476</v>
      </c>
      <c r="U1565" s="47">
        <f t="shared" si="174"/>
        <v>5360.9951688183164</v>
      </c>
      <c r="W1565" s="47">
        <f t="shared" si="175"/>
        <v>7053.9410116030476</v>
      </c>
      <c r="X1565" s="47">
        <f t="shared" si="176"/>
        <v>5360.9951688183164</v>
      </c>
    </row>
    <row r="1566" spans="5:24" x14ac:dyDescent="0.2">
      <c r="E1566" s="63">
        <v>50264</v>
      </c>
      <c r="F1566" s="63" t="s">
        <v>60</v>
      </c>
      <c r="G1566" s="63" t="s">
        <v>73</v>
      </c>
      <c r="I1566" s="48">
        <v>2012</v>
      </c>
      <c r="J1566" s="49" t="s">
        <v>77</v>
      </c>
      <c r="K1566" s="49" t="s">
        <v>77</v>
      </c>
      <c r="L1566" s="49" t="s">
        <v>77</v>
      </c>
      <c r="M1566" s="50" t="s">
        <v>77</v>
      </c>
      <c r="N1566" s="46">
        <f t="shared" si="177"/>
        <v>2012</v>
      </c>
      <c r="P1566">
        <f t="shared" si="171"/>
        <v>12</v>
      </c>
      <c r="Q1566" s="38">
        <f t="shared" si="172"/>
        <v>0.24</v>
      </c>
      <c r="R1566" s="38">
        <f t="shared" si="173"/>
        <v>0.24</v>
      </c>
      <c r="T1566" s="47">
        <v>52904.557587022849</v>
      </c>
      <c r="U1566" s="47">
        <f t="shared" si="174"/>
        <v>40207.463766137364</v>
      </c>
      <c r="W1566" s="47">
        <f t="shared" si="175"/>
        <v>52904.557587022849</v>
      </c>
      <c r="X1566" s="47">
        <f t="shared" si="176"/>
        <v>40207.463766137364</v>
      </c>
    </row>
    <row r="1567" spans="5:24" x14ac:dyDescent="0.2">
      <c r="E1567" s="63">
        <v>50258</v>
      </c>
      <c r="F1567" s="63" t="s">
        <v>60</v>
      </c>
      <c r="G1567" s="63" t="s">
        <v>73</v>
      </c>
      <c r="I1567" s="48" t="s">
        <v>77</v>
      </c>
      <c r="J1567" s="49">
        <v>1900</v>
      </c>
      <c r="K1567" s="49" t="s">
        <v>77</v>
      </c>
      <c r="L1567" s="49" t="s">
        <v>77</v>
      </c>
      <c r="M1567" s="50" t="s">
        <v>77</v>
      </c>
      <c r="N1567" s="46">
        <f t="shared" si="177"/>
        <v>1900</v>
      </c>
      <c r="P1567">
        <f t="shared" si="171"/>
        <v>124</v>
      </c>
      <c r="Q1567" s="38">
        <f t="shared" si="172"/>
        <v>1</v>
      </c>
      <c r="R1567" s="38">
        <f t="shared" si="173"/>
        <v>0.9</v>
      </c>
      <c r="T1567" s="47">
        <v>40560.160816717522</v>
      </c>
      <c r="U1567" s="47">
        <f t="shared" si="174"/>
        <v>4056.0160816717512</v>
      </c>
      <c r="W1567" s="47">
        <f t="shared" si="175"/>
        <v>40560.160816717522</v>
      </c>
      <c r="X1567" s="47">
        <f t="shared" si="176"/>
        <v>4056.0160816717512</v>
      </c>
    </row>
    <row r="1568" spans="5:24" x14ac:dyDescent="0.2">
      <c r="E1568" s="63">
        <v>50254</v>
      </c>
      <c r="F1568" s="63" t="s">
        <v>60</v>
      </c>
      <c r="G1568" s="63" t="s">
        <v>73</v>
      </c>
      <c r="I1568" s="48" t="s">
        <v>77</v>
      </c>
      <c r="J1568" s="49">
        <v>1900</v>
      </c>
      <c r="K1568" s="49" t="s">
        <v>77</v>
      </c>
      <c r="L1568" s="49" t="s">
        <v>77</v>
      </c>
      <c r="M1568" s="50" t="s">
        <v>77</v>
      </c>
      <c r="N1568" s="46">
        <f t="shared" si="177"/>
        <v>1900</v>
      </c>
      <c r="P1568">
        <f t="shared" si="171"/>
        <v>124</v>
      </c>
      <c r="Q1568" s="38">
        <f t="shared" si="172"/>
        <v>1</v>
      </c>
      <c r="R1568" s="38">
        <f t="shared" si="173"/>
        <v>0.9</v>
      </c>
      <c r="T1568" s="47">
        <v>332946.0157476638</v>
      </c>
      <c r="U1568" s="47">
        <f t="shared" si="174"/>
        <v>33294.60157476637</v>
      </c>
      <c r="W1568" s="47">
        <f t="shared" si="175"/>
        <v>332946.0157476638</v>
      </c>
      <c r="X1568" s="47">
        <f t="shared" si="176"/>
        <v>33294.60157476637</v>
      </c>
    </row>
    <row r="1569" spans="5:24" x14ac:dyDescent="0.2">
      <c r="E1569" s="63">
        <v>50253</v>
      </c>
      <c r="F1569" s="63" t="s">
        <v>60</v>
      </c>
      <c r="G1569" s="63" t="s">
        <v>73</v>
      </c>
      <c r="I1569" s="48" t="s">
        <v>77</v>
      </c>
      <c r="J1569" s="49">
        <v>1900</v>
      </c>
      <c r="K1569" s="49" t="s">
        <v>77</v>
      </c>
      <c r="L1569" s="49" t="s">
        <v>77</v>
      </c>
      <c r="M1569" s="50" t="s">
        <v>77</v>
      </c>
      <c r="N1569" s="46">
        <f t="shared" si="177"/>
        <v>1900</v>
      </c>
      <c r="P1569">
        <f t="shared" si="171"/>
        <v>124</v>
      </c>
      <c r="Q1569" s="38">
        <f t="shared" si="172"/>
        <v>1</v>
      </c>
      <c r="R1569" s="38">
        <f t="shared" si="173"/>
        <v>0.9</v>
      </c>
      <c r="T1569" s="47">
        <v>25394.187641770968</v>
      </c>
      <c r="U1569" s="47">
        <f t="shared" si="174"/>
        <v>2539.4187641770964</v>
      </c>
      <c r="W1569" s="47">
        <f t="shared" si="175"/>
        <v>25394.187641770968</v>
      </c>
      <c r="X1569" s="47">
        <f t="shared" si="176"/>
        <v>2539.4187641770964</v>
      </c>
    </row>
    <row r="1570" spans="5:24" x14ac:dyDescent="0.2">
      <c r="E1570" s="63">
        <v>50252</v>
      </c>
      <c r="F1570" s="63" t="s">
        <v>60</v>
      </c>
      <c r="G1570" s="63" t="s">
        <v>73</v>
      </c>
      <c r="I1570" s="48" t="s">
        <v>77</v>
      </c>
      <c r="J1570" s="49">
        <v>1900</v>
      </c>
      <c r="K1570" s="49" t="s">
        <v>77</v>
      </c>
      <c r="L1570" s="49" t="s">
        <v>77</v>
      </c>
      <c r="M1570" s="50" t="s">
        <v>77</v>
      </c>
      <c r="N1570" s="46">
        <f t="shared" si="177"/>
        <v>1900</v>
      </c>
      <c r="P1570">
        <f t="shared" si="171"/>
        <v>124</v>
      </c>
      <c r="Q1570" s="38">
        <f t="shared" si="172"/>
        <v>1</v>
      </c>
      <c r="R1570" s="38">
        <f t="shared" si="173"/>
        <v>0.9</v>
      </c>
      <c r="T1570" s="47">
        <v>10580.911517404569</v>
      </c>
      <c r="U1570" s="47">
        <f t="shared" si="174"/>
        <v>1058.0911517404568</v>
      </c>
      <c r="W1570" s="47">
        <f t="shared" si="175"/>
        <v>10580.911517404569</v>
      </c>
      <c r="X1570" s="47">
        <f t="shared" si="176"/>
        <v>1058.0911517404568</v>
      </c>
    </row>
    <row r="1571" spans="5:24" x14ac:dyDescent="0.2">
      <c r="E1571" s="63">
        <v>50251</v>
      </c>
      <c r="F1571" s="63" t="s">
        <v>60</v>
      </c>
      <c r="G1571" s="63" t="s">
        <v>73</v>
      </c>
      <c r="I1571" s="48" t="s">
        <v>77</v>
      </c>
      <c r="J1571" s="49">
        <v>1900</v>
      </c>
      <c r="K1571" s="49" t="s">
        <v>77</v>
      </c>
      <c r="L1571" s="49" t="s">
        <v>77</v>
      </c>
      <c r="M1571" s="50" t="s">
        <v>77</v>
      </c>
      <c r="N1571" s="46">
        <f t="shared" si="177"/>
        <v>1900</v>
      </c>
      <c r="P1571">
        <f t="shared" si="171"/>
        <v>124</v>
      </c>
      <c r="Q1571" s="38">
        <f t="shared" si="172"/>
        <v>1</v>
      </c>
      <c r="R1571" s="38">
        <f t="shared" si="173"/>
        <v>0.9</v>
      </c>
      <c r="T1571" s="47">
        <v>145311.18483902275</v>
      </c>
      <c r="U1571" s="47">
        <f t="shared" si="174"/>
        <v>14531.118483902272</v>
      </c>
      <c r="W1571" s="47">
        <f t="shared" si="175"/>
        <v>145311.18483902275</v>
      </c>
      <c r="X1571" s="47">
        <f t="shared" si="176"/>
        <v>14531.118483902272</v>
      </c>
    </row>
    <row r="1572" spans="5:24" x14ac:dyDescent="0.2">
      <c r="E1572" s="63">
        <v>50249</v>
      </c>
      <c r="F1572" s="63" t="s">
        <v>60</v>
      </c>
      <c r="G1572" s="63" t="s">
        <v>73</v>
      </c>
      <c r="I1572" s="48">
        <v>2011</v>
      </c>
      <c r="J1572" s="49" t="s">
        <v>77</v>
      </c>
      <c r="K1572" s="49" t="s">
        <v>77</v>
      </c>
      <c r="L1572" s="49" t="s">
        <v>77</v>
      </c>
      <c r="M1572" s="50" t="s">
        <v>77</v>
      </c>
      <c r="N1572" s="46">
        <f t="shared" si="177"/>
        <v>2011</v>
      </c>
      <c r="P1572">
        <f t="shared" si="171"/>
        <v>13</v>
      </c>
      <c r="Q1572" s="38">
        <f t="shared" si="172"/>
        <v>0.26</v>
      </c>
      <c r="R1572" s="38">
        <f t="shared" si="173"/>
        <v>0.26</v>
      </c>
      <c r="T1572" s="47">
        <v>3512509.9267277373</v>
      </c>
      <c r="U1572" s="47">
        <f t="shared" si="174"/>
        <v>2599257.3457785253</v>
      </c>
      <c r="W1572" s="47">
        <f t="shared" si="175"/>
        <v>3512509.9267277373</v>
      </c>
      <c r="X1572" s="47">
        <f t="shared" si="176"/>
        <v>2599257.3457785253</v>
      </c>
    </row>
    <row r="1573" spans="5:24" x14ac:dyDescent="0.2">
      <c r="E1573" s="63">
        <v>50248</v>
      </c>
      <c r="F1573" s="63" t="s">
        <v>60</v>
      </c>
      <c r="G1573" s="63" t="s">
        <v>73</v>
      </c>
      <c r="I1573" s="48">
        <v>2012</v>
      </c>
      <c r="J1573" s="49" t="s">
        <v>77</v>
      </c>
      <c r="K1573" s="49" t="s">
        <v>77</v>
      </c>
      <c r="L1573" s="49" t="s">
        <v>77</v>
      </c>
      <c r="M1573" s="50" t="s">
        <v>77</v>
      </c>
      <c r="N1573" s="46">
        <f t="shared" si="177"/>
        <v>2012</v>
      </c>
      <c r="P1573">
        <f t="shared" si="171"/>
        <v>12</v>
      </c>
      <c r="Q1573" s="38">
        <f t="shared" si="172"/>
        <v>0.24</v>
      </c>
      <c r="R1573" s="38">
        <f t="shared" si="173"/>
        <v>0.24</v>
      </c>
      <c r="T1573" s="47">
        <v>209854.74509519065</v>
      </c>
      <c r="U1573" s="47">
        <f t="shared" si="174"/>
        <v>159489.60627234488</v>
      </c>
      <c r="W1573" s="47">
        <f t="shared" si="175"/>
        <v>209854.74509519065</v>
      </c>
      <c r="X1573" s="47">
        <f t="shared" si="176"/>
        <v>159489.60627234488</v>
      </c>
    </row>
    <row r="1574" spans="5:24" x14ac:dyDescent="0.2">
      <c r="E1574" s="63">
        <v>50247</v>
      </c>
      <c r="F1574" s="63" t="s">
        <v>60</v>
      </c>
      <c r="G1574" s="63" t="s">
        <v>73</v>
      </c>
      <c r="I1574" s="48">
        <v>2012</v>
      </c>
      <c r="J1574" s="49" t="s">
        <v>77</v>
      </c>
      <c r="K1574" s="49" t="s">
        <v>77</v>
      </c>
      <c r="L1574" s="49" t="s">
        <v>77</v>
      </c>
      <c r="M1574" s="50" t="s">
        <v>77</v>
      </c>
      <c r="N1574" s="46">
        <f t="shared" si="177"/>
        <v>2012</v>
      </c>
      <c r="P1574">
        <f t="shared" si="171"/>
        <v>12</v>
      </c>
      <c r="Q1574" s="38">
        <f t="shared" si="172"/>
        <v>0.24</v>
      </c>
      <c r="R1574" s="38">
        <f t="shared" si="173"/>
        <v>0.24</v>
      </c>
      <c r="T1574" s="47">
        <v>183755.16335225935</v>
      </c>
      <c r="U1574" s="47">
        <f t="shared" si="174"/>
        <v>139653.9241477171</v>
      </c>
      <c r="W1574" s="47">
        <f t="shared" si="175"/>
        <v>183755.16335225935</v>
      </c>
      <c r="X1574" s="47">
        <f t="shared" si="176"/>
        <v>139653.9241477171</v>
      </c>
    </row>
    <row r="1575" spans="5:24" x14ac:dyDescent="0.2">
      <c r="E1575" s="63">
        <v>50246</v>
      </c>
      <c r="F1575" s="63" t="s">
        <v>60</v>
      </c>
      <c r="G1575" s="63" t="s">
        <v>73</v>
      </c>
      <c r="I1575" s="48">
        <v>2012</v>
      </c>
      <c r="J1575" s="49" t="s">
        <v>77</v>
      </c>
      <c r="K1575" s="49" t="s">
        <v>77</v>
      </c>
      <c r="L1575" s="49" t="s">
        <v>77</v>
      </c>
      <c r="M1575" s="50" t="s">
        <v>77</v>
      </c>
      <c r="N1575" s="46">
        <f t="shared" si="177"/>
        <v>2012</v>
      </c>
      <c r="P1575">
        <f t="shared" si="171"/>
        <v>12</v>
      </c>
      <c r="Q1575" s="38">
        <f t="shared" si="172"/>
        <v>0.24</v>
      </c>
      <c r="R1575" s="38">
        <f t="shared" si="173"/>
        <v>0.24</v>
      </c>
      <c r="T1575" s="47">
        <v>188692.9220603815</v>
      </c>
      <c r="U1575" s="47">
        <f t="shared" si="174"/>
        <v>143406.62076588994</v>
      </c>
      <c r="W1575" s="47">
        <f t="shared" si="175"/>
        <v>188692.9220603815</v>
      </c>
      <c r="X1575" s="47">
        <f t="shared" si="176"/>
        <v>143406.62076588994</v>
      </c>
    </row>
    <row r="1576" spans="5:24" x14ac:dyDescent="0.2">
      <c r="E1576" s="63">
        <v>50245</v>
      </c>
      <c r="F1576" s="63" t="s">
        <v>60</v>
      </c>
      <c r="G1576" s="63" t="s">
        <v>73</v>
      </c>
      <c r="I1576" s="48">
        <v>2012</v>
      </c>
      <c r="J1576" s="49" t="s">
        <v>77</v>
      </c>
      <c r="K1576" s="49" t="s">
        <v>77</v>
      </c>
      <c r="L1576" s="49" t="s">
        <v>77</v>
      </c>
      <c r="M1576" s="50" t="s">
        <v>77</v>
      </c>
      <c r="N1576" s="46">
        <f t="shared" si="177"/>
        <v>2012</v>
      </c>
      <c r="P1576">
        <f t="shared" si="171"/>
        <v>12</v>
      </c>
      <c r="Q1576" s="38">
        <f t="shared" si="172"/>
        <v>0.24</v>
      </c>
      <c r="R1576" s="38">
        <f t="shared" si="173"/>
        <v>0.24</v>
      </c>
      <c r="T1576" s="47">
        <v>120269.69424783195</v>
      </c>
      <c r="U1576" s="47">
        <f t="shared" si="174"/>
        <v>91404.967628352286</v>
      </c>
      <c r="W1576" s="47">
        <f t="shared" si="175"/>
        <v>120269.69424783195</v>
      </c>
      <c r="X1576" s="47">
        <f t="shared" si="176"/>
        <v>91404.967628352286</v>
      </c>
    </row>
    <row r="1577" spans="5:24" x14ac:dyDescent="0.2">
      <c r="E1577" s="63">
        <v>50237</v>
      </c>
      <c r="F1577" s="63" t="s">
        <v>60</v>
      </c>
      <c r="G1577" s="63" t="s">
        <v>73</v>
      </c>
      <c r="I1577" s="48" t="s">
        <v>77</v>
      </c>
      <c r="J1577" s="49">
        <v>1900</v>
      </c>
      <c r="K1577" s="49" t="s">
        <v>77</v>
      </c>
      <c r="L1577" s="49" t="s">
        <v>77</v>
      </c>
      <c r="M1577" s="50" t="s">
        <v>77</v>
      </c>
      <c r="N1577" s="46">
        <f t="shared" si="177"/>
        <v>1900</v>
      </c>
      <c r="P1577">
        <f t="shared" si="171"/>
        <v>124</v>
      </c>
      <c r="Q1577" s="38">
        <f t="shared" si="172"/>
        <v>1</v>
      </c>
      <c r="R1577" s="38">
        <f t="shared" si="173"/>
        <v>0.9</v>
      </c>
      <c r="T1577" s="47">
        <v>185871.3456557403</v>
      </c>
      <c r="U1577" s="47">
        <f t="shared" si="174"/>
        <v>18587.134565574026</v>
      </c>
      <c r="W1577" s="47">
        <f t="shared" si="175"/>
        <v>185871.3456557403</v>
      </c>
      <c r="X1577" s="47">
        <f t="shared" si="176"/>
        <v>18587.134565574026</v>
      </c>
    </row>
    <row r="1578" spans="5:24" x14ac:dyDescent="0.2">
      <c r="E1578" s="63">
        <v>50236</v>
      </c>
      <c r="F1578" s="63" t="s">
        <v>60</v>
      </c>
      <c r="G1578" s="63" t="s">
        <v>73</v>
      </c>
      <c r="I1578" s="48" t="s">
        <v>77</v>
      </c>
      <c r="J1578" s="49">
        <v>1900</v>
      </c>
      <c r="K1578" s="49" t="s">
        <v>77</v>
      </c>
      <c r="L1578" s="49" t="s">
        <v>77</v>
      </c>
      <c r="M1578" s="50" t="s">
        <v>77</v>
      </c>
      <c r="N1578" s="46">
        <f t="shared" si="177"/>
        <v>1900</v>
      </c>
      <c r="P1578">
        <f t="shared" si="171"/>
        <v>124</v>
      </c>
      <c r="Q1578" s="38">
        <f t="shared" si="172"/>
        <v>1</v>
      </c>
      <c r="R1578" s="38">
        <f t="shared" si="173"/>
        <v>0.9</v>
      </c>
      <c r="T1578" s="47">
        <v>157655.5816093281</v>
      </c>
      <c r="U1578" s="47">
        <f t="shared" si="174"/>
        <v>15765.558160932807</v>
      </c>
      <c r="W1578" s="47">
        <f t="shared" si="175"/>
        <v>157655.5816093281</v>
      </c>
      <c r="X1578" s="47">
        <f t="shared" si="176"/>
        <v>15765.558160932807</v>
      </c>
    </row>
    <row r="1579" spans="5:24" x14ac:dyDescent="0.2">
      <c r="E1579" s="63">
        <v>50235</v>
      </c>
      <c r="F1579" s="63" t="s">
        <v>60</v>
      </c>
      <c r="G1579" s="63" t="s">
        <v>73</v>
      </c>
      <c r="I1579" s="48" t="s">
        <v>77</v>
      </c>
      <c r="J1579" s="49">
        <v>1900</v>
      </c>
      <c r="K1579" s="49" t="s">
        <v>77</v>
      </c>
      <c r="L1579" s="49" t="s">
        <v>77</v>
      </c>
      <c r="M1579" s="50" t="s">
        <v>77</v>
      </c>
      <c r="N1579" s="46">
        <f t="shared" si="177"/>
        <v>1900</v>
      </c>
      <c r="P1579">
        <f t="shared" si="171"/>
        <v>124</v>
      </c>
      <c r="Q1579" s="38">
        <f t="shared" si="172"/>
        <v>1</v>
      </c>
      <c r="R1579" s="38">
        <f t="shared" si="173"/>
        <v>0.9</v>
      </c>
      <c r="T1579" s="47">
        <v>70539.410116030456</v>
      </c>
      <c r="U1579" s="47">
        <f t="shared" si="174"/>
        <v>7053.941011603044</v>
      </c>
      <c r="W1579" s="47">
        <f t="shared" si="175"/>
        <v>70539.410116030456</v>
      </c>
      <c r="X1579" s="47">
        <f t="shared" si="176"/>
        <v>7053.941011603044</v>
      </c>
    </row>
    <row r="1580" spans="5:24" x14ac:dyDescent="0.2">
      <c r="E1580" s="63">
        <v>50234</v>
      </c>
      <c r="F1580" s="63" t="s">
        <v>60</v>
      </c>
      <c r="G1580" s="63" t="s">
        <v>73</v>
      </c>
      <c r="I1580" s="48" t="s">
        <v>77</v>
      </c>
      <c r="J1580" s="49">
        <v>1900</v>
      </c>
      <c r="K1580" s="49" t="s">
        <v>77</v>
      </c>
      <c r="L1580" s="49" t="s">
        <v>77</v>
      </c>
      <c r="M1580" s="50" t="s">
        <v>77</v>
      </c>
      <c r="N1580" s="46">
        <f t="shared" si="177"/>
        <v>1900</v>
      </c>
      <c r="P1580">
        <f t="shared" si="171"/>
        <v>124</v>
      </c>
      <c r="Q1580" s="38">
        <f t="shared" si="172"/>
        <v>1</v>
      </c>
      <c r="R1580" s="38">
        <f t="shared" si="173"/>
        <v>0.9</v>
      </c>
      <c r="T1580" s="47">
        <v>6457530.2990720095</v>
      </c>
      <c r="U1580" s="47">
        <f t="shared" si="174"/>
        <v>645753.02990720083</v>
      </c>
      <c r="W1580" s="47">
        <f t="shared" si="175"/>
        <v>6457530.2990720095</v>
      </c>
      <c r="X1580" s="47">
        <f t="shared" si="176"/>
        <v>645753.02990720083</v>
      </c>
    </row>
    <row r="1581" spans="5:24" x14ac:dyDescent="0.2">
      <c r="E1581" s="63">
        <v>50233</v>
      </c>
      <c r="F1581" s="63" t="s">
        <v>60</v>
      </c>
      <c r="G1581" s="63" t="s">
        <v>73</v>
      </c>
      <c r="I1581" s="48" t="s">
        <v>77</v>
      </c>
      <c r="J1581" s="49">
        <v>1900</v>
      </c>
      <c r="K1581" s="49" t="s">
        <v>77</v>
      </c>
      <c r="L1581" s="49" t="s">
        <v>77</v>
      </c>
      <c r="M1581" s="50" t="s">
        <v>77</v>
      </c>
      <c r="N1581" s="46">
        <f t="shared" si="177"/>
        <v>1900</v>
      </c>
      <c r="P1581">
        <f t="shared" si="171"/>
        <v>124</v>
      </c>
      <c r="Q1581" s="38">
        <f t="shared" si="172"/>
        <v>1</v>
      </c>
      <c r="R1581" s="38">
        <f t="shared" si="173"/>
        <v>0.9</v>
      </c>
      <c r="T1581" s="47">
        <v>54668.042839923612</v>
      </c>
      <c r="U1581" s="47">
        <f t="shared" si="174"/>
        <v>5466.8042839923601</v>
      </c>
      <c r="W1581" s="47">
        <f t="shared" si="175"/>
        <v>54668.042839923612</v>
      </c>
      <c r="X1581" s="47">
        <f t="shared" si="176"/>
        <v>5466.8042839923601</v>
      </c>
    </row>
    <row r="1582" spans="5:24" x14ac:dyDescent="0.2">
      <c r="E1582" s="63">
        <v>50232</v>
      </c>
      <c r="F1582" s="63" t="s">
        <v>60</v>
      </c>
      <c r="G1582" s="63" t="s">
        <v>73</v>
      </c>
      <c r="I1582" s="48" t="s">
        <v>77</v>
      </c>
      <c r="J1582" s="49">
        <v>1900</v>
      </c>
      <c r="K1582" s="49" t="s">
        <v>77</v>
      </c>
      <c r="L1582" s="49" t="s">
        <v>77</v>
      </c>
      <c r="M1582" s="50" t="s">
        <v>77</v>
      </c>
      <c r="N1582" s="46">
        <f t="shared" si="177"/>
        <v>1900</v>
      </c>
      <c r="P1582">
        <f t="shared" si="171"/>
        <v>124</v>
      </c>
      <c r="Q1582" s="38">
        <f t="shared" si="172"/>
        <v>1</v>
      </c>
      <c r="R1582" s="38">
        <f t="shared" si="173"/>
        <v>0.9</v>
      </c>
      <c r="T1582" s="47">
        <v>228547.68877593873</v>
      </c>
      <c r="U1582" s="47">
        <f t="shared" si="174"/>
        <v>22854.76887759387</v>
      </c>
      <c r="W1582" s="47">
        <f t="shared" si="175"/>
        <v>228547.68877593873</v>
      </c>
      <c r="X1582" s="47">
        <f t="shared" si="176"/>
        <v>22854.76887759387</v>
      </c>
    </row>
    <row r="1583" spans="5:24" x14ac:dyDescent="0.2">
      <c r="E1583" s="63">
        <v>50231</v>
      </c>
      <c r="F1583" s="63" t="s">
        <v>60</v>
      </c>
      <c r="G1583" s="63" t="s">
        <v>73</v>
      </c>
      <c r="I1583" s="48" t="s">
        <v>77</v>
      </c>
      <c r="J1583" s="49">
        <v>1900</v>
      </c>
      <c r="K1583" s="49" t="s">
        <v>77</v>
      </c>
      <c r="L1583" s="49" t="s">
        <v>77</v>
      </c>
      <c r="M1583" s="50" t="s">
        <v>77</v>
      </c>
      <c r="N1583" s="46">
        <f t="shared" si="177"/>
        <v>1900</v>
      </c>
      <c r="P1583">
        <f t="shared" si="171"/>
        <v>124</v>
      </c>
      <c r="Q1583" s="38">
        <f t="shared" si="172"/>
        <v>1</v>
      </c>
      <c r="R1583" s="38">
        <f t="shared" si="173"/>
        <v>0.9</v>
      </c>
      <c r="T1583" s="47">
        <v>13381326.099010982</v>
      </c>
      <c r="U1583" s="47">
        <f t="shared" si="174"/>
        <v>1338132.6099010978</v>
      </c>
      <c r="W1583" s="47">
        <f t="shared" si="175"/>
        <v>13381326.099010982</v>
      </c>
      <c r="X1583" s="47">
        <f t="shared" si="176"/>
        <v>1338132.6099010978</v>
      </c>
    </row>
    <row r="1584" spans="5:24" x14ac:dyDescent="0.2">
      <c r="E1584" s="63">
        <v>50230</v>
      </c>
      <c r="F1584" s="63" t="s">
        <v>60</v>
      </c>
      <c r="G1584" s="63" t="s">
        <v>74</v>
      </c>
      <c r="I1584" s="48" t="s">
        <v>77</v>
      </c>
      <c r="J1584" s="49">
        <v>1900</v>
      </c>
      <c r="K1584" s="49" t="s">
        <v>77</v>
      </c>
      <c r="L1584" s="49" t="s">
        <v>77</v>
      </c>
      <c r="M1584" s="50" t="s">
        <v>77</v>
      </c>
      <c r="N1584" s="46">
        <f t="shared" si="177"/>
        <v>1900</v>
      </c>
      <c r="P1584">
        <f t="shared" si="171"/>
        <v>124</v>
      </c>
      <c r="Q1584" s="38">
        <f t="shared" si="172"/>
        <v>1</v>
      </c>
      <c r="R1584" s="38">
        <f t="shared" si="173"/>
        <v>0.9</v>
      </c>
      <c r="T1584" s="47">
        <v>27853191.478415795</v>
      </c>
      <c r="U1584" s="47">
        <f t="shared" si="174"/>
        <v>2785319.1478415788</v>
      </c>
      <c r="W1584" s="47">
        <f t="shared" si="175"/>
        <v>0</v>
      </c>
      <c r="X1584" s="47">
        <f t="shared" si="176"/>
        <v>0</v>
      </c>
    </row>
    <row r="1585" spans="5:24" x14ac:dyDescent="0.2">
      <c r="E1585" s="63">
        <v>50229</v>
      </c>
      <c r="F1585" s="63" t="s">
        <v>60</v>
      </c>
      <c r="G1585" s="63" t="s">
        <v>73</v>
      </c>
      <c r="I1585" s="48" t="s">
        <v>77</v>
      </c>
      <c r="J1585" s="49">
        <v>1900</v>
      </c>
      <c r="K1585" s="49" t="s">
        <v>77</v>
      </c>
      <c r="L1585" s="49" t="s">
        <v>77</v>
      </c>
      <c r="M1585" s="50" t="s">
        <v>77</v>
      </c>
      <c r="N1585" s="46">
        <f t="shared" si="177"/>
        <v>1900</v>
      </c>
      <c r="P1585">
        <f t="shared" si="171"/>
        <v>124</v>
      </c>
      <c r="Q1585" s="38">
        <f t="shared" si="172"/>
        <v>1</v>
      </c>
      <c r="R1585" s="38">
        <f t="shared" si="173"/>
        <v>0.9</v>
      </c>
      <c r="T1585" s="47">
        <v>0</v>
      </c>
      <c r="U1585" s="47">
        <f t="shared" si="174"/>
        <v>0</v>
      </c>
      <c r="W1585" s="47">
        <f t="shared" si="175"/>
        <v>0</v>
      </c>
      <c r="X1585" s="47">
        <f t="shared" si="176"/>
        <v>0</v>
      </c>
    </row>
    <row r="1586" spans="5:24" x14ac:dyDescent="0.2">
      <c r="E1586" s="63">
        <v>50228</v>
      </c>
      <c r="F1586" s="63" t="s">
        <v>60</v>
      </c>
      <c r="G1586" s="63" t="s">
        <v>73</v>
      </c>
      <c r="I1586" s="48" t="s">
        <v>77</v>
      </c>
      <c r="J1586" s="49">
        <v>1900</v>
      </c>
      <c r="K1586" s="49" t="s">
        <v>77</v>
      </c>
      <c r="L1586" s="49" t="s">
        <v>77</v>
      </c>
      <c r="M1586" s="50" t="s">
        <v>77</v>
      </c>
      <c r="N1586" s="46">
        <f t="shared" si="177"/>
        <v>1900</v>
      </c>
      <c r="P1586">
        <f t="shared" si="171"/>
        <v>124</v>
      </c>
      <c r="Q1586" s="38">
        <f t="shared" si="172"/>
        <v>1</v>
      </c>
      <c r="R1586" s="38">
        <f t="shared" si="173"/>
        <v>0.9</v>
      </c>
      <c r="T1586" s="47">
        <v>132614.09101813729</v>
      </c>
      <c r="U1586" s="47">
        <f t="shared" si="174"/>
        <v>13261.409101813726</v>
      </c>
      <c r="W1586" s="47">
        <f t="shared" si="175"/>
        <v>132614.09101813729</v>
      </c>
      <c r="X1586" s="47">
        <f t="shared" si="176"/>
        <v>13261.409101813726</v>
      </c>
    </row>
    <row r="1587" spans="5:24" x14ac:dyDescent="0.2">
      <c r="E1587" s="63">
        <v>50227</v>
      </c>
      <c r="F1587" s="63" t="s">
        <v>60</v>
      </c>
      <c r="G1587" s="63" t="s">
        <v>73</v>
      </c>
      <c r="I1587" s="48" t="s">
        <v>77</v>
      </c>
      <c r="J1587" s="49">
        <v>1900</v>
      </c>
      <c r="K1587" s="49" t="s">
        <v>77</v>
      </c>
      <c r="L1587" s="49" t="s">
        <v>77</v>
      </c>
      <c r="M1587" s="50" t="s">
        <v>77</v>
      </c>
      <c r="N1587" s="46">
        <f t="shared" si="177"/>
        <v>1900</v>
      </c>
      <c r="P1587">
        <f t="shared" si="171"/>
        <v>124</v>
      </c>
      <c r="Q1587" s="38">
        <f t="shared" si="172"/>
        <v>1</v>
      </c>
      <c r="R1587" s="38">
        <f t="shared" si="173"/>
        <v>0.9</v>
      </c>
      <c r="T1587" s="47">
        <v>132614.09101813729</v>
      </c>
      <c r="U1587" s="47">
        <f t="shared" si="174"/>
        <v>13261.409101813726</v>
      </c>
      <c r="W1587" s="47">
        <f t="shared" si="175"/>
        <v>132614.09101813729</v>
      </c>
      <c r="X1587" s="47">
        <f t="shared" si="176"/>
        <v>13261.409101813726</v>
      </c>
    </row>
    <row r="1588" spans="5:24" x14ac:dyDescent="0.2">
      <c r="E1588" s="63">
        <v>50226</v>
      </c>
      <c r="F1588" s="63" t="s">
        <v>60</v>
      </c>
      <c r="G1588" s="63" t="s">
        <v>73</v>
      </c>
      <c r="I1588" s="48" t="s">
        <v>77</v>
      </c>
      <c r="J1588" s="49">
        <v>1900</v>
      </c>
      <c r="K1588" s="49" t="s">
        <v>77</v>
      </c>
      <c r="L1588" s="49" t="s">
        <v>77</v>
      </c>
      <c r="M1588" s="50" t="s">
        <v>77</v>
      </c>
      <c r="N1588" s="46">
        <f t="shared" si="177"/>
        <v>1900</v>
      </c>
      <c r="P1588">
        <f t="shared" si="171"/>
        <v>124</v>
      </c>
      <c r="Q1588" s="38">
        <f t="shared" si="172"/>
        <v>1</v>
      </c>
      <c r="R1588" s="38">
        <f t="shared" si="173"/>
        <v>0.9</v>
      </c>
      <c r="T1588" s="47">
        <v>0</v>
      </c>
      <c r="U1588" s="47">
        <f t="shared" si="174"/>
        <v>0</v>
      </c>
      <c r="W1588" s="47">
        <f t="shared" si="175"/>
        <v>0</v>
      </c>
      <c r="X1588" s="47">
        <f t="shared" si="176"/>
        <v>0</v>
      </c>
    </row>
    <row r="1589" spans="5:24" x14ac:dyDescent="0.2">
      <c r="E1589" s="63">
        <v>50225</v>
      </c>
      <c r="F1589" s="63" t="s">
        <v>60</v>
      </c>
      <c r="G1589" s="63" t="s">
        <v>73</v>
      </c>
      <c r="I1589" s="48" t="s">
        <v>77</v>
      </c>
      <c r="J1589" s="49">
        <v>1900</v>
      </c>
      <c r="K1589" s="49" t="s">
        <v>77</v>
      </c>
      <c r="L1589" s="49" t="s">
        <v>77</v>
      </c>
      <c r="M1589" s="50" t="s">
        <v>77</v>
      </c>
      <c r="N1589" s="46">
        <f t="shared" si="177"/>
        <v>1900</v>
      </c>
      <c r="P1589">
        <f t="shared" si="171"/>
        <v>124</v>
      </c>
      <c r="Q1589" s="38">
        <f t="shared" si="172"/>
        <v>1</v>
      </c>
      <c r="R1589" s="38">
        <f t="shared" si="173"/>
        <v>0.9</v>
      </c>
      <c r="T1589" s="47">
        <v>22925.3082877099</v>
      </c>
      <c r="U1589" s="47">
        <f t="shared" si="174"/>
        <v>2292.5308287709895</v>
      </c>
      <c r="W1589" s="47">
        <f t="shared" si="175"/>
        <v>22925.3082877099</v>
      </c>
      <c r="X1589" s="47">
        <f t="shared" si="176"/>
        <v>2292.5308287709895</v>
      </c>
    </row>
    <row r="1590" spans="5:24" x14ac:dyDescent="0.2">
      <c r="E1590" s="63">
        <v>50224</v>
      </c>
      <c r="F1590" s="63" t="s">
        <v>60</v>
      </c>
      <c r="G1590" s="63" t="s">
        <v>73</v>
      </c>
      <c r="I1590" s="48" t="s">
        <v>77</v>
      </c>
      <c r="J1590" s="49">
        <v>1900</v>
      </c>
      <c r="K1590" s="49" t="s">
        <v>77</v>
      </c>
      <c r="L1590" s="49" t="s">
        <v>77</v>
      </c>
      <c r="M1590" s="50" t="s">
        <v>77</v>
      </c>
      <c r="N1590" s="46">
        <f t="shared" si="177"/>
        <v>1900</v>
      </c>
      <c r="P1590">
        <f t="shared" si="171"/>
        <v>124</v>
      </c>
      <c r="Q1590" s="38">
        <f t="shared" si="172"/>
        <v>1</v>
      </c>
      <c r="R1590" s="38">
        <f t="shared" si="173"/>
        <v>0.9</v>
      </c>
      <c r="T1590" s="47">
        <v>336825.68330404552</v>
      </c>
      <c r="U1590" s="47">
        <f t="shared" si="174"/>
        <v>33682.568330404545</v>
      </c>
      <c r="W1590" s="47">
        <f t="shared" si="175"/>
        <v>336825.68330404552</v>
      </c>
      <c r="X1590" s="47">
        <f t="shared" si="176"/>
        <v>33682.568330404545</v>
      </c>
    </row>
    <row r="1591" spans="5:24" x14ac:dyDescent="0.2">
      <c r="E1591" s="63">
        <v>50223</v>
      </c>
      <c r="F1591" s="63" t="s">
        <v>60</v>
      </c>
      <c r="G1591" s="63" t="s">
        <v>73</v>
      </c>
      <c r="I1591" s="48" t="s">
        <v>77</v>
      </c>
      <c r="J1591" s="49">
        <v>1900</v>
      </c>
      <c r="K1591" s="49" t="s">
        <v>77</v>
      </c>
      <c r="L1591" s="49" t="s">
        <v>77</v>
      </c>
      <c r="M1591" s="50" t="s">
        <v>77</v>
      </c>
      <c r="N1591" s="46">
        <f t="shared" si="177"/>
        <v>1900</v>
      </c>
      <c r="P1591">
        <f t="shared" si="171"/>
        <v>124</v>
      </c>
      <c r="Q1591" s="38">
        <f t="shared" si="172"/>
        <v>1</v>
      </c>
      <c r="R1591" s="38">
        <f t="shared" si="173"/>
        <v>0.9</v>
      </c>
      <c r="T1591" s="47">
        <v>19400453.964211859</v>
      </c>
      <c r="U1591" s="47">
        <f t="shared" si="174"/>
        <v>1940045.3964211855</v>
      </c>
      <c r="W1591" s="47">
        <f t="shared" si="175"/>
        <v>19400453.964211859</v>
      </c>
      <c r="X1591" s="47">
        <f t="shared" si="176"/>
        <v>1940045.3964211855</v>
      </c>
    </row>
    <row r="1592" spans="5:24" x14ac:dyDescent="0.2">
      <c r="E1592" s="63">
        <v>50222</v>
      </c>
      <c r="F1592" s="63" t="s">
        <v>60</v>
      </c>
      <c r="G1592" s="63" t="s">
        <v>73</v>
      </c>
      <c r="I1592" s="48" t="s">
        <v>77</v>
      </c>
      <c r="J1592" s="49">
        <v>1900</v>
      </c>
      <c r="K1592" s="49" t="s">
        <v>77</v>
      </c>
      <c r="L1592" s="49" t="s">
        <v>77</v>
      </c>
      <c r="M1592" s="50" t="s">
        <v>77</v>
      </c>
      <c r="N1592" s="46">
        <f t="shared" si="177"/>
        <v>1900</v>
      </c>
      <c r="P1592">
        <f t="shared" si="171"/>
        <v>124</v>
      </c>
      <c r="Q1592" s="38">
        <f t="shared" si="172"/>
        <v>1</v>
      </c>
      <c r="R1592" s="38">
        <f t="shared" si="173"/>
        <v>0.9</v>
      </c>
      <c r="T1592" s="47">
        <v>42323.646069618277</v>
      </c>
      <c r="U1592" s="47">
        <f t="shared" si="174"/>
        <v>4232.3646069618271</v>
      </c>
      <c r="W1592" s="47">
        <f t="shared" si="175"/>
        <v>42323.646069618277</v>
      </c>
      <c r="X1592" s="47">
        <f t="shared" si="176"/>
        <v>4232.3646069618271</v>
      </c>
    </row>
    <row r="1593" spans="5:24" x14ac:dyDescent="0.2">
      <c r="E1593" s="63">
        <v>50221</v>
      </c>
      <c r="F1593" s="63" t="s">
        <v>60</v>
      </c>
      <c r="G1593" s="63" t="s">
        <v>73</v>
      </c>
      <c r="I1593" s="48" t="s">
        <v>77</v>
      </c>
      <c r="J1593" s="49">
        <v>1900</v>
      </c>
      <c r="K1593" s="49" t="s">
        <v>77</v>
      </c>
      <c r="L1593" s="49" t="s">
        <v>77</v>
      </c>
      <c r="M1593" s="50" t="s">
        <v>77</v>
      </c>
      <c r="N1593" s="46">
        <f t="shared" si="177"/>
        <v>1900</v>
      </c>
      <c r="P1593">
        <f t="shared" si="171"/>
        <v>124</v>
      </c>
      <c r="Q1593" s="38">
        <f t="shared" si="172"/>
        <v>1</v>
      </c>
      <c r="R1593" s="38">
        <f t="shared" si="173"/>
        <v>0.9</v>
      </c>
      <c r="T1593" s="47">
        <v>301397.17656088527</v>
      </c>
      <c r="U1593" s="47">
        <f t="shared" si="174"/>
        <v>30139.71765608852</v>
      </c>
      <c r="W1593" s="47">
        <f t="shared" si="175"/>
        <v>301397.17656088527</v>
      </c>
      <c r="X1593" s="47">
        <f t="shared" si="176"/>
        <v>30139.71765608852</v>
      </c>
    </row>
    <row r="1594" spans="5:24" x14ac:dyDescent="0.2">
      <c r="E1594" s="63">
        <v>50220</v>
      </c>
      <c r="F1594" s="63" t="s">
        <v>60</v>
      </c>
      <c r="G1594" s="63" t="s">
        <v>73</v>
      </c>
      <c r="I1594" s="48" t="s">
        <v>77</v>
      </c>
      <c r="J1594" s="49">
        <v>1900</v>
      </c>
      <c r="K1594" s="49" t="s">
        <v>77</v>
      </c>
      <c r="L1594" s="49" t="s">
        <v>77</v>
      </c>
      <c r="M1594" s="50" t="s">
        <v>77</v>
      </c>
      <c r="N1594" s="46">
        <f t="shared" si="177"/>
        <v>1900</v>
      </c>
      <c r="P1594">
        <f t="shared" si="171"/>
        <v>124</v>
      </c>
      <c r="Q1594" s="38">
        <f t="shared" si="172"/>
        <v>1</v>
      </c>
      <c r="R1594" s="38">
        <f t="shared" si="173"/>
        <v>0.9</v>
      </c>
      <c r="T1594" s="47">
        <v>60311.195649206056</v>
      </c>
      <c r="U1594" s="47">
        <f t="shared" si="174"/>
        <v>6031.1195649206047</v>
      </c>
      <c r="W1594" s="47">
        <f t="shared" si="175"/>
        <v>60311.195649206056</v>
      </c>
      <c r="X1594" s="47">
        <f t="shared" si="176"/>
        <v>6031.1195649206047</v>
      </c>
    </row>
    <row r="1595" spans="5:24" x14ac:dyDescent="0.2">
      <c r="E1595" s="63">
        <v>50219</v>
      </c>
      <c r="F1595" s="63" t="s">
        <v>60</v>
      </c>
      <c r="G1595" s="63" t="s">
        <v>73</v>
      </c>
      <c r="I1595" s="48" t="s">
        <v>77</v>
      </c>
      <c r="J1595" s="49">
        <v>1900</v>
      </c>
      <c r="K1595" s="49" t="s">
        <v>77</v>
      </c>
      <c r="L1595" s="49" t="s">
        <v>77</v>
      </c>
      <c r="M1595" s="50" t="s">
        <v>77</v>
      </c>
      <c r="N1595" s="46">
        <f t="shared" si="177"/>
        <v>1900</v>
      </c>
      <c r="P1595">
        <f t="shared" si="171"/>
        <v>124</v>
      </c>
      <c r="Q1595" s="38">
        <f t="shared" si="172"/>
        <v>1</v>
      </c>
      <c r="R1595" s="38">
        <f t="shared" si="173"/>
        <v>0.9</v>
      </c>
      <c r="T1595" s="47">
        <v>559377.5222201217</v>
      </c>
      <c r="U1595" s="47">
        <f t="shared" si="174"/>
        <v>55937.752222012154</v>
      </c>
      <c r="W1595" s="47">
        <f t="shared" si="175"/>
        <v>559377.5222201217</v>
      </c>
      <c r="X1595" s="47">
        <f t="shared" si="176"/>
        <v>55937.752222012154</v>
      </c>
    </row>
    <row r="1596" spans="5:24" x14ac:dyDescent="0.2">
      <c r="E1596" s="63">
        <v>50218</v>
      </c>
      <c r="F1596" s="63" t="s">
        <v>60</v>
      </c>
      <c r="G1596" s="63" t="s">
        <v>73</v>
      </c>
      <c r="I1596" s="48" t="s">
        <v>77</v>
      </c>
      <c r="J1596" s="49">
        <v>1900</v>
      </c>
      <c r="K1596" s="49" t="s">
        <v>77</v>
      </c>
      <c r="L1596" s="49" t="s">
        <v>77</v>
      </c>
      <c r="M1596" s="50" t="s">
        <v>77</v>
      </c>
      <c r="N1596" s="46">
        <f t="shared" si="177"/>
        <v>1900</v>
      </c>
      <c r="P1596">
        <f t="shared" si="171"/>
        <v>124</v>
      </c>
      <c r="Q1596" s="38">
        <f t="shared" si="172"/>
        <v>1</v>
      </c>
      <c r="R1596" s="38">
        <f t="shared" si="173"/>
        <v>0.9</v>
      </c>
      <c r="T1596" s="47">
        <v>12196616.706112251</v>
      </c>
      <c r="U1596" s="47">
        <f t="shared" si="174"/>
        <v>1219661.6706112248</v>
      </c>
      <c r="W1596" s="47">
        <f t="shared" si="175"/>
        <v>12196616.706112251</v>
      </c>
      <c r="X1596" s="47">
        <f t="shared" si="176"/>
        <v>1219661.6706112248</v>
      </c>
    </row>
    <row r="1597" spans="5:24" x14ac:dyDescent="0.2">
      <c r="E1597" s="63">
        <v>50217</v>
      </c>
      <c r="F1597" s="63" t="s">
        <v>60</v>
      </c>
      <c r="G1597" s="63" t="s">
        <v>73</v>
      </c>
      <c r="I1597" s="48" t="s">
        <v>77</v>
      </c>
      <c r="J1597" s="49">
        <v>1900</v>
      </c>
      <c r="K1597" s="49" t="s">
        <v>77</v>
      </c>
      <c r="L1597" s="49" t="s">
        <v>77</v>
      </c>
      <c r="M1597" s="50" t="s">
        <v>77</v>
      </c>
      <c r="N1597" s="46">
        <f t="shared" si="177"/>
        <v>1900</v>
      </c>
      <c r="P1597">
        <f t="shared" si="171"/>
        <v>124</v>
      </c>
      <c r="Q1597" s="38">
        <f t="shared" si="172"/>
        <v>1</v>
      </c>
      <c r="R1597" s="38">
        <f t="shared" si="173"/>
        <v>0.9</v>
      </c>
      <c r="T1597" s="47">
        <v>226784.20352303796</v>
      </c>
      <c r="U1597" s="47">
        <f t="shared" si="174"/>
        <v>22678.42035230379</v>
      </c>
      <c r="W1597" s="47">
        <f t="shared" si="175"/>
        <v>226784.20352303796</v>
      </c>
      <c r="X1597" s="47">
        <f t="shared" si="176"/>
        <v>22678.42035230379</v>
      </c>
    </row>
    <row r="1598" spans="5:24" x14ac:dyDescent="0.2">
      <c r="E1598" s="63">
        <v>50216</v>
      </c>
      <c r="F1598" s="63" t="s">
        <v>60</v>
      </c>
      <c r="G1598" s="63" t="s">
        <v>73</v>
      </c>
      <c r="I1598" s="48" t="s">
        <v>77</v>
      </c>
      <c r="J1598" s="49">
        <v>1900</v>
      </c>
      <c r="K1598" s="49" t="s">
        <v>77</v>
      </c>
      <c r="L1598" s="49" t="s">
        <v>77</v>
      </c>
      <c r="M1598" s="50" t="s">
        <v>77</v>
      </c>
      <c r="N1598" s="46">
        <f t="shared" si="177"/>
        <v>1900</v>
      </c>
      <c r="P1598">
        <f t="shared" si="171"/>
        <v>124</v>
      </c>
      <c r="Q1598" s="38">
        <f t="shared" si="172"/>
        <v>1</v>
      </c>
      <c r="R1598" s="38">
        <f t="shared" si="173"/>
        <v>0.9</v>
      </c>
      <c r="T1598" s="47">
        <v>226784.20352303796</v>
      </c>
      <c r="U1598" s="47">
        <f t="shared" si="174"/>
        <v>22678.42035230379</v>
      </c>
      <c r="W1598" s="47">
        <f t="shared" si="175"/>
        <v>226784.20352303796</v>
      </c>
      <c r="X1598" s="47">
        <f t="shared" si="176"/>
        <v>22678.42035230379</v>
      </c>
    </row>
    <row r="1599" spans="5:24" x14ac:dyDescent="0.2">
      <c r="E1599" s="63">
        <v>50215</v>
      </c>
      <c r="F1599" s="63" t="s">
        <v>60</v>
      </c>
      <c r="G1599" s="63" t="s">
        <v>73</v>
      </c>
      <c r="I1599" s="48" t="s">
        <v>77</v>
      </c>
      <c r="J1599" s="49">
        <v>1900</v>
      </c>
      <c r="K1599" s="49" t="s">
        <v>77</v>
      </c>
      <c r="L1599" s="49" t="s">
        <v>77</v>
      </c>
      <c r="M1599" s="50" t="s">
        <v>77</v>
      </c>
      <c r="N1599" s="46">
        <f t="shared" si="177"/>
        <v>1900</v>
      </c>
      <c r="P1599">
        <f t="shared" si="171"/>
        <v>124</v>
      </c>
      <c r="Q1599" s="38">
        <f t="shared" si="172"/>
        <v>1</v>
      </c>
      <c r="R1599" s="38">
        <f t="shared" si="173"/>
        <v>0.9</v>
      </c>
      <c r="T1599" s="47">
        <v>6117883.0393633228</v>
      </c>
      <c r="U1599" s="47">
        <f t="shared" si="174"/>
        <v>611788.30393633211</v>
      </c>
      <c r="W1599" s="47">
        <f t="shared" si="175"/>
        <v>6117883.0393633228</v>
      </c>
      <c r="X1599" s="47">
        <f t="shared" si="176"/>
        <v>611788.30393633211</v>
      </c>
    </row>
    <row r="1600" spans="5:24" x14ac:dyDescent="0.2">
      <c r="E1600" s="63">
        <v>50214</v>
      </c>
      <c r="F1600" s="63" t="s">
        <v>60</v>
      </c>
      <c r="G1600" s="63" t="s">
        <v>73</v>
      </c>
      <c r="I1600" s="48" t="s">
        <v>77</v>
      </c>
      <c r="J1600" s="49">
        <v>1900</v>
      </c>
      <c r="K1600" s="49" t="s">
        <v>77</v>
      </c>
      <c r="L1600" s="49" t="s">
        <v>77</v>
      </c>
      <c r="M1600" s="50" t="s">
        <v>77</v>
      </c>
      <c r="N1600" s="46">
        <f t="shared" si="177"/>
        <v>1900</v>
      </c>
      <c r="P1600">
        <f t="shared" si="171"/>
        <v>124</v>
      </c>
      <c r="Q1600" s="38">
        <f t="shared" si="172"/>
        <v>1</v>
      </c>
      <c r="R1600" s="38">
        <f t="shared" si="173"/>
        <v>0.9</v>
      </c>
      <c r="T1600" s="47">
        <v>26804.975844091579</v>
      </c>
      <c r="U1600" s="47">
        <f t="shared" si="174"/>
        <v>2680.4975844091573</v>
      </c>
      <c r="W1600" s="47">
        <f t="shared" si="175"/>
        <v>26804.975844091579</v>
      </c>
      <c r="X1600" s="47">
        <f t="shared" si="176"/>
        <v>2680.4975844091573</v>
      </c>
    </row>
    <row r="1601" spans="5:24" x14ac:dyDescent="0.2">
      <c r="E1601" s="63">
        <v>50213</v>
      </c>
      <c r="F1601" s="63" t="s">
        <v>60</v>
      </c>
      <c r="G1601" s="63" t="s">
        <v>73</v>
      </c>
      <c r="I1601" s="48" t="s">
        <v>77</v>
      </c>
      <c r="J1601" s="49">
        <v>1900</v>
      </c>
      <c r="K1601" s="49" t="s">
        <v>77</v>
      </c>
      <c r="L1601" s="49" t="s">
        <v>77</v>
      </c>
      <c r="M1601" s="50" t="s">
        <v>77</v>
      </c>
      <c r="N1601" s="46">
        <f t="shared" si="177"/>
        <v>1900</v>
      </c>
      <c r="P1601">
        <f t="shared" si="171"/>
        <v>124</v>
      </c>
      <c r="Q1601" s="38">
        <f t="shared" si="172"/>
        <v>1</v>
      </c>
      <c r="R1601" s="38">
        <f t="shared" si="173"/>
        <v>0.9</v>
      </c>
      <c r="T1601" s="47">
        <v>29979.249299312953</v>
      </c>
      <c r="U1601" s="47">
        <f t="shared" si="174"/>
        <v>2997.9249299312946</v>
      </c>
      <c r="W1601" s="47">
        <f t="shared" si="175"/>
        <v>29979.249299312953</v>
      </c>
      <c r="X1601" s="47">
        <f t="shared" si="176"/>
        <v>2997.9249299312946</v>
      </c>
    </row>
    <row r="1602" spans="5:24" x14ac:dyDescent="0.2">
      <c r="E1602" s="63">
        <v>50212</v>
      </c>
      <c r="F1602" s="63" t="s">
        <v>60</v>
      </c>
      <c r="G1602" s="63" t="s">
        <v>73</v>
      </c>
      <c r="I1602" s="48" t="s">
        <v>77</v>
      </c>
      <c r="J1602" s="49">
        <v>1900</v>
      </c>
      <c r="K1602" s="49" t="s">
        <v>77</v>
      </c>
      <c r="L1602" s="49" t="s">
        <v>77</v>
      </c>
      <c r="M1602" s="50" t="s">
        <v>77</v>
      </c>
      <c r="N1602" s="46">
        <f t="shared" si="177"/>
        <v>1900</v>
      </c>
      <c r="P1602">
        <f t="shared" si="171"/>
        <v>124</v>
      </c>
      <c r="Q1602" s="38">
        <f t="shared" si="172"/>
        <v>1</v>
      </c>
      <c r="R1602" s="38">
        <f t="shared" si="173"/>
        <v>0.9</v>
      </c>
      <c r="T1602" s="47">
        <v>29979.249299312953</v>
      </c>
      <c r="U1602" s="47">
        <f t="shared" si="174"/>
        <v>2997.9249299312946</v>
      </c>
      <c r="W1602" s="47">
        <f t="shared" si="175"/>
        <v>29979.249299312953</v>
      </c>
      <c r="X1602" s="47">
        <f t="shared" si="176"/>
        <v>2997.9249299312946</v>
      </c>
    </row>
    <row r="1603" spans="5:24" x14ac:dyDescent="0.2">
      <c r="E1603" s="63">
        <v>50211</v>
      </c>
      <c r="F1603" s="63" t="s">
        <v>60</v>
      </c>
      <c r="G1603" s="63" t="s">
        <v>73</v>
      </c>
      <c r="I1603" s="48" t="s">
        <v>77</v>
      </c>
      <c r="J1603" s="49">
        <v>1900</v>
      </c>
      <c r="K1603" s="49" t="s">
        <v>77</v>
      </c>
      <c r="L1603" s="49" t="s">
        <v>77</v>
      </c>
      <c r="M1603" s="50" t="s">
        <v>77</v>
      </c>
      <c r="N1603" s="46">
        <f t="shared" si="177"/>
        <v>1900</v>
      </c>
      <c r="P1603">
        <f t="shared" si="171"/>
        <v>124</v>
      </c>
      <c r="Q1603" s="38">
        <f t="shared" si="172"/>
        <v>1</v>
      </c>
      <c r="R1603" s="38">
        <f t="shared" si="173"/>
        <v>0.9</v>
      </c>
      <c r="T1603" s="47">
        <v>10580.911517404569</v>
      </c>
      <c r="U1603" s="47">
        <f t="shared" si="174"/>
        <v>1058.0911517404568</v>
      </c>
      <c r="W1603" s="47">
        <f t="shared" si="175"/>
        <v>10580.911517404569</v>
      </c>
      <c r="X1603" s="47">
        <f t="shared" si="176"/>
        <v>1058.0911517404568</v>
      </c>
    </row>
    <row r="1604" spans="5:24" x14ac:dyDescent="0.2">
      <c r="E1604" s="63">
        <v>50210</v>
      </c>
      <c r="F1604" s="63" t="s">
        <v>60</v>
      </c>
      <c r="G1604" s="63" t="s">
        <v>73</v>
      </c>
      <c r="I1604" s="48" t="s">
        <v>77</v>
      </c>
      <c r="J1604" s="49">
        <v>1900</v>
      </c>
      <c r="K1604" s="49" t="s">
        <v>77</v>
      </c>
      <c r="L1604" s="49" t="s">
        <v>77</v>
      </c>
      <c r="M1604" s="50" t="s">
        <v>77</v>
      </c>
      <c r="N1604" s="46">
        <f t="shared" si="177"/>
        <v>1900</v>
      </c>
      <c r="P1604">
        <f t="shared" si="171"/>
        <v>124</v>
      </c>
      <c r="Q1604" s="38">
        <f t="shared" si="172"/>
        <v>1</v>
      </c>
      <c r="R1604" s="38">
        <f t="shared" si="173"/>
        <v>0.9</v>
      </c>
      <c r="T1604" s="47">
        <v>11286.305618564875</v>
      </c>
      <c r="U1604" s="47">
        <f t="shared" si="174"/>
        <v>1128.6305618564872</v>
      </c>
      <c r="W1604" s="47">
        <f t="shared" si="175"/>
        <v>11286.305618564875</v>
      </c>
      <c r="X1604" s="47">
        <f t="shared" si="176"/>
        <v>1128.6305618564872</v>
      </c>
    </row>
    <row r="1605" spans="5:24" x14ac:dyDescent="0.2">
      <c r="E1605" s="63">
        <v>50209</v>
      </c>
      <c r="F1605" s="63" t="s">
        <v>60</v>
      </c>
      <c r="G1605" s="63" t="s">
        <v>73</v>
      </c>
      <c r="I1605" s="48" t="s">
        <v>77</v>
      </c>
      <c r="J1605" s="49">
        <v>1900</v>
      </c>
      <c r="K1605" s="49" t="s">
        <v>77</v>
      </c>
      <c r="L1605" s="49" t="s">
        <v>77</v>
      </c>
      <c r="M1605" s="50" t="s">
        <v>77</v>
      </c>
      <c r="N1605" s="46">
        <f t="shared" si="177"/>
        <v>1900</v>
      </c>
      <c r="P1605">
        <f t="shared" si="171"/>
        <v>124</v>
      </c>
      <c r="Q1605" s="38">
        <f t="shared" si="172"/>
        <v>1</v>
      </c>
      <c r="R1605" s="38">
        <f t="shared" si="173"/>
        <v>0.9</v>
      </c>
      <c r="T1605" s="47">
        <v>13755.184972625941</v>
      </c>
      <c r="U1605" s="47">
        <f t="shared" si="174"/>
        <v>1375.5184972625937</v>
      </c>
      <c r="W1605" s="47">
        <f t="shared" si="175"/>
        <v>13755.184972625941</v>
      </c>
      <c r="X1605" s="47">
        <f t="shared" si="176"/>
        <v>1375.5184972625937</v>
      </c>
    </row>
    <row r="1606" spans="5:24" x14ac:dyDescent="0.2">
      <c r="E1606" s="63">
        <v>50208</v>
      </c>
      <c r="F1606" s="63" t="s">
        <v>60</v>
      </c>
      <c r="G1606" s="63" t="s">
        <v>73</v>
      </c>
      <c r="I1606" s="48" t="s">
        <v>77</v>
      </c>
      <c r="J1606" s="49">
        <v>1900</v>
      </c>
      <c r="K1606" s="49" t="s">
        <v>77</v>
      </c>
      <c r="L1606" s="49" t="s">
        <v>77</v>
      </c>
      <c r="M1606" s="50" t="s">
        <v>77</v>
      </c>
      <c r="N1606" s="46">
        <f t="shared" si="177"/>
        <v>1900</v>
      </c>
      <c r="P1606">
        <f t="shared" si="171"/>
        <v>124</v>
      </c>
      <c r="Q1606" s="38">
        <f t="shared" si="172"/>
        <v>1</v>
      </c>
      <c r="R1606" s="38">
        <f t="shared" si="173"/>
        <v>0.9</v>
      </c>
      <c r="T1606" s="47">
        <v>42676.343120198435</v>
      </c>
      <c r="U1606" s="47">
        <f t="shared" si="174"/>
        <v>4267.6343120198426</v>
      </c>
      <c r="W1606" s="47">
        <f t="shared" si="175"/>
        <v>42676.343120198435</v>
      </c>
      <c r="X1606" s="47">
        <f t="shared" si="176"/>
        <v>4267.6343120198426</v>
      </c>
    </row>
    <row r="1607" spans="5:24" x14ac:dyDescent="0.2">
      <c r="E1607" s="63">
        <v>50207</v>
      </c>
      <c r="F1607" s="63" t="s">
        <v>60</v>
      </c>
      <c r="G1607" s="63" t="s">
        <v>73</v>
      </c>
      <c r="I1607" s="48" t="s">
        <v>77</v>
      </c>
      <c r="J1607" s="49">
        <v>1900</v>
      </c>
      <c r="K1607" s="49" t="s">
        <v>77</v>
      </c>
      <c r="L1607" s="49" t="s">
        <v>77</v>
      </c>
      <c r="M1607" s="50" t="s">
        <v>77</v>
      </c>
      <c r="N1607" s="46">
        <f t="shared" si="177"/>
        <v>1900</v>
      </c>
      <c r="P1607">
        <f t="shared" si="171"/>
        <v>124</v>
      </c>
      <c r="Q1607" s="38">
        <f t="shared" si="172"/>
        <v>1</v>
      </c>
      <c r="R1607" s="38">
        <f t="shared" si="173"/>
        <v>0.9</v>
      </c>
      <c r="T1607" s="47">
        <v>35269.705058015228</v>
      </c>
      <c r="U1607" s="47">
        <f t="shared" si="174"/>
        <v>3526.970505801522</v>
      </c>
      <c r="W1607" s="47">
        <f t="shared" si="175"/>
        <v>35269.705058015228</v>
      </c>
      <c r="X1607" s="47">
        <f t="shared" si="176"/>
        <v>3526.970505801522</v>
      </c>
    </row>
    <row r="1608" spans="5:24" x14ac:dyDescent="0.2">
      <c r="E1608" s="63">
        <v>50206</v>
      </c>
      <c r="F1608" s="63" t="s">
        <v>60</v>
      </c>
      <c r="G1608" s="63" t="s">
        <v>73</v>
      </c>
      <c r="I1608" s="48" t="s">
        <v>77</v>
      </c>
      <c r="J1608" s="49">
        <v>1900</v>
      </c>
      <c r="K1608" s="49" t="s">
        <v>77</v>
      </c>
      <c r="L1608" s="49" t="s">
        <v>77</v>
      </c>
      <c r="M1608" s="50" t="s">
        <v>77</v>
      </c>
      <c r="N1608" s="46">
        <f t="shared" si="177"/>
        <v>1900</v>
      </c>
      <c r="P1608">
        <f t="shared" si="171"/>
        <v>124</v>
      </c>
      <c r="Q1608" s="38">
        <f t="shared" si="172"/>
        <v>1</v>
      </c>
      <c r="R1608" s="38">
        <f t="shared" si="173"/>
        <v>0.9</v>
      </c>
      <c r="T1608" s="47">
        <v>6348.546910442742</v>
      </c>
      <c r="U1608" s="47">
        <f t="shared" si="174"/>
        <v>634.85469104427409</v>
      </c>
      <c r="W1608" s="47">
        <f t="shared" si="175"/>
        <v>6348.546910442742</v>
      </c>
      <c r="X1608" s="47">
        <f t="shared" si="176"/>
        <v>634.85469104427409</v>
      </c>
    </row>
    <row r="1609" spans="5:24" x14ac:dyDescent="0.2">
      <c r="E1609" s="63">
        <v>50205</v>
      </c>
      <c r="F1609" s="63" t="s">
        <v>60</v>
      </c>
      <c r="G1609" s="63" t="s">
        <v>73</v>
      </c>
      <c r="I1609" s="48" t="s">
        <v>77</v>
      </c>
      <c r="J1609" s="49">
        <v>1900</v>
      </c>
      <c r="K1609" s="49" t="s">
        <v>77</v>
      </c>
      <c r="L1609" s="49" t="s">
        <v>77</v>
      </c>
      <c r="M1609" s="50" t="s">
        <v>77</v>
      </c>
      <c r="N1609" s="46">
        <f t="shared" si="177"/>
        <v>1900</v>
      </c>
      <c r="P1609">
        <f t="shared" si="171"/>
        <v>124</v>
      </c>
      <c r="Q1609" s="38">
        <f t="shared" si="172"/>
        <v>1</v>
      </c>
      <c r="R1609" s="38">
        <f t="shared" si="173"/>
        <v>0.9</v>
      </c>
      <c r="T1609" s="47">
        <v>67717.833711389248</v>
      </c>
      <c r="U1609" s="47">
        <f t="shared" si="174"/>
        <v>6771.783371138923</v>
      </c>
      <c r="W1609" s="47">
        <f t="shared" si="175"/>
        <v>67717.833711389248</v>
      </c>
      <c r="X1609" s="47">
        <f t="shared" si="176"/>
        <v>6771.783371138923</v>
      </c>
    </row>
    <row r="1610" spans="5:24" x14ac:dyDescent="0.2">
      <c r="E1610" s="63">
        <v>50204</v>
      </c>
      <c r="F1610" s="63" t="s">
        <v>60</v>
      </c>
      <c r="G1610" s="63" t="s">
        <v>73</v>
      </c>
      <c r="I1610" s="48" t="s">
        <v>77</v>
      </c>
      <c r="J1610" s="49">
        <v>1900</v>
      </c>
      <c r="K1610" s="49" t="s">
        <v>77</v>
      </c>
      <c r="L1610" s="49" t="s">
        <v>77</v>
      </c>
      <c r="M1610" s="50" t="s">
        <v>77</v>
      </c>
      <c r="N1610" s="46">
        <f t="shared" si="177"/>
        <v>1900</v>
      </c>
      <c r="P1610">
        <f t="shared" si="171"/>
        <v>124</v>
      </c>
      <c r="Q1610" s="38">
        <f t="shared" si="172"/>
        <v>1</v>
      </c>
      <c r="R1610" s="38">
        <f t="shared" si="173"/>
        <v>0.9</v>
      </c>
      <c r="T1610" s="47">
        <v>38091.28146265645</v>
      </c>
      <c r="U1610" s="47">
        <f t="shared" si="174"/>
        <v>3809.1281462656443</v>
      </c>
      <c r="W1610" s="47">
        <f t="shared" si="175"/>
        <v>38091.28146265645</v>
      </c>
      <c r="X1610" s="47">
        <f t="shared" si="176"/>
        <v>3809.1281462656443</v>
      </c>
    </row>
    <row r="1611" spans="5:24" x14ac:dyDescent="0.2">
      <c r="E1611" s="63">
        <v>50203</v>
      </c>
      <c r="F1611" s="63" t="s">
        <v>60</v>
      </c>
      <c r="G1611" s="63" t="s">
        <v>73</v>
      </c>
      <c r="I1611" s="48" t="s">
        <v>77</v>
      </c>
      <c r="J1611" s="49">
        <v>1900</v>
      </c>
      <c r="K1611" s="49" t="s">
        <v>77</v>
      </c>
      <c r="L1611" s="49" t="s">
        <v>77</v>
      </c>
      <c r="M1611" s="50" t="s">
        <v>77</v>
      </c>
      <c r="N1611" s="46">
        <f t="shared" si="177"/>
        <v>1900</v>
      </c>
      <c r="P1611">
        <f t="shared" si="171"/>
        <v>124</v>
      </c>
      <c r="Q1611" s="38">
        <f t="shared" si="172"/>
        <v>1</v>
      </c>
      <c r="R1611" s="38">
        <f t="shared" si="173"/>
        <v>0.9</v>
      </c>
      <c r="T1611" s="47">
        <v>17634.852529007614</v>
      </c>
      <c r="U1611" s="47">
        <f t="shared" si="174"/>
        <v>1763.485252900761</v>
      </c>
      <c r="W1611" s="47">
        <f t="shared" si="175"/>
        <v>17634.852529007614</v>
      </c>
      <c r="X1611" s="47">
        <f t="shared" si="176"/>
        <v>1763.485252900761</v>
      </c>
    </row>
    <row r="1612" spans="5:24" x14ac:dyDescent="0.2">
      <c r="E1612" s="63">
        <v>50202</v>
      </c>
      <c r="F1612" s="63" t="s">
        <v>60</v>
      </c>
      <c r="G1612" s="63" t="s">
        <v>73</v>
      </c>
      <c r="I1612" s="48" t="s">
        <v>77</v>
      </c>
      <c r="J1612" s="49">
        <v>1900</v>
      </c>
      <c r="K1612" s="49" t="s">
        <v>77</v>
      </c>
      <c r="L1612" s="49" t="s">
        <v>77</v>
      </c>
      <c r="M1612" s="50" t="s">
        <v>77</v>
      </c>
      <c r="N1612" s="46">
        <f t="shared" si="177"/>
        <v>1900</v>
      </c>
      <c r="P1612">
        <f t="shared" si="171"/>
        <v>124</v>
      </c>
      <c r="Q1612" s="38">
        <f t="shared" si="172"/>
        <v>1</v>
      </c>
      <c r="R1612" s="38">
        <f t="shared" si="173"/>
        <v>0.9</v>
      </c>
      <c r="T1612" s="47">
        <v>19398.337781908376</v>
      </c>
      <c r="U1612" s="47">
        <f t="shared" si="174"/>
        <v>1939.8337781908372</v>
      </c>
      <c r="W1612" s="47">
        <f t="shared" si="175"/>
        <v>19398.337781908376</v>
      </c>
      <c r="X1612" s="47">
        <f t="shared" si="176"/>
        <v>1939.8337781908372</v>
      </c>
    </row>
    <row r="1613" spans="5:24" x14ac:dyDescent="0.2">
      <c r="E1613" s="63">
        <v>50200</v>
      </c>
      <c r="F1613" s="63" t="s">
        <v>60</v>
      </c>
      <c r="G1613" s="63" t="s">
        <v>73</v>
      </c>
      <c r="I1613" s="48" t="s">
        <v>77</v>
      </c>
      <c r="J1613" s="49">
        <v>1900</v>
      </c>
      <c r="K1613" s="49" t="s">
        <v>77</v>
      </c>
      <c r="L1613" s="49" t="s">
        <v>77</v>
      </c>
      <c r="M1613" s="50" t="s">
        <v>77</v>
      </c>
      <c r="N1613" s="46">
        <f t="shared" si="177"/>
        <v>1900</v>
      </c>
      <c r="P1613">
        <f t="shared" si="171"/>
        <v>124</v>
      </c>
      <c r="Q1613" s="38">
        <f t="shared" si="172"/>
        <v>1</v>
      </c>
      <c r="R1613" s="38">
        <f t="shared" si="173"/>
        <v>0.9</v>
      </c>
      <c r="T1613" s="47">
        <v>41970.949019038133</v>
      </c>
      <c r="U1613" s="47">
        <f t="shared" si="174"/>
        <v>4197.0949019038126</v>
      </c>
      <c r="W1613" s="47">
        <f t="shared" si="175"/>
        <v>41970.949019038133</v>
      </c>
      <c r="X1613" s="47">
        <f t="shared" si="176"/>
        <v>4197.0949019038126</v>
      </c>
    </row>
    <row r="1614" spans="5:24" x14ac:dyDescent="0.2">
      <c r="E1614" s="63">
        <v>50199</v>
      </c>
      <c r="F1614" s="63" t="s">
        <v>60</v>
      </c>
      <c r="G1614" s="63" t="s">
        <v>73</v>
      </c>
      <c r="I1614" s="48" t="s">
        <v>77</v>
      </c>
      <c r="J1614" s="49">
        <v>1900</v>
      </c>
      <c r="K1614" s="49" t="s">
        <v>77</v>
      </c>
      <c r="L1614" s="49" t="s">
        <v>77</v>
      </c>
      <c r="M1614" s="50" t="s">
        <v>77</v>
      </c>
      <c r="N1614" s="46">
        <f t="shared" si="177"/>
        <v>1900</v>
      </c>
      <c r="P1614">
        <f t="shared" si="171"/>
        <v>124</v>
      </c>
      <c r="Q1614" s="38">
        <f t="shared" si="172"/>
        <v>1</v>
      </c>
      <c r="R1614" s="38">
        <f t="shared" si="173"/>
        <v>0.9</v>
      </c>
      <c r="T1614" s="47">
        <v>129792.51461349607</v>
      </c>
      <c r="U1614" s="47">
        <f t="shared" si="174"/>
        <v>12979.251461349604</v>
      </c>
      <c r="W1614" s="47">
        <f t="shared" si="175"/>
        <v>129792.51461349607</v>
      </c>
      <c r="X1614" s="47">
        <f t="shared" si="176"/>
        <v>12979.251461349604</v>
      </c>
    </row>
    <row r="1615" spans="5:24" x14ac:dyDescent="0.2">
      <c r="E1615" s="63">
        <v>50198</v>
      </c>
      <c r="F1615" s="63" t="s">
        <v>60</v>
      </c>
      <c r="G1615" s="63" t="s">
        <v>73</v>
      </c>
      <c r="I1615" s="48" t="s">
        <v>77</v>
      </c>
      <c r="J1615" s="49">
        <v>1900</v>
      </c>
      <c r="K1615" s="49" t="s">
        <v>77</v>
      </c>
      <c r="L1615" s="49" t="s">
        <v>77</v>
      </c>
      <c r="M1615" s="50" t="s">
        <v>77</v>
      </c>
      <c r="N1615" s="46">
        <f t="shared" si="177"/>
        <v>1900</v>
      </c>
      <c r="P1615">
        <f t="shared" si="171"/>
        <v>124</v>
      </c>
      <c r="Q1615" s="38">
        <f t="shared" si="172"/>
        <v>1</v>
      </c>
      <c r="R1615" s="38">
        <f t="shared" si="173"/>
        <v>0.9</v>
      </c>
      <c r="T1615" s="47">
        <v>11286.305618564875</v>
      </c>
      <c r="U1615" s="47">
        <f t="shared" si="174"/>
        <v>1128.6305618564872</v>
      </c>
      <c r="W1615" s="47">
        <f t="shared" si="175"/>
        <v>11286.305618564875</v>
      </c>
      <c r="X1615" s="47">
        <f t="shared" si="176"/>
        <v>1128.6305618564872</v>
      </c>
    </row>
    <row r="1616" spans="5:24" x14ac:dyDescent="0.2">
      <c r="E1616" s="63">
        <v>50195</v>
      </c>
      <c r="F1616" s="63" t="s">
        <v>60</v>
      </c>
      <c r="G1616" s="63" t="s">
        <v>73</v>
      </c>
      <c r="I1616" s="48" t="s">
        <v>77</v>
      </c>
      <c r="J1616" s="49">
        <v>1900</v>
      </c>
      <c r="K1616" s="49" t="s">
        <v>77</v>
      </c>
      <c r="L1616" s="49" t="s">
        <v>77</v>
      </c>
      <c r="M1616" s="50" t="s">
        <v>77</v>
      </c>
      <c r="N1616" s="46">
        <f t="shared" si="177"/>
        <v>1900</v>
      </c>
      <c r="P1616">
        <f t="shared" si="171"/>
        <v>124</v>
      </c>
      <c r="Q1616" s="38">
        <f t="shared" si="172"/>
        <v>1</v>
      </c>
      <c r="R1616" s="38">
        <f t="shared" si="173"/>
        <v>0.9</v>
      </c>
      <c r="T1616" s="47">
        <v>202448.10703300746</v>
      </c>
      <c r="U1616" s="47">
        <f t="shared" si="174"/>
        <v>20244.81070330074</v>
      </c>
      <c r="W1616" s="47">
        <f t="shared" si="175"/>
        <v>202448.10703300746</v>
      </c>
      <c r="X1616" s="47">
        <f t="shared" si="176"/>
        <v>20244.81070330074</v>
      </c>
    </row>
    <row r="1617" spans="5:24" x14ac:dyDescent="0.2">
      <c r="E1617" s="63">
        <v>50194</v>
      </c>
      <c r="F1617" s="63" t="s">
        <v>60</v>
      </c>
      <c r="G1617" s="63" t="s">
        <v>73</v>
      </c>
      <c r="I1617" s="48" t="s">
        <v>77</v>
      </c>
      <c r="J1617" s="49">
        <v>1900</v>
      </c>
      <c r="K1617" s="49" t="s">
        <v>77</v>
      </c>
      <c r="L1617" s="49" t="s">
        <v>77</v>
      </c>
      <c r="M1617" s="50" t="s">
        <v>77</v>
      </c>
      <c r="N1617" s="46">
        <f t="shared" si="177"/>
        <v>1900</v>
      </c>
      <c r="P1617">
        <f t="shared" si="171"/>
        <v>124</v>
      </c>
      <c r="Q1617" s="38">
        <f t="shared" si="172"/>
        <v>1</v>
      </c>
      <c r="R1617" s="38">
        <f t="shared" si="173"/>
        <v>0.9</v>
      </c>
      <c r="T1617" s="47">
        <v>159771.76391280902</v>
      </c>
      <c r="U1617" s="47">
        <f t="shared" si="174"/>
        <v>15977.176391280898</v>
      </c>
      <c r="W1617" s="47">
        <f t="shared" si="175"/>
        <v>159771.76391280902</v>
      </c>
      <c r="X1617" s="47">
        <f t="shared" si="176"/>
        <v>15977.176391280898</v>
      </c>
    </row>
    <row r="1618" spans="5:24" x14ac:dyDescent="0.2">
      <c r="E1618" s="63">
        <v>50193</v>
      </c>
      <c r="F1618" s="63" t="s">
        <v>60</v>
      </c>
      <c r="G1618" s="63" t="s">
        <v>73</v>
      </c>
      <c r="I1618" s="48" t="s">
        <v>77</v>
      </c>
      <c r="J1618" s="49">
        <v>1900</v>
      </c>
      <c r="K1618" s="49" t="s">
        <v>77</v>
      </c>
      <c r="L1618" s="49" t="s">
        <v>77</v>
      </c>
      <c r="M1618" s="50" t="s">
        <v>77</v>
      </c>
      <c r="N1618" s="46">
        <f t="shared" si="177"/>
        <v>1900</v>
      </c>
      <c r="P1618">
        <f t="shared" si="171"/>
        <v>124</v>
      </c>
      <c r="Q1618" s="38">
        <f t="shared" si="172"/>
        <v>1</v>
      </c>
      <c r="R1618" s="38">
        <f t="shared" si="173"/>
        <v>0.9</v>
      </c>
      <c r="T1618" s="47">
        <v>287095.39917224401</v>
      </c>
      <c r="U1618" s="47">
        <f t="shared" si="174"/>
        <v>28709.539917224396</v>
      </c>
      <c r="W1618" s="47">
        <f t="shared" si="175"/>
        <v>287095.39917224401</v>
      </c>
      <c r="X1618" s="47">
        <f t="shared" si="176"/>
        <v>28709.539917224396</v>
      </c>
    </row>
    <row r="1619" spans="5:24" x14ac:dyDescent="0.2">
      <c r="E1619" s="63">
        <v>50192</v>
      </c>
      <c r="F1619" s="63" t="s">
        <v>60</v>
      </c>
      <c r="G1619" s="63" t="s">
        <v>73</v>
      </c>
      <c r="I1619" s="48" t="s">
        <v>77</v>
      </c>
      <c r="J1619" s="49">
        <v>1900</v>
      </c>
      <c r="K1619" s="49" t="s">
        <v>77</v>
      </c>
      <c r="L1619" s="49" t="s">
        <v>77</v>
      </c>
      <c r="M1619" s="50" t="s">
        <v>77</v>
      </c>
      <c r="N1619" s="46">
        <f t="shared" si="177"/>
        <v>1900</v>
      </c>
      <c r="P1619">
        <f t="shared" si="171"/>
        <v>124</v>
      </c>
      <c r="Q1619" s="38">
        <f t="shared" si="172"/>
        <v>1</v>
      </c>
      <c r="R1619" s="38">
        <f t="shared" si="173"/>
        <v>0.9</v>
      </c>
      <c r="T1619" s="47">
        <v>7013733.54783691</v>
      </c>
      <c r="U1619" s="47">
        <f t="shared" si="174"/>
        <v>701373.35478369088</v>
      </c>
      <c r="W1619" s="47">
        <f t="shared" si="175"/>
        <v>7013733.54783691</v>
      </c>
      <c r="X1619" s="47">
        <f t="shared" si="176"/>
        <v>701373.35478369088</v>
      </c>
    </row>
    <row r="1620" spans="5:24" x14ac:dyDescent="0.2">
      <c r="E1620" s="63">
        <v>50191</v>
      </c>
      <c r="F1620" s="63" t="s">
        <v>60</v>
      </c>
      <c r="G1620" s="63" t="s">
        <v>73</v>
      </c>
      <c r="I1620" s="48" t="s">
        <v>77</v>
      </c>
      <c r="J1620" s="49">
        <v>1900</v>
      </c>
      <c r="K1620" s="49" t="s">
        <v>77</v>
      </c>
      <c r="L1620" s="49" t="s">
        <v>77</v>
      </c>
      <c r="M1620" s="50" t="s">
        <v>77</v>
      </c>
      <c r="N1620" s="46">
        <f t="shared" si="177"/>
        <v>1900</v>
      </c>
      <c r="P1620">
        <f t="shared" si="171"/>
        <v>124</v>
      </c>
      <c r="Q1620" s="38">
        <f t="shared" si="172"/>
        <v>1</v>
      </c>
      <c r="R1620" s="38">
        <f t="shared" si="173"/>
        <v>0.9</v>
      </c>
      <c r="T1620" s="47">
        <v>370331.90310915996</v>
      </c>
      <c r="U1620" s="47">
        <f t="shared" si="174"/>
        <v>37033.19031091599</v>
      </c>
      <c r="W1620" s="47">
        <f t="shared" si="175"/>
        <v>370331.90310915996</v>
      </c>
      <c r="X1620" s="47">
        <f t="shared" si="176"/>
        <v>37033.19031091599</v>
      </c>
    </row>
    <row r="1621" spans="5:24" x14ac:dyDescent="0.2">
      <c r="E1621" s="63">
        <v>50190</v>
      </c>
      <c r="F1621" s="63" t="s">
        <v>60</v>
      </c>
      <c r="G1621" s="63" t="s">
        <v>73</v>
      </c>
      <c r="I1621" s="48" t="s">
        <v>77</v>
      </c>
      <c r="J1621" s="49">
        <v>1900</v>
      </c>
      <c r="K1621" s="49" t="s">
        <v>77</v>
      </c>
      <c r="L1621" s="49" t="s">
        <v>77</v>
      </c>
      <c r="M1621" s="50" t="s">
        <v>77</v>
      </c>
      <c r="N1621" s="46">
        <f t="shared" si="177"/>
        <v>1900</v>
      </c>
      <c r="P1621">
        <f t="shared" si="171"/>
        <v>124</v>
      </c>
      <c r="Q1621" s="38">
        <f t="shared" si="172"/>
        <v>1</v>
      </c>
      <c r="R1621" s="38">
        <f t="shared" si="173"/>
        <v>0.9</v>
      </c>
      <c r="T1621" s="47">
        <v>370331.90310915996</v>
      </c>
      <c r="U1621" s="47">
        <f t="shared" si="174"/>
        <v>37033.19031091599</v>
      </c>
      <c r="W1621" s="47">
        <f t="shared" si="175"/>
        <v>370331.90310915996</v>
      </c>
      <c r="X1621" s="47">
        <f t="shared" si="176"/>
        <v>37033.19031091599</v>
      </c>
    </row>
    <row r="1622" spans="5:24" x14ac:dyDescent="0.2">
      <c r="E1622" s="63">
        <v>50189</v>
      </c>
      <c r="F1622" s="63" t="s">
        <v>60</v>
      </c>
      <c r="G1622" s="63" t="s">
        <v>73</v>
      </c>
      <c r="I1622" s="48" t="s">
        <v>77</v>
      </c>
      <c r="J1622" s="49">
        <v>1900</v>
      </c>
      <c r="K1622" s="49" t="s">
        <v>77</v>
      </c>
      <c r="L1622" s="49" t="s">
        <v>77</v>
      </c>
      <c r="M1622" s="50" t="s">
        <v>77</v>
      </c>
      <c r="N1622" s="46">
        <f t="shared" si="177"/>
        <v>1900</v>
      </c>
      <c r="P1622">
        <f t="shared" si="171"/>
        <v>124</v>
      </c>
      <c r="Q1622" s="38">
        <f t="shared" si="172"/>
        <v>1</v>
      </c>
      <c r="R1622" s="38">
        <f t="shared" si="173"/>
        <v>0.9</v>
      </c>
      <c r="T1622" s="47">
        <v>9464625.3523183875</v>
      </c>
      <c r="U1622" s="47">
        <f t="shared" si="174"/>
        <v>946462.53523183858</v>
      </c>
      <c r="W1622" s="47">
        <f t="shared" si="175"/>
        <v>9464625.3523183875</v>
      </c>
      <c r="X1622" s="47">
        <f t="shared" si="176"/>
        <v>946462.53523183858</v>
      </c>
    </row>
    <row r="1623" spans="5:24" x14ac:dyDescent="0.2">
      <c r="E1623" s="63">
        <v>50188</v>
      </c>
      <c r="F1623" s="63" t="s">
        <v>60</v>
      </c>
      <c r="G1623" s="63" t="s">
        <v>73</v>
      </c>
      <c r="I1623" s="48" t="s">
        <v>77</v>
      </c>
      <c r="J1623" s="49">
        <v>1900</v>
      </c>
      <c r="K1623" s="49" t="s">
        <v>77</v>
      </c>
      <c r="L1623" s="49" t="s">
        <v>77</v>
      </c>
      <c r="M1623" s="50" t="s">
        <v>77</v>
      </c>
      <c r="N1623" s="46">
        <f t="shared" si="177"/>
        <v>1900</v>
      </c>
      <c r="P1623">
        <f t="shared" ref="P1623:P1686" si="178">$I$4-N1623</f>
        <v>124</v>
      </c>
      <c r="Q1623" s="38">
        <f t="shared" ref="Q1623:Q1686" si="179">MIN(1,P1623/$K$4)</f>
        <v>1</v>
      </c>
      <c r="R1623" s="38">
        <f t="shared" ref="R1623:R1686" si="180">IF(Q1623=1,1-$N$4,Q1623)</f>
        <v>0.9</v>
      </c>
      <c r="T1623" s="47">
        <v>69481.318964290011</v>
      </c>
      <c r="U1623" s="47">
        <f t="shared" ref="U1623:U1686" si="181">(1-R1623)*$T1623</f>
        <v>6948.1318964289994</v>
      </c>
      <c r="W1623" s="47">
        <f t="shared" ref="W1623:W1686" si="182">IF(G1623="Operational",T1623,0)</f>
        <v>69481.318964290011</v>
      </c>
      <c r="X1623" s="47">
        <f t="shared" ref="X1623:X1686" si="183">IF(W1623=0,0,U1623)</f>
        <v>6948.1318964289994</v>
      </c>
    </row>
    <row r="1624" spans="5:24" x14ac:dyDescent="0.2">
      <c r="E1624" s="63">
        <v>50187</v>
      </c>
      <c r="F1624" s="63" t="s">
        <v>60</v>
      </c>
      <c r="G1624" s="63" t="s">
        <v>73</v>
      </c>
      <c r="I1624" s="48" t="s">
        <v>77</v>
      </c>
      <c r="J1624" s="49">
        <v>1900</v>
      </c>
      <c r="K1624" s="49" t="s">
        <v>77</v>
      </c>
      <c r="L1624" s="49" t="s">
        <v>77</v>
      </c>
      <c r="M1624" s="50" t="s">
        <v>77</v>
      </c>
      <c r="N1624" s="46">
        <f t="shared" ref="N1624:N1687" si="184">MIN(I1624:M1624)</f>
        <v>1900</v>
      </c>
      <c r="P1624">
        <f t="shared" si="178"/>
        <v>124</v>
      </c>
      <c r="Q1624" s="38">
        <f t="shared" si="179"/>
        <v>1</v>
      </c>
      <c r="R1624" s="38">
        <f t="shared" si="180"/>
        <v>0.9</v>
      </c>
      <c r="T1624" s="47">
        <v>69481.318964290011</v>
      </c>
      <c r="U1624" s="47">
        <f t="shared" si="181"/>
        <v>6948.1318964289994</v>
      </c>
      <c r="W1624" s="47">
        <f t="shared" si="182"/>
        <v>69481.318964290011</v>
      </c>
      <c r="X1624" s="47">
        <f t="shared" si="183"/>
        <v>6948.1318964289994</v>
      </c>
    </row>
    <row r="1625" spans="5:24" x14ac:dyDescent="0.2">
      <c r="E1625" s="63">
        <v>50186</v>
      </c>
      <c r="F1625" s="63" t="s">
        <v>60</v>
      </c>
      <c r="G1625" s="63" t="s">
        <v>73</v>
      </c>
      <c r="I1625" s="48" t="s">
        <v>77</v>
      </c>
      <c r="J1625" s="49">
        <v>1900</v>
      </c>
      <c r="K1625" s="49" t="s">
        <v>77</v>
      </c>
      <c r="L1625" s="49" t="s">
        <v>77</v>
      </c>
      <c r="M1625" s="50" t="s">
        <v>77</v>
      </c>
      <c r="N1625" s="46">
        <f t="shared" si="184"/>
        <v>1900</v>
      </c>
      <c r="P1625">
        <f t="shared" si="178"/>
        <v>124</v>
      </c>
      <c r="Q1625" s="38">
        <f t="shared" si="179"/>
        <v>1</v>
      </c>
      <c r="R1625" s="38">
        <f t="shared" si="180"/>
        <v>0.9</v>
      </c>
      <c r="T1625" s="47">
        <v>5995.8498598625893</v>
      </c>
      <c r="U1625" s="47">
        <f t="shared" si="181"/>
        <v>599.58498598625874</v>
      </c>
      <c r="W1625" s="47">
        <f t="shared" si="182"/>
        <v>5995.8498598625893</v>
      </c>
      <c r="X1625" s="47">
        <f t="shared" si="183"/>
        <v>599.58498598625874</v>
      </c>
    </row>
    <row r="1626" spans="5:24" x14ac:dyDescent="0.2">
      <c r="E1626" s="63">
        <v>50185</v>
      </c>
      <c r="F1626" s="63" t="s">
        <v>60</v>
      </c>
      <c r="G1626" s="63" t="s">
        <v>73</v>
      </c>
      <c r="I1626" s="48" t="s">
        <v>77</v>
      </c>
      <c r="J1626" s="49">
        <v>1900</v>
      </c>
      <c r="K1626" s="49" t="s">
        <v>77</v>
      </c>
      <c r="L1626" s="49" t="s">
        <v>77</v>
      </c>
      <c r="M1626" s="50" t="s">
        <v>77</v>
      </c>
      <c r="N1626" s="46">
        <f t="shared" si="184"/>
        <v>1900</v>
      </c>
      <c r="P1626">
        <f t="shared" si="178"/>
        <v>124</v>
      </c>
      <c r="Q1626" s="38">
        <f t="shared" si="179"/>
        <v>1</v>
      </c>
      <c r="R1626" s="38">
        <f t="shared" si="180"/>
        <v>0.9</v>
      </c>
      <c r="T1626" s="47">
        <v>89585.050847358711</v>
      </c>
      <c r="U1626" s="47">
        <f t="shared" si="181"/>
        <v>8958.5050847358689</v>
      </c>
      <c r="W1626" s="47">
        <f t="shared" si="182"/>
        <v>89585.050847358711</v>
      </c>
      <c r="X1626" s="47">
        <f t="shared" si="183"/>
        <v>8958.5050847358689</v>
      </c>
    </row>
    <row r="1627" spans="5:24" x14ac:dyDescent="0.2">
      <c r="E1627" s="63">
        <v>50184</v>
      </c>
      <c r="F1627" s="63" t="s">
        <v>60</v>
      </c>
      <c r="G1627" s="63" t="s">
        <v>73</v>
      </c>
      <c r="I1627" s="48" t="s">
        <v>77</v>
      </c>
      <c r="J1627" s="49">
        <v>1900</v>
      </c>
      <c r="K1627" s="49" t="s">
        <v>77</v>
      </c>
      <c r="L1627" s="49" t="s">
        <v>77</v>
      </c>
      <c r="M1627" s="50" t="s">
        <v>77</v>
      </c>
      <c r="N1627" s="46">
        <f t="shared" si="184"/>
        <v>1900</v>
      </c>
      <c r="P1627">
        <f t="shared" si="178"/>
        <v>124</v>
      </c>
      <c r="Q1627" s="38">
        <f t="shared" si="179"/>
        <v>1</v>
      </c>
      <c r="R1627" s="38">
        <f t="shared" si="180"/>
        <v>0.9</v>
      </c>
      <c r="T1627" s="47">
        <v>89585.050847358711</v>
      </c>
      <c r="U1627" s="47">
        <f t="shared" si="181"/>
        <v>8958.5050847358689</v>
      </c>
      <c r="W1627" s="47">
        <f t="shared" si="182"/>
        <v>89585.050847358711</v>
      </c>
      <c r="X1627" s="47">
        <f t="shared" si="183"/>
        <v>8958.5050847358689</v>
      </c>
    </row>
    <row r="1628" spans="5:24" x14ac:dyDescent="0.2">
      <c r="E1628" s="63">
        <v>50183</v>
      </c>
      <c r="F1628" s="63" t="s">
        <v>60</v>
      </c>
      <c r="G1628" s="63" t="s">
        <v>73</v>
      </c>
      <c r="I1628" s="48" t="s">
        <v>77</v>
      </c>
      <c r="J1628" s="49">
        <v>1900</v>
      </c>
      <c r="K1628" s="49" t="s">
        <v>77</v>
      </c>
      <c r="L1628" s="49" t="s">
        <v>77</v>
      </c>
      <c r="M1628" s="50" t="s">
        <v>77</v>
      </c>
      <c r="N1628" s="46">
        <f t="shared" si="184"/>
        <v>1900</v>
      </c>
      <c r="P1628">
        <f t="shared" si="178"/>
        <v>124</v>
      </c>
      <c r="Q1628" s="38">
        <f t="shared" si="179"/>
        <v>1</v>
      </c>
      <c r="R1628" s="38">
        <f t="shared" si="180"/>
        <v>0.9</v>
      </c>
      <c r="T1628" s="47">
        <v>52551.860536442699</v>
      </c>
      <c r="U1628" s="47">
        <f t="shared" si="181"/>
        <v>5255.1860536442691</v>
      </c>
      <c r="W1628" s="47">
        <f t="shared" si="182"/>
        <v>52551.860536442699</v>
      </c>
      <c r="X1628" s="47">
        <f t="shared" si="183"/>
        <v>5255.1860536442691</v>
      </c>
    </row>
    <row r="1629" spans="5:24" x14ac:dyDescent="0.2">
      <c r="E1629" s="63">
        <v>50182</v>
      </c>
      <c r="F1629" s="63" t="s">
        <v>60</v>
      </c>
      <c r="G1629" s="63" t="s">
        <v>73</v>
      </c>
      <c r="I1629" s="48" t="s">
        <v>77</v>
      </c>
      <c r="J1629" s="49">
        <v>1900</v>
      </c>
      <c r="K1629" s="49" t="s">
        <v>77</v>
      </c>
      <c r="L1629" s="49" t="s">
        <v>77</v>
      </c>
      <c r="M1629" s="50" t="s">
        <v>77</v>
      </c>
      <c r="N1629" s="46">
        <f t="shared" si="184"/>
        <v>1900</v>
      </c>
      <c r="P1629">
        <f t="shared" si="178"/>
        <v>124</v>
      </c>
      <c r="Q1629" s="38">
        <f t="shared" si="179"/>
        <v>1</v>
      </c>
      <c r="R1629" s="38">
        <f t="shared" si="180"/>
        <v>0.9</v>
      </c>
      <c r="T1629" s="47">
        <v>0</v>
      </c>
      <c r="U1629" s="47">
        <f t="shared" si="181"/>
        <v>0</v>
      </c>
      <c r="W1629" s="47">
        <f t="shared" si="182"/>
        <v>0</v>
      </c>
      <c r="X1629" s="47">
        <f t="shared" si="183"/>
        <v>0</v>
      </c>
    </row>
    <row r="1630" spans="5:24" x14ac:dyDescent="0.2">
      <c r="E1630" s="63">
        <v>50181</v>
      </c>
      <c r="F1630" s="63" t="s">
        <v>60</v>
      </c>
      <c r="G1630" s="63" t="s">
        <v>73</v>
      </c>
      <c r="I1630" s="48" t="s">
        <v>77</v>
      </c>
      <c r="J1630" s="49">
        <v>1900</v>
      </c>
      <c r="K1630" s="49" t="s">
        <v>77</v>
      </c>
      <c r="L1630" s="49" t="s">
        <v>77</v>
      </c>
      <c r="M1630" s="50" t="s">
        <v>77</v>
      </c>
      <c r="N1630" s="46">
        <f t="shared" si="184"/>
        <v>1900</v>
      </c>
      <c r="P1630">
        <f t="shared" si="178"/>
        <v>124</v>
      </c>
      <c r="Q1630" s="38">
        <f t="shared" si="179"/>
        <v>1</v>
      </c>
      <c r="R1630" s="38">
        <f t="shared" si="180"/>
        <v>0.9</v>
      </c>
      <c r="T1630" s="47">
        <v>0</v>
      </c>
      <c r="U1630" s="47">
        <f t="shared" si="181"/>
        <v>0</v>
      </c>
      <c r="W1630" s="47">
        <f t="shared" si="182"/>
        <v>0</v>
      </c>
      <c r="X1630" s="47">
        <f t="shared" si="183"/>
        <v>0</v>
      </c>
    </row>
    <row r="1631" spans="5:24" x14ac:dyDescent="0.2">
      <c r="E1631" s="63">
        <v>50180</v>
      </c>
      <c r="F1631" s="63" t="s">
        <v>60</v>
      </c>
      <c r="G1631" s="63" t="s">
        <v>73</v>
      </c>
      <c r="I1631" s="48" t="s">
        <v>77</v>
      </c>
      <c r="J1631" s="49">
        <v>1900</v>
      </c>
      <c r="K1631" s="49" t="s">
        <v>77</v>
      </c>
      <c r="L1631" s="49" t="s">
        <v>77</v>
      </c>
      <c r="M1631" s="50" t="s">
        <v>77</v>
      </c>
      <c r="N1631" s="46">
        <f t="shared" si="184"/>
        <v>1900</v>
      </c>
      <c r="P1631">
        <f t="shared" si="178"/>
        <v>124</v>
      </c>
      <c r="Q1631" s="38">
        <f t="shared" si="179"/>
        <v>1</v>
      </c>
      <c r="R1631" s="38">
        <f t="shared" si="180"/>
        <v>0.9</v>
      </c>
      <c r="T1631" s="47">
        <v>310020.7074599539</v>
      </c>
      <c r="U1631" s="47">
        <f t="shared" si="181"/>
        <v>31002.070745995385</v>
      </c>
      <c r="W1631" s="47">
        <f t="shared" si="182"/>
        <v>310020.7074599539</v>
      </c>
      <c r="X1631" s="47">
        <f t="shared" si="183"/>
        <v>31002.070745995385</v>
      </c>
    </row>
    <row r="1632" spans="5:24" x14ac:dyDescent="0.2">
      <c r="E1632" s="63">
        <v>50179</v>
      </c>
      <c r="F1632" s="63" t="s">
        <v>60</v>
      </c>
      <c r="G1632" s="63" t="s">
        <v>73</v>
      </c>
      <c r="I1632" s="48" t="s">
        <v>77</v>
      </c>
      <c r="J1632" s="49">
        <v>1900</v>
      </c>
      <c r="K1632" s="49" t="s">
        <v>77</v>
      </c>
      <c r="L1632" s="49" t="s">
        <v>77</v>
      </c>
      <c r="M1632" s="50" t="s">
        <v>77</v>
      </c>
      <c r="N1632" s="46">
        <f t="shared" si="184"/>
        <v>1900</v>
      </c>
      <c r="P1632">
        <f t="shared" si="178"/>
        <v>124</v>
      </c>
      <c r="Q1632" s="38">
        <f t="shared" si="179"/>
        <v>1</v>
      </c>
      <c r="R1632" s="38">
        <f t="shared" si="180"/>
        <v>0.9</v>
      </c>
      <c r="T1632" s="47">
        <v>7005268.8186229859</v>
      </c>
      <c r="U1632" s="47">
        <f t="shared" si="181"/>
        <v>700526.88186229847</v>
      </c>
      <c r="W1632" s="47">
        <f t="shared" si="182"/>
        <v>7005268.8186229859</v>
      </c>
      <c r="X1632" s="47">
        <f t="shared" si="183"/>
        <v>700526.88186229847</v>
      </c>
    </row>
    <row r="1633" spans="5:24" x14ac:dyDescent="0.2">
      <c r="E1633" s="63">
        <v>50178</v>
      </c>
      <c r="F1633" s="63" t="s">
        <v>60</v>
      </c>
      <c r="G1633" s="63" t="s">
        <v>73</v>
      </c>
      <c r="I1633" s="48" t="s">
        <v>77</v>
      </c>
      <c r="J1633" s="49">
        <v>1900</v>
      </c>
      <c r="K1633" s="49" t="s">
        <v>77</v>
      </c>
      <c r="L1633" s="49" t="s">
        <v>77</v>
      </c>
      <c r="M1633" s="50" t="s">
        <v>77</v>
      </c>
      <c r="N1633" s="46">
        <f t="shared" si="184"/>
        <v>1900</v>
      </c>
      <c r="P1633">
        <f t="shared" si="178"/>
        <v>124</v>
      </c>
      <c r="Q1633" s="38">
        <f t="shared" si="179"/>
        <v>1</v>
      </c>
      <c r="R1633" s="38">
        <f t="shared" si="180"/>
        <v>0.9</v>
      </c>
      <c r="T1633" s="47">
        <v>105809.1151740457</v>
      </c>
      <c r="U1633" s="47">
        <f t="shared" si="181"/>
        <v>10580.911517404567</v>
      </c>
      <c r="W1633" s="47">
        <f t="shared" si="182"/>
        <v>105809.1151740457</v>
      </c>
      <c r="X1633" s="47">
        <f t="shared" si="183"/>
        <v>10580.911517404567</v>
      </c>
    </row>
    <row r="1634" spans="5:24" x14ac:dyDescent="0.2">
      <c r="E1634" s="63">
        <v>50177</v>
      </c>
      <c r="F1634" s="63" t="s">
        <v>60</v>
      </c>
      <c r="G1634" s="63" t="s">
        <v>73</v>
      </c>
      <c r="I1634" s="48" t="s">
        <v>77</v>
      </c>
      <c r="J1634" s="49">
        <v>1900</v>
      </c>
      <c r="K1634" s="49" t="s">
        <v>77</v>
      </c>
      <c r="L1634" s="49" t="s">
        <v>77</v>
      </c>
      <c r="M1634" s="50" t="s">
        <v>77</v>
      </c>
      <c r="N1634" s="46">
        <f t="shared" si="184"/>
        <v>1900</v>
      </c>
      <c r="P1634">
        <f t="shared" si="178"/>
        <v>124</v>
      </c>
      <c r="Q1634" s="38">
        <f t="shared" si="179"/>
        <v>1</v>
      </c>
      <c r="R1634" s="38">
        <f t="shared" si="180"/>
        <v>0.9</v>
      </c>
      <c r="T1634" s="47">
        <v>34211.613906274775</v>
      </c>
      <c r="U1634" s="47">
        <f t="shared" si="181"/>
        <v>3421.161390627477</v>
      </c>
      <c r="W1634" s="47">
        <f t="shared" si="182"/>
        <v>34211.613906274775</v>
      </c>
      <c r="X1634" s="47">
        <f t="shared" si="183"/>
        <v>3421.161390627477</v>
      </c>
    </row>
    <row r="1635" spans="5:24" x14ac:dyDescent="0.2">
      <c r="E1635" s="63">
        <v>50176</v>
      </c>
      <c r="F1635" s="63" t="s">
        <v>60</v>
      </c>
      <c r="G1635" s="63" t="s">
        <v>73</v>
      </c>
      <c r="I1635" s="48" t="s">
        <v>77</v>
      </c>
      <c r="J1635" s="49">
        <v>1900</v>
      </c>
      <c r="K1635" s="49" t="s">
        <v>77</v>
      </c>
      <c r="L1635" s="49" t="s">
        <v>77</v>
      </c>
      <c r="M1635" s="50" t="s">
        <v>77</v>
      </c>
      <c r="N1635" s="46">
        <f t="shared" si="184"/>
        <v>1900</v>
      </c>
      <c r="P1635">
        <f t="shared" si="178"/>
        <v>124</v>
      </c>
      <c r="Q1635" s="38">
        <f t="shared" si="179"/>
        <v>1</v>
      </c>
      <c r="R1635" s="38">
        <f t="shared" si="180"/>
        <v>0.9</v>
      </c>
      <c r="T1635" s="47">
        <v>183755.16335225935</v>
      </c>
      <c r="U1635" s="47">
        <f t="shared" si="181"/>
        <v>18375.51633522593</v>
      </c>
      <c r="W1635" s="47">
        <f t="shared" si="182"/>
        <v>183755.16335225935</v>
      </c>
      <c r="X1635" s="47">
        <f t="shared" si="183"/>
        <v>18375.51633522593</v>
      </c>
    </row>
    <row r="1636" spans="5:24" x14ac:dyDescent="0.2">
      <c r="E1636" s="63">
        <v>50175</v>
      </c>
      <c r="F1636" s="63" t="s">
        <v>60</v>
      </c>
      <c r="G1636" s="63" t="s">
        <v>73</v>
      </c>
      <c r="I1636" s="48" t="s">
        <v>77</v>
      </c>
      <c r="J1636" s="49">
        <v>1900</v>
      </c>
      <c r="K1636" s="49" t="s">
        <v>77</v>
      </c>
      <c r="L1636" s="49" t="s">
        <v>77</v>
      </c>
      <c r="M1636" s="50" t="s">
        <v>77</v>
      </c>
      <c r="N1636" s="46">
        <f t="shared" si="184"/>
        <v>1900</v>
      </c>
      <c r="P1636">
        <f t="shared" si="178"/>
        <v>124</v>
      </c>
      <c r="Q1636" s="38">
        <f t="shared" si="179"/>
        <v>1</v>
      </c>
      <c r="R1636" s="38">
        <f t="shared" si="180"/>
        <v>0.9</v>
      </c>
      <c r="T1636" s="47">
        <v>217966.77725853416</v>
      </c>
      <c r="U1636" s="47">
        <f t="shared" si="181"/>
        <v>21796.677725853409</v>
      </c>
      <c r="W1636" s="47">
        <f t="shared" si="182"/>
        <v>217966.77725853416</v>
      </c>
      <c r="X1636" s="47">
        <f t="shared" si="183"/>
        <v>21796.677725853409</v>
      </c>
    </row>
    <row r="1637" spans="5:24" x14ac:dyDescent="0.2">
      <c r="E1637" s="63">
        <v>50174</v>
      </c>
      <c r="F1637" s="63" t="s">
        <v>60</v>
      </c>
      <c r="G1637" s="63" t="s">
        <v>73</v>
      </c>
      <c r="I1637" s="48" t="s">
        <v>77</v>
      </c>
      <c r="J1637" s="49">
        <v>1900</v>
      </c>
      <c r="K1637" s="49" t="s">
        <v>77</v>
      </c>
      <c r="L1637" s="49" t="s">
        <v>77</v>
      </c>
      <c r="M1637" s="50" t="s">
        <v>77</v>
      </c>
      <c r="N1637" s="46">
        <f t="shared" si="184"/>
        <v>1900</v>
      </c>
      <c r="P1637">
        <f t="shared" si="178"/>
        <v>124</v>
      </c>
      <c r="Q1637" s="38">
        <f t="shared" si="179"/>
        <v>1</v>
      </c>
      <c r="R1637" s="38">
        <f t="shared" si="180"/>
        <v>0.9</v>
      </c>
      <c r="T1637" s="47">
        <v>10055745.609090723</v>
      </c>
      <c r="U1637" s="47">
        <f t="shared" si="181"/>
        <v>1005574.5609090721</v>
      </c>
      <c r="W1637" s="47">
        <f t="shared" si="182"/>
        <v>10055745.609090723</v>
      </c>
      <c r="X1637" s="47">
        <f t="shared" si="183"/>
        <v>1005574.5609090721</v>
      </c>
    </row>
    <row r="1638" spans="5:24" x14ac:dyDescent="0.2">
      <c r="E1638" s="63">
        <v>50173</v>
      </c>
      <c r="F1638" s="63" t="s">
        <v>60</v>
      </c>
      <c r="G1638" s="63" t="s">
        <v>73</v>
      </c>
      <c r="I1638" s="48" t="s">
        <v>77</v>
      </c>
      <c r="J1638" s="49">
        <v>1900</v>
      </c>
      <c r="K1638" s="49" t="s">
        <v>77</v>
      </c>
      <c r="L1638" s="49" t="s">
        <v>77</v>
      </c>
      <c r="M1638" s="50" t="s">
        <v>77</v>
      </c>
      <c r="N1638" s="46">
        <f t="shared" si="184"/>
        <v>1900</v>
      </c>
      <c r="P1638">
        <f t="shared" si="178"/>
        <v>124</v>
      </c>
      <c r="Q1638" s="38">
        <f t="shared" si="179"/>
        <v>1</v>
      </c>
      <c r="R1638" s="38">
        <f t="shared" si="180"/>
        <v>0.9</v>
      </c>
      <c r="T1638" s="47">
        <v>303636.3829246363</v>
      </c>
      <c r="U1638" s="47">
        <f t="shared" si="181"/>
        <v>30363.638292463624</v>
      </c>
      <c r="W1638" s="47">
        <f t="shared" si="182"/>
        <v>303636.3829246363</v>
      </c>
      <c r="X1638" s="47">
        <f t="shared" si="183"/>
        <v>30363.638292463624</v>
      </c>
    </row>
    <row r="1639" spans="5:24" x14ac:dyDescent="0.2">
      <c r="E1639" s="63">
        <v>50172</v>
      </c>
      <c r="F1639" s="63" t="s">
        <v>60</v>
      </c>
      <c r="G1639" s="63" t="s">
        <v>73</v>
      </c>
      <c r="I1639" s="48" t="s">
        <v>77</v>
      </c>
      <c r="J1639" s="49">
        <v>1900</v>
      </c>
      <c r="K1639" s="49" t="s">
        <v>77</v>
      </c>
      <c r="L1639" s="49" t="s">
        <v>77</v>
      </c>
      <c r="M1639" s="50" t="s">
        <v>77</v>
      </c>
      <c r="N1639" s="46">
        <f t="shared" si="184"/>
        <v>1900</v>
      </c>
      <c r="P1639">
        <f t="shared" si="178"/>
        <v>124</v>
      </c>
      <c r="Q1639" s="38">
        <f t="shared" si="179"/>
        <v>1</v>
      </c>
      <c r="R1639" s="38">
        <f t="shared" si="180"/>
        <v>0.9</v>
      </c>
      <c r="T1639" s="47">
        <v>239128.60029334336</v>
      </c>
      <c r="U1639" s="47">
        <f t="shared" si="181"/>
        <v>23912.86002933433</v>
      </c>
      <c r="W1639" s="47">
        <f t="shared" si="182"/>
        <v>239128.60029334336</v>
      </c>
      <c r="X1639" s="47">
        <f t="shared" si="183"/>
        <v>23912.86002933433</v>
      </c>
    </row>
    <row r="1640" spans="5:24" x14ac:dyDescent="0.2">
      <c r="E1640" s="63">
        <v>50171</v>
      </c>
      <c r="F1640" s="63" t="s">
        <v>60</v>
      </c>
      <c r="G1640" s="63" t="s">
        <v>73</v>
      </c>
      <c r="I1640" s="48" t="s">
        <v>77</v>
      </c>
      <c r="J1640" s="49">
        <v>1900</v>
      </c>
      <c r="K1640" s="49" t="s">
        <v>77</v>
      </c>
      <c r="L1640" s="49" t="s">
        <v>77</v>
      </c>
      <c r="M1640" s="50" t="s">
        <v>77</v>
      </c>
      <c r="N1640" s="46">
        <f t="shared" si="184"/>
        <v>1900</v>
      </c>
      <c r="P1640">
        <f t="shared" si="178"/>
        <v>124</v>
      </c>
      <c r="Q1640" s="38">
        <f t="shared" si="179"/>
        <v>1</v>
      </c>
      <c r="R1640" s="38">
        <f t="shared" si="180"/>
        <v>0.9</v>
      </c>
      <c r="T1640" s="47">
        <v>6425434.8674692158</v>
      </c>
      <c r="U1640" s="47">
        <f t="shared" si="181"/>
        <v>642543.48674692144</v>
      </c>
      <c r="W1640" s="47">
        <f t="shared" si="182"/>
        <v>6425434.8674692158</v>
      </c>
      <c r="X1640" s="47">
        <f t="shared" si="183"/>
        <v>642543.48674692144</v>
      </c>
    </row>
    <row r="1641" spans="5:24" x14ac:dyDescent="0.2">
      <c r="E1641" s="63">
        <v>50170</v>
      </c>
      <c r="F1641" s="63" t="s">
        <v>60</v>
      </c>
      <c r="G1641" s="63" t="s">
        <v>73</v>
      </c>
      <c r="I1641" s="48" t="s">
        <v>77</v>
      </c>
      <c r="J1641" s="49">
        <v>1900</v>
      </c>
      <c r="K1641" s="49" t="s">
        <v>77</v>
      </c>
      <c r="L1641" s="49" t="s">
        <v>77</v>
      </c>
      <c r="M1641" s="50" t="s">
        <v>77</v>
      </c>
      <c r="N1641" s="46">
        <f t="shared" si="184"/>
        <v>1900</v>
      </c>
      <c r="P1641">
        <f t="shared" si="178"/>
        <v>124</v>
      </c>
      <c r="Q1641" s="38">
        <f t="shared" si="179"/>
        <v>1</v>
      </c>
      <c r="R1641" s="38">
        <f t="shared" si="180"/>
        <v>0.9</v>
      </c>
      <c r="T1641" s="47">
        <v>0</v>
      </c>
      <c r="U1641" s="47">
        <f t="shared" si="181"/>
        <v>0</v>
      </c>
      <c r="W1641" s="47">
        <f t="shared" si="182"/>
        <v>0</v>
      </c>
      <c r="X1641" s="47">
        <f t="shared" si="183"/>
        <v>0</v>
      </c>
    </row>
    <row r="1642" spans="5:24" x14ac:dyDescent="0.2">
      <c r="E1642" s="63">
        <v>50169</v>
      </c>
      <c r="F1642" s="63" t="s">
        <v>60</v>
      </c>
      <c r="G1642" s="63" t="s">
        <v>73</v>
      </c>
      <c r="I1642" s="48" t="s">
        <v>77</v>
      </c>
      <c r="J1642" s="49">
        <v>1900</v>
      </c>
      <c r="K1642" s="49" t="s">
        <v>77</v>
      </c>
      <c r="L1642" s="49" t="s">
        <v>77</v>
      </c>
      <c r="M1642" s="50" t="s">
        <v>77</v>
      </c>
      <c r="N1642" s="46">
        <f t="shared" si="184"/>
        <v>1900</v>
      </c>
      <c r="P1642">
        <f t="shared" si="178"/>
        <v>124</v>
      </c>
      <c r="Q1642" s="38">
        <f t="shared" si="179"/>
        <v>1</v>
      </c>
      <c r="R1642" s="38">
        <f t="shared" si="180"/>
        <v>0.9</v>
      </c>
      <c r="T1642" s="47">
        <v>226784.20352303796</v>
      </c>
      <c r="U1642" s="47">
        <f t="shared" si="181"/>
        <v>22678.42035230379</v>
      </c>
      <c r="W1642" s="47">
        <f t="shared" si="182"/>
        <v>226784.20352303796</v>
      </c>
      <c r="X1642" s="47">
        <f t="shared" si="183"/>
        <v>22678.42035230379</v>
      </c>
    </row>
    <row r="1643" spans="5:24" x14ac:dyDescent="0.2">
      <c r="E1643" s="63">
        <v>50168</v>
      </c>
      <c r="F1643" s="63" t="s">
        <v>60</v>
      </c>
      <c r="G1643" s="63" t="s">
        <v>73</v>
      </c>
      <c r="I1643" s="48" t="s">
        <v>77</v>
      </c>
      <c r="J1643" s="49">
        <v>1900</v>
      </c>
      <c r="K1643" s="49" t="s">
        <v>77</v>
      </c>
      <c r="L1643" s="49" t="s">
        <v>77</v>
      </c>
      <c r="M1643" s="50" t="s">
        <v>77</v>
      </c>
      <c r="N1643" s="46">
        <f t="shared" si="184"/>
        <v>1900</v>
      </c>
      <c r="P1643">
        <f t="shared" si="178"/>
        <v>124</v>
      </c>
      <c r="Q1643" s="38">
        <f t="shared" si="179"/>
        <v>1</v>
      </c>
      <c r="R1643" s="38">
        <f t="shared" si="180"/>
        <v>0.9</v>
      </c>
      <c r="T1643" s="47">
        <v>1622759.1297192811</v>
      </c>
      <c r="U1643" s="47">
        <f t="shared" si="181"/>
        <v>162275.91297192808</v>
      </c>
      <c r="W1643" s="47">
        <f t="shared" si="182"/>
        <v>1622759.1297192811</v>
      </c>
      <c r="X1643" s="47">
        <f t="shared" si="183"/>
        <v>162275.91297192808</v>
      </c>
    </row>
    <row r="1644" spans="5:24" x14ac:dyDescent="0.2">
      <c r="E1644" s="63">
        <v>50166</v>
      </c>
      <c r="F1644" s="63" t="s">
        <v>60</v>
      </c>
      <c r="G1644" s="63" t="s">
        <v>73</v>
      </c>
      <c r="I1644" s="48" t="s">
        <v>77</v>
      </c>
      <c r="J1644" s="49">
        <v>1900</v>
      </c>
      <c r="K1644" s="49" t="s">
        <v>77</v>
      </c>
      <c r="L1644" s="49" t="s">
        <v>77</v>
      </c>
      <c r="M1644" s="50" t="s">
        <v>77</v>
      </c>
      <c r="N1644" s="46">
        <f t="shared" si="184"/>
        <v>1900</v>
      </c>
      <c r="P1644">
        <f t="shared" si="178"/>
        <v>124</v>
      </c>
      <c r="Q1644" s="38">
        <f t="shared" si="179"/>
        <v>1</v>
      </c>
      <c r="R1644" s="38">
        <f t="shared" si="180"/>
        <v>0.9</v>
      </c>
      <c r="T1644" s="47">
        <v>269460.54664323636</v>
      </c>
      <c r="U1644" s="47">
        <f t="shared" si="181"/>
        <v>26946.05466432363</v>
      </c>
      <c r="W1644" s="47">
        <f t="shared" si="182"/>
        <v>269460.54664323636</v>
      </c>
      <c r="X1644" s="47">
        <f t="shared" si="183"/>
        <v>26946.05466432363</v>
      </c>
    </row>
    <row r="1645" spans="5:24" x14ac:dyDescent="0.2">
      <c r="E1645" s="63">
        <v>50165</v>
      </c>
      <c r="F1645" s="63" t="s">
        <v>60</v>
      </c>
      <c r="G1645" s="63" t="s">
        <v>73</v>
      </c>
      <c r="I1645" s="48" t="s">
        <v>77</v>
      </c>
      <c r="J1645" s="49">
        <v>1900</v>
      </c>
      <c r="K1645" s="49" t="s">
        <v>77</v>
      </c>
      <c r="L1645" s="49" t="s">
        <v>77</v>
      </c>
      <c r="M1645" s="50" t="s">
        <v>77</v>
      </c>
      <c r="N1645" s="46">
        <f t="shared" si="184"/>
        <v>1900</v>
      </c>
      <c r="P1645">
        <f t="shared" si="178"/>
        <v>124</v>
      </c>
      <c r="Q1645" s="38">
        <f t="shared" si="179"/>
        <v>1</v>
      </c>
      <c r="R1645" s="38">
        <f t="shared" si="180"/>
        <v>0.9</v>
      </c>
      <c r="T1645" s="47">
        <v>5821617.5168759944</v>
      </c>
      <c r="U1645" s="47">
        <f t="shared" si="181"/>
        <v>582161.75168759935</v>
      </c>
      <c r="W1645" s="47">
        <f t="shared" si="182"/>
        <v>5821617.5168759944</v>
      </c>
      <c r="X1645" s="47">
        <f t="shared" si="183"/>
        <v>582161.75168759935</v>
      </c>
    </row>
    <row r="1646" spans="5:24" x14ac:dyDescent="0.2">
      <c r="E1646" s="63">
        <v>50164</v>
      </c>
      <c r="F1646" s="63" t="s">
        <v>60</v>
      </c>
      <c r="G1646" s="63" t="s">
        <v>73</v>
      </c>
      <c r="I1646" s="48" t="s">
        <v>77</v>
      </c>
      <c r="J1646" s="49">
        <v>1900</v>
      </c>
      <c r="K1646" s="49" t="s">
        <v>77</v>
      </c>
      <c r="L1646" s="49" t="s">
        <v>77</v>
      </c>
      <c r="M1646" s="50" t="s">
        <v>77</v>
      </c>
      <c r="N1646" s="46">
        <f t="shared" si="184"/>
        <v>1900</v>
      </c>
      <c r="P1646">
        <f t="shared" si="178"/>
        <v>124</v>
      </c>
      <c r="Q1646" s="38">
        <f t="shared" si="179"/>
        <v>1</v>
      </c>
      <c r="R1646" s="38">
        <f t="shared" si="180"/>
        <v>0.9</v>
      </c>
      <c r="T1646" s="47">
        <v>0</v>
      </c>
      <c r="U1646" s="47">
        <f t="shared" si="181"/>
        <v>0</v>
      </c>
      <c r="W1646" s="47">
        <f t="shared" si="182"/>
        <v>0</v>
      </c>
      <c r="X1646" s="47">
        <f t="shared" si="183"/>
        <v>0</v>
      </c>
    </row>
    <row r="1647" spans="5:24" x14ac:dyDescent="0.2">
      <c r="E1647" s="63">
        <v>50163</v>
      </c>
      <c r="F1647" s="63" t="s">
        <v>60</v>
      </c>
      <c r="G1647" s="63" t="s">
        <v>73</v>
      </c>
      <c r="I1647" s="48" t="s">
        <v>77</v>
      </c>
      <c r="J1647" s="49">
        <v>1900</v>
      </c>
      <c r="K1647" s="49" t="s">
        <v>77</v>
      </c>
      <c r="L1647" s="49" t="s">
        <v>77</v>
      </c>
      <c r="M1647" s="50" t="s">
        <v>77</v>
      </c>
      <c r="N1647" s="46">
        <f t="shared" si="184"/>
        <v>1900</v>
      </c>
      <c r="P1647">
        <f t="shared" si="178"/>
        <v>124</v>
      </c>
      <c r="Q1647" s="38">
        <f t="shared" si="179"/>
        <v>1</v>
      </c>
      <c r="R1647" s="38">
        <f t="shared" si="180"/>
        <v>0.9</v>
      </c>
      <c r="T1647" s="47">
        <v>70539.410116030456</v>
      </c>
      <c r="U1647" s="47">
        <f t="shared" si="181"/>
        <v>7053.941011603044</v>
      </c>
      <c r="W1647" s="47">
        <f t="shared" si="182"/>
        <v>70539.410116030456</v>
      </c>
      <c r="X1647" s="47">
        <f t="shared" si="183"/>
        <v>7053.941011603044</v>
      </c>
    </row>
    <row r="1648" spans="5:24" x14ac:dyDescent="0.2">
      <c r="E1648" s="63">
        <v>50162</v>
      </c>
      <c r="F1648" s="63" t="s">
        <v>60</v>
      </c>
      <c r="G1648" s="63" t="s">
        <v>73</v>
      </c>
      <c r="I1648" s="48" t="s">
        <v>77</v>
      </c>
      <c r="J1648" s="49">
        <v>1900</v>
      </c>
      <c r="K1648" s="49" t="s">
        <v>77</v>
      </c>
      <c r="L1648" s="49" t="s">
        <v>77</v>
      </c>
      <c r="M1648" s="50" t="s">
        <v>77</v>
      </c>
      <c r="N1648" s="46">
        <f t="shared" si="184"/>
        <v>1900</v>
      </c>
      <c r="P1648">
        <f t="shared" si="178"/>
        <v>124</v>
      </c>
      <c r="Q1648" s="38">
        <f t="shared" si="179"/>
        <v>1</v>
      </c>
      <c r="R1648" s="38">
        <f t="shared" si="180"/>
        <v>0.9</v>
      </c>
      <c r="T1648" s="47">
        <v>130497.90871465637</v>
      </c>
      <c r="U1648" s="47">
        <f t="shared" si="181"/>
        <v>13049.790871465633</v>
      </c>
      <c r="W1648" s="47">
        <f t="shared" si="182"/>
        <v>130497.90871465637</v>
      </c>
      <c r="X1648" s="47">
        <f t="shared" si="183"/>
        <v>13049.790871465633</v>
      </c>
    </row>
    <row r="1649" spans="5:24" x14ac:dyDescent="0.2">
      <c r="E1649" s="63">
        <v>50161</v>
      </c>
      <c r="F1649" s="63" t="s">
        <v>60</v>
      </c>
      <c r="G1649" s="63" t="s">
        <v>73</v>
      </c>
      <c r="I1649" s="48" t="s">
        <v>77</v>
      </c>
      <c r="J1649" s="49">
        <v>1900</v>
      </c>
      <c r="K1649" s="49" t="s">
        <v>77</v>
      </c>
      <c r="L1649" s="49" t="s">
        <v>77</v>
      </c>
      <c r="M1649" s="50" t="s">
        <v>77</v>
      </c>
      <c r="N1649" s="46">
        <f t="shared" si="184"/>
        <v>1900</v>
      </c>
      <c r="P1649">
        <f t="shared" si="178"/>
        <v>124</v>
      </c>
      <c r="Q1649" s="38">
        <f t="shared" si="179"/>
        <v>1</v>
      </c>
      <c r="R1649" s="38">
        <f t="shared" si="180"/>
        <v>0.9</v>
      </c>
      <c r="T1649" s="47">
        <v>25041.490591190814</v>
      </c>
      <c r="U1649" s="47">
        <f t="shared" si="181"/>
        <v>2504.1490591190809</v>
      </c>
      <c r="W1649" s="47">
        <f t="shared" si="182"/>
        <v>25041.490591190814</v>
      </c>
      <c r="X1649" s="47">
        <f t="shared" si="183"/>
        <v>2504.1490591190809</v>
      </c>
    </row>
    <row r="1650" spans="5:24" x14ac:dyDescent="0.2">
      <c r="E1650" s="63">
        <v>50160</v>
      </c>
      <c r="F1650" s="63" t="s">
        <v>60</v>
      </c>
      <c r="G1650" s="63" t="s">
        <v>73</v>
      </c>
      <c r="I1650" s="48" t="s">
        <v>77</v>
      </c>
      <c r="J1650" s="49">
        <v>1900</v>
      </c>
      <c r="K1650" s="49" t="s">
        <v>77</v>
      </c>
      <c r="L1650" s="49" t="s">
        <v>77</v>
      </c>
      <c r="M1650" s="50" t="s">
        <v>77</v>
      </c>
      <c r="N1650" s="46">
        <f t="shared" si="184"/>
        <v>1900</v>
      </c>
      <c r="P1650">
        <f t="shared" si="178"/>
        <v>124</v>
      </c>
      <c r="Q1650" s="38">
        <f t="shared" si="179"/>
        <v>1</v>
      </c>
      <c r="R1650" s="38">
        <f t="shared" si="180"/>
        <v>0.9</v>
      </c>
      <c r="T1650" s="47">
        <v>0</v>
      </c>
      <c r="U1650" s="47">
        <f t="shared" si="181"/>
        <v>0</v>
      </c>
      <c r="W1650" s="47">
        <f t="shared" si="182"/>
        <v>0</v>
      </c>
      <c r="X1650" s="47">
        <f t="shared" si="183"/>
        <v>0</v>
      </c>
    </row>
    <row r="1651" spans="5:24" x14ac:dyDescent="0.2">
      <c r="E1651" s="63">
        <v>50159</v>
      </c>
      <c r="F1651" s="63" t="s">
        <v>60</v>
      </c>
      <c r="G1651" s="63" t="s">
        <v>73</v>
      </c>
      <c r="I1651" s="48" t="s">
        <v>77</v>
      </c>
      <c r="J1651" s="49">
        <v>1900</v>
      </c>
      <c r="K1651" s="49" t="s">
        <v>77</v>
      </c>
      <c r="L1651" s="49" t="s">
        <v>77</v>
      </c>
      <c r="M1651" s="50" t="s">
        <v>77</v>
      </c>
      <c r="N1651" s="46">
        <f t="shared" si="184"/>
        <v>1900</v>
      </c>
      <c r="P1651">
        <f t="shared" si="178"/>
        <v>124</v>
      </c>
      <c r="Q1651" s="38">
        <f t="shared" si="179"/>
        <v>1</v>
      </c>
      <c r="R1651" s="38">
        <f t="shared" si="180"/>
        <v>0.9</v>
      </c>
      <c r="T1651" s="47">
        <v>0</v>
      </c>
      <c r="U1651" s="47">
        <f t="shared" si="181"/>
        <v>0</v>
      </c>
      <c r="W1651" s="47">
        <f t="shared" si="182"/>
        <v>0</v>
      </c>
      <c r="X1651" s="47">
        <f t="shared" si="183"/>
        <v>0</v>
      </c>
    </row>
    <row r="1652" spans="5:24" x14ac:dyDescent="0.2">
      <c r="E1652" s="63">
        <v>50158</v>
      </c>
      <c r="F1652" s="63" t="s">
        <v>60</v>
      </c>
      <c r="G1652" s="63" t="s">
        <v>73</v>
      </c>
      <c r="I1652" s="48" t="s">
        <v>77</v>
      </c>
      <c r="J1652" s="49">
        <v>1900</v>
      </c>
      <c r="K1652" s="49" t="s">
        <v>77</v>
      </c>
      <c r="L1652" s="49" t="s">
        <v>77</v>
      </c>
      <c r="M1652" s="50" t="s">
        <v>77</v>
      </c>
      <c r="N1652" s="46">
        <f t="shared" si="184"/>
        <v>1900</v>
      </c>
      <c r="P1652">
        <f t="shared" si="178"/>
        <v>124</v>
      </c>
      <c r="Q1652" s="38">
        <f t="shared" si="179"/>
        <v>1</v>
      </c>
      <c r="R1652" s="38">
        <f t="shared" si="180"/>
        <v>0.9</v>
      </c>
      <c r="T1652" s="47">
        <v>214439.80675273263</v>
      </c>
      <c r="U1652" s="47">
        <f t="shared" si="181"/>
        <v>21443.980675273258</v>
      </c>
      <c r="W1652" s="47">
        <f t="shared" si="182"/>
        <v>214439.80675273263</v>
      </c>
      <c r="X1652" s="47">
        <f t="shared" si="183"/>
        <v>21443.980675273258</v>
      </c>
    </row>
    <row r="1653" spans="5:24" x14ac:dyDescent="0.2">
      <c r="E1653" s="63">
        <v>50157</v>
      </c>
      <c r="F1653" s="63" t="s">
        <v>60</v>
      </c>
      <c r="G1653" s="63" t="s">
        <v>73</v>
      </c>
      <c r="I1653" s="48" t="s">
        <v>77</v>
      </c>
      <c r="J1653" s="49">
        <v>1900</v>
      </c>
      <c r="K1653" s="49" t="s">
        <v>77</v>
      </c>
      <c r="L1653" s="49" t="s">
        <v>77</v>
      </c>
      <c r="M1653" s="50" t="s">
        <v>77</v>
      </c>
      <c r="N1653" s="46">
        <f t="shared" si="184"/>
        <v>1900</v>
      </c>
      <c r="P1653">
        <f t="shared" si="178"/>
        <v>124</v>
      </c>
      <c r="Q1653" s="38">
        <f t="shared" si="179"/>
        <v>1</v>
      </c>
      <c r="R1653" s="38">
        <f t="shared" si="180"/>
        <v>0.9</v>
      </c>
      <c r="T1653" s="47">
        <v>15150807.201771606</v>
      </c>
      <c r="U1653" s="47">
        <f t="shared" si="181"/>
        <v>1515080.7201771603</v>
      </c>
      <c r="W1653" s="47">
        <f t="shared" si="182"/>
        <v>15150807.201771606</v>
      </c>
      <c r="X1653" s="47">
        <f t="shared" si="183"/>
        <v>1515080.7201771603</v>
      </c>
    </row>
    <row r="1654" spans="5:24" x14ac:dyDescent="0.2">
      <c r="E1654" s="63">
        <v>50156</v>
      </c>
      <c r="F1654" s="63" t="s">
        <v>60</v>
      </c>
      <c r="G1654" s="63" t="s">
        <v>73</v>
      </c>
      <c r="I1654" s="48" t="s">
        <v>77</v>
      </c>
      <c r="J1654" s="49">
        <v>1900</v>
      </c>
      <c r="K1654" s="49" t="s">
        <v>77</v>
      </c>
      <c r="L1654" s="49" t="s">
        <v>77</v>
      </c>
      <c r="M1654" s="50" t="s">
        <v>77</v>
      </c>
      <c r="N1654" s="46">
        <f t="shared" si="184"/>
        <v>1900</v>
      </c>
      <c r="P1654">
        <f t="shared" si="178"/>
        <v>124</v>
      </c>
      <c r="Q1654" s="38">
        <f t="shared" si="179"/>
        <v>1</v>
      </c>
      <c r="R1654" s="38">
        <f t="shared" si="180"/>
        <v>0.9</v>
      </c>
      <c r="T1654" s="47">
        <v>0</v>
      </c>
      <c r="U1654" s="47">
        <f t="shared" si="181"/>
        <v>0</v>
      </c>
      <c r="W1654" s="47">
        <f t="shared" si="182"/>
        <v>0</v>
      </c>
      <c r="X1654" s="47">
        <f t="shared" si="183"/>
        <v>0</v>
      </c>
    </row>
    <row r="1655" spans="5:24" x14ac:dyDescent="0.2">
      <c r="E1655" s="63">
        <v>50155</v>
      </c>
      <c r="F1655" s="63" t="s">
        <v>60</v>
      </c>
      <c r="G1655" s="63" t="s">
        <v>73</v>
      </c>
      <c r="I1655" s="48" t="s">
        <v>77</v>
      </c>
      <c r="J1655" s="49">
        <v>1900</v>
      </c>
      <c r="K1655" s="49" t="s">
        <v>77</v>
      </c>
      <c r="L1655" s="49" t="s">
        <v>77</v>
      </c>
      <c r="M1655" s="50" t="s">
        <v>77</v>
      </c>
      <c r="N1655" s="46">
        <f t="shared" si="184"/>
        <v>1900</v>
      </c>
      <c r="P1655">
        <f t="shared" si="178"/>
        <v>124</v>
      </c>
      <c r="Q1655" s="38">
        <f t="shared" si="179"/>
        <v>1</v>
      </c>
      <c r="R1655" s="38">
        <f t="shared" si="180"/>
        <v>0.9</v>
      </c>
      <c r="T1655" s="47">
        <v>270518.63779497682</v>
      </c>
      <c r="U1655" s="47">
        <f t="shared" si="181"/>
        <v>27051.863779497675</v>
      </c>
      <c r="W1655" s="47">
        <f t="shared" si="182"/>
        <v>270518.63779497682</v>
      </c>
      <c r="X1655" s="47">
        <f t="shared" si="183"/>
        <v>27051.863779497675</v>
      </c>
    </row>
    <row r="1656" spans="5:24" x14ac:dyDescent="0.2">
      <c r="E1656" s="63">
        <v>50154</v>
      </c>
      <c r="F1656" s="63" t="s">
        <v>60</v>
      </c>
      <c r="G1656" s="63" t="s">
        <v>73</v>
      </c>
      <c r="I1656" s="48" t="s">
        <v>77</v>
      </c>
      <c r="J1656" s="49">
        <v>1900</v>
      </c>
      <c r="K1656" s="49" t="s">
        <v>77</v>
      </c>
      <c r="L1656" s="49" t="s">
        <v>77</v>
      </c>
      <c r="M1656" s="50" t="s">
        <v>77</v>
      </c>
      <c r="N1656" s="46">
        <f t="shared" si="184"/>
        <v>1900</v>
      </c>
      <c r="P1656">
        <f t="shared" si="178"/>
        <v>124</v>
      </c>
      <c r="Q1656" s="38">
        <f t="shared" si="179"/>
        <v>1</v>
      </c>
      <c r="R1656" s="38">
        <f t="shared" si="180"/>
        <v>0.9</v>
      </c>
      <c r="T1656" s="47">
        <v>11577033.797358096</v>
      </c>
      <c r="U1656" s="47">
        <f t="shared" si="181"/>
        <v>1157703.3797358093</v>
      </c>
      <c r="W1656" s="47">
        <f t="shared" si="182"/>
        <v>11577033.797358096</v>
      </c>
      <c r="X1656" s="47">
        <f t="shared" si="183"/>
        <v>1157703.3797358093</v>
      </c>
    </row>
    <row r="1657" spans="5:24" x14ac:dyDescent="0.2">
      <c r="E1657" s="63">
        <v>28987</v>
      </c>
      <c r="F1657" s="63" t="s">
        <v>60</v>
      </c>
      <c r="G1657" s="63" t="s">
        <v>73</v>
      </c>
      <c r="I1657" s="48" t="s">
        <v>77</v>
      </c>
      <c r="J1657" s="49">
        <v>1900</v>
      </c>
      <c r="K1657" s="49" t="s">
        <v>77</v>
      </c>
      <c r="L1657" s="49" t="s">
        <v>77</v>
      </c>
      <c r="M1657" s="50" t="s">
        <v>77</v>
      </c>
      <c r="N1657" s="46">
        <f t="shared" si="184"/>
        <v>1900</v>
      </c>
      <c r="P1657">
        <f t="shared" si="178"/>
        <v>124</v>
      </c>
      <c r="Q1657" s="38">
        <f t="shared" si="179"/>
        <v>1</v>
      </c>
      <c r="R1657" s="38">
        <f t="shared" si="180"/>
        <v>0.9</v>
      </c>
      <c r="T1657" s="47">
        <v>352262.96190251521</v>
      </c>
      <c r="U1657" s="47">
        <f t="shared" si="181"/>
        <v>35226.296190251516</v>
      </c>
      <c r="W1657" s="47">
        <f t="shared" si="182"/>
        <v>352262.96190251521</v>
      </c>
      <c r="X1657" s="47">
        <f t="shared" si="183"/>
        <v>35226.296190251516</v>
      </c>
    </row>
    <row r="1658" spans="5:24" x14ac:dyDescent="0.2">
      <c r="E1658" s="63">
        <v>28986</v>
      </c>
      <c r="F1658" s="63" t="s">
        <v>60</v>
      </c>
      <c r="G1658" s="63" t="s">
        <v>73</v>
      </c>
      <c r="I1658" s="48">
        <v>2022</v>
      </c>
      <c r="J1658" s="49" t="s">
        <v>77</v>
      </c>
      <c r="K1658" s="49" t="s">
        <v>77</v>
      </c>
      <c r="L1658" s="49" t="s">
        <v>77</v>
      </c>
      <c r="M1658" s="50" t="s">
        <v>77</v>
      </c>
      <c r="N1658" s="46">
        <f t="shared" si="184"/>
        <v>2022</v>
      </c>
      <c r="P1658">
        <f t="shared" si="178"/>
        <v>2</v>
      </c>
      <c r="Q1658" s="38">
        <f t="shared" si="179"/>
        <v>0.04</v>
      </c>
      <c r="R1658" s="38">
        <f t="shared" si="180"/>
        <v>0.04</v>
      </c>
      <c r="T1658" s="47">
        <v>2798244.1382182245</v>
      </c>
      <c r="U1658" s="47">
        <f t="shared" si="181"/>
        <v>2686314.3726894953</v>
      </c>
      <c r="W1658" s="47">
        <f t="shared" si="182"/>
        <v>2798244.1382182245</v>
      </c>
      <c r="X1658" s="47">
        <f t="shared" si="183"/>
        <v>2686314.3726894953</v>
      </c>
    </row>
    <row r="1659" spans="5:24" x14ac:dyDescent="0.2">
      <c r="E1659" s="63">
        <v>28985</v>
      </c>
      <c r="F1659" s="63" t="s">
        <v>60</v>
      </c>
      <c r="G1659" s="63" t="s">
        <v>73</v>
      </c>
      <c r="I1659" s="48">
        <v>2022</v>
      </c>
      <c r="J1659" s="49" t="s">
        <v>77</v>
      </c>
      <c r="K1659" s="49" t="s">
        <v>77</v>
      </c>
      <c r="L1659" s="49" t="s">
        <v>77</v>
      </c>
      <c r="M1659" s="50" t="s">
        <v>77</v>
      </c>
      <c r="N1659" s="46">
        <f t="shared" si="184"/>
        <v>2022</v>
      </c>
      <c r="P1659">
        <f t="shared" si="178"/>
        <v>2</v>
      </c>
      <c r="Q1659" s="38">
        <f t="shared" si="179"/>
        <v>0.04</v>
      </c>
      <c r="R1659" s="38">
        <f t="shared" si="180"/>
        <v>0.04</v>
      </c>
      <c r="T1659" s="47">
        <v>434631.28848415695</v>
      </c>
      <c r="U1659" s="47">
        <f t="shared" si="181"/>
        <v>417246.03694479063</v>
      </c>
      <c r="W1659" s="47">
        <f t="shared" si="182"/>
        <v>434631.28848415695</v>
      </c>
      <c r="X1659" s="47">
        <f t="shared" si="183"/>
        <v>417246.03694479063</v>
      </c>
    </row>
    <row r="1660" spans="5:24" x14ac:dyDescent="0.2">
      <c r="E1660" s="63">
        <v>28984</v>
      </c>
      <c r="F1660" s="63" t="s">
        <v>60</v>
      </c>
      <c r="G1660" s="63" t="s">
        <v>73</v>
      </c>
      <c r="I1660" s="48">
        <v>2022</v>
      </c>
      <c r="J1660" s="49" t="s">
        <v>77</v>
      </c>
      <c r="K1660" s="49" t="s">
        <v>77</v>
      </c>
      <c r="L1660" s="49" t="s">
        <v>77</v>
      </c>
      <c r="M1660" s="50" t="s">
        <v>77</v>
      </c>
      <c r="N1660" s="46">
        <f t="shared" si="184"/>
        <v>2022</v>
      </c>
      <c r="P1660">
        <f t="shared" si="178"/>
        <v>2</v>
      </c>
      <c r="Q1660" s="38">
        <f t="shared" si="179"/>
        <v>0.04</v>
      </c>
      <c r="R1660" s="38">
        <f t="shared" si="180"/>
        <v>0.04</v>
      </c>
      <c r="T1660" s="47">
        <v>330124.43934302253</v>
      </c>
      <c r="U1660" s="47">
        <f t="shared" si="181"/>
        <v>316919.46176930162</v>
      </c>
      <c r="W1660" s="47">
        <f t="shared" si="182"/>
        <v>330124.43934302253</v>
      </c>
      <c r="X1660" s="47">
        <f t="shared" si="183"/>
        <v>316919.46176930162</v>
      </c>
    </row>
    <row r="1661" spans="5:24" x14ac:dyDescent="0.2">
      <c r="E1661" s="63">
        <v>28983</v>
      </c>
      <c r="F1661" s="63" t="s">
        <v>60</v>
      </c>
      <c r="G1661" s="63" t="s">
        <v>73</v>
      </c>
      <c r="I1661" s="48" t="s">
        <v>77</v>
      </c>
      <c r="J1661" s="49">
        <v>1900</v>
      </c>
      <c r="K1661" s="49" t="s">
        <v>77</v>
      </c>
      <c r="L1661" s="49" t="s">
        <v>77</v>
      </c>
      <c r="M1661" s="50" t="s">
        <v>77</v>
      </c>
      <c r="N1661" s="46">
        <f t="shared" si="184"/>
        <v>1900</v>
      </c>
      <c r="P1661">
        <f t="shared" si="178"/>
        <v>124</v>
      </c>
      <c r="Q1661" s="38">
        <f t="shared" si="179"/>
        <v>1</v>
      </c>
      <c r="R1661" s="38">
        <f t="shared" si="180"/>
        <v>0.9</v>
      </c>
      <c r="T1661" s="47">
        <v>361704.39064112242</v>
      </c>
      <c r="U1661" s="47">
        <f t="shared" si="181"/>
        <v>36170.43906411223</v>
      </c>
      <c r="W1661" s="47">
        <f t="shared" si="182"/>
        <v>361704.39064112242</v>
      </c>
      <c r="X1661" s="47">
        <f t="shared" si="183"/>
        <v>36170.43906411223</v>
      </c>
    </row>
    <row r="1662" spans="5:24" x14ac:dyDescent="0.2">
      <c r="E1662" s="63">
        <v>28982</v>
      </c>
      <c r="F1662" s="63" t="s">
        <v>60</v>
      </c>
      <c r="G1662" s="63" t="s">
        <v>73</v>
      </c>
      <c r="I1662" s="48" t="s">
        <v>77</v>
      </c>
      <c r="J1662" s="49">
        <v>1900</v>
      </c>
      <c r="K1662" s="49" t="s">
        <v>77</v>
      </c>
      <c r="L1662" s="49" t="s">
        <v>77</v>
      </c>
      <c r="M1662" s="50" t="s">
        <v>77</v>
      </c>
      <c r="N1662" s="46">
        <f t="shared" si="184"/>
        <v>1900</v>
      </c>
      <c r="P1662">
        <f t="shared" si="178"/>
        <v>124</v>
      </c>
      <c r="Q1662" s="38">
        <f t="shared" si="179"/>
        <v>1</v>
      </c>
      <c r="R1662" s="38">
        <f t="shared" si="180"/>
        <v>0.9</v>
      </c>
      <c r="T1662" s="47">
        <v>721129.81572464993</v>
      </c>
      <c r="U1662" s="47">
        <f t="shared" si="181"/>
        <v>72112.981572464982</v>
      </c>
      <c r="W1662" s="47">
        <f t="shared" si="182"/>
        <v>721129.81572464993</v>
      </c>
      <c r="X1662" s="47">
        <f t="shared" si="183"/>
        <v>72112.981572464982</v>
      </c>
    </row>
    <row r="1663" spans="5:24" x14ac:dyDescent="0.2">
      <c r="E1663" s="63">
        <v>28981</v>
      </c>
      <c r="F1663" s="63" t="s">
        <v>60</v>
      </c>
      <c r="G1663" s="63" t="s">
        <v>73</v>
      </c>
      <c r="I1663" s="48" t="s">
        <v>77</v>
      </c>
      <c r="J1663" s="49">
        <v>1900</v>
      </c>
      <c r="K1663" s="49" t="s">
        <v>77</v>
      </c>
      <c r="L1663" s="49" t="s">
        <v>77</v>
      </c>
      <c r="M1663" s="50" t="s">
        <v>77</v>
      </c>
      <c r="N1663" s="46">
        <f t="shared" si="184"/>
        <v>1900</v>
      </c>
      <c r="P1663">
        <f t="shared" si="178"/>
        <v>124</v>
      </c>
      <c r="Q1663" s="38">
        <f t="shared" si="179"/>
        <v>1</v>
      </c>
      <c r="R1663" s="38">
        <f t="shared" si="180"/>
        <v>0.9</v>
      </c>
      <c r="T1663" s="47">
        <v>105809.1151740457</v>
      </c>
      <c r="U1663" s="47">
        <f t="shared" si="181"/>
        <v>10580.911517404567</v>
      </c>
      <c r="W1663" s="47">
        <f t="shared" si="182"/>
        <v>105809.1151740457</v>
      </c>
      <c r="X1663" s="47">
        <f t="shared" si="183"/>
        <v>10580.911517404567</v>
      </c>
    </row>
    <row r="1664" spans="5:24" x14ac:dyDescent="0.2">
      <c r="E1664" s="63">
        <v>28980</v>
      </c>
      <c r="F1664" s="63" t="s">
        <v>60</v>
      </c>
      <c r="G1664" s="63" t="s">
        <v>73</v>
      </c>
      <c r="I1664" s="48" t="s">
        <v>77</v>
      </c>
      <c r="J1664" s="49">
        <v>1900</v>
      </c>
      <c r="K1664" s="49" t="s">
        <v>77</v>
      </c>
      <c r="L1664" s="49" t="s">
        <v>77</v>
      </c>
      <c r="M1664" s="50" t="s">
        <v>77</v>
      </c>
      <c r="N1664" s="46">
        <f t="shared" si="184"/>
        <v>1900</v>
      </c>
      <c r="P1664">
        <f t="shared" si="178"/>
        <v>124</v>
      </c>
      <c r="Q1664" s="38">
        <f t="shared" si="179"/>
        <v>1</v>
      </c>
      <c r="R1664" s="38">
        <f t="shared" si="180"/>
        <v>0.9</v>
      </c>
      <c r="T1664" s="47">
        <v>123715.27312657652</v>
      </c>
      <c r="U1664" s="47">
        <f t="shared" si="181"/>
        <v>12371.527312657649</v>
      </c>
      <c r="W1664" s="47">
        <f t="shared" si="182"/>
        <v>123715.27312657652</v>
      </c>
      <c r="X1664" s="47">
        <f t="shared" si="183"/>
        <v>12371.527312657649</v>
      </c>
    </row>
    <row r="1665" spans="5:24" x14ac:dyDescent="0.2">
      <c r="E1665" s="63">
        <v>28979</v>
      </c>
      <c r="F1665" s="63" t="s">
        <v>60</v>
      </c>
      <c r="G1665" s="63" t="s">
        <v>73</v>
      </c>
      <c r="I1665" s="48" t="s">
        <v>77</v>
      </c>
      <c r="J1665" s="49">
        <v>1900</v>
      </c>
      <c r="K1665" s="49" t="s">
        <v>77</v>
      </c>
      <c r="L1665" s="49" t="s">
        <v>77</v>
      </c>
      <c r="M1665" s="50" t="s">
        <v>77</v>
      </c>
      <c r="N1665" s="46">
        <f t="shared" si="184"/>
        <v>1900</v>
      </c>
      <c r="P1665">
        <f t="shared" si="178"/>
        <v>124</v>
      </c>
      <c r="Q1665" s="38">
        <f t="shared" si="179"/>
        <v>1</v>
      </c>
      <c r="R1665" s="38">
        <f t="shared" si="180"/>
        <v>0.9</v>
      </c>
      <c r="T1665" s="47">
        <v>162783.25411391645</v>
      </c>
      <c r="U1665" s="47">
        <f t="shared" si="181"/>
        <v>16278.325411391641</v>
      </c>
      <c r="W1665" s="47">
        <f t="shared" si="182"/>
        <v>162783.25411391645</v>
      </c>
      <c r="X1665" s="47">
        <f t="shared" si="183"/>
        <v>16278.325411391641</v>
      </c>
    </row>
    <row r="1666" spans="5:24" x14ac:dyDescent="0.2">
      <c r="E1666" s="63">
        <v>28978</v>
      </c>
      <c r="F1666" s="63" t="s">
        <v>60</v>
      </c>
      <c r="G1666" s="63" t="s">
        <v>73</v>
      </c>
      <c r="I1666" s="48" t="s">
        <v>77</v>
      </c>
      <c r="J1666" s="49">
        <v>1900</v>
      </c>
      <c r="K1666" s="49" t="s">
        <v>77</v>
      </c>
      <c r="L1666" s="49" t="s">
        <v>77</v>
      </c>
      <c r="M1666" s="50" t="s">
        <v>77</v>
      </c>
      <c r="N1666" s="46">
        <f t="shared" si="184"/>
        <v>1900</v>
      </c>
      <c r="P1666">
        <f t="shared" si="178"/>
        <v>124</v>
      </c>
      <c r="Q1666" s="38">
        <f t="shared" si="179"/>
        <v>1</v>
      </c>
      <c r="R1666" s="38">
        <f t="shared" si="180"/>
        <v>0.9</v>
      </c>
      <c r="T1666" s="47">
        <v>12045.960804429818</v>
      </c>
      <c r="U1666" s="47">
        <f t="shared" si="181"/>
        <v>1204.5960804429815</v>
      </c>
      <c r="W1666" s="47">
        <f t="shared" si="182"/>
        <v>12045.960804429818</v>
      </c>
      <c r="X1666" s="47">
        <f t="shared" si="183"/>
        <v>1204.5960804429815</v>
      </c>
    </row>
    <row r="1667" spans="5:24" x14ac:dyDescent="0.2">
      <c r="E1667" s="63">
        <v>28977</v>
      </c>
      <c r="F1667" s="63" t="s">
        <v>60</v>
      </c>
      <c r="G1667" s="63" t="s">
        <v>74</v>
      </c>
      <c r="I1667" s="48" t="s">
        <v>77</v>
      </c>
      <c r="J1667" s="49">
        <v>1900</v>
      </c>
      <c r="K1667" s="49" t="s">
        <v>77</v>
      </c>
      <c r="L1667" s="49" t="s">
        <v>77</v>
      </c>
      <c r="M1667" s="50" t="s">
        <v>77</v>
      </c>
      <c r="N1667" s="46">
        <f t="shared" si="184"/>
        <v>1900</v>
      </c>
      <c r="P1667">
        <f t="shared" si="178"/>
        <v>124</v>
      </c>
      <c r="Q1667" s="38">
        <f t="shared" si="179"/>
        <v>1</v>
      </c>
      <c r="R1667" s="38">
        <f t="shared" si="180"/>
        <v>0.9</v>
      </c>
      <c r="T1667" s="47">
        <v>288451.92628985998</v>
      </c>
      <c r="U1667" s="47">
        <f t="shared" si="181"/>
        <v>28845.192628985991</v>
      </c>
      <c r="W1667" s="47">
        <f t="shared" si="182"/>
        <v>0</v>
      </c>
      <c r="X1667" s="47">
        <f t="shared" si="183"/>
        <v>0</v>
      </c>
    </row>
    <row r="1668" spans="5:24" x14ac:dyDescent="0.2">
      <c r="E1668" s="63">
        <v>28976</v>
      </c>
      <c r="F1668" s="63" t="s">
        <v>60</v>
      </c>
      <c r="G1668" s="63" t="s">
        <v>74</v>
      </c>
      <c r="I1668" s="48" t="s">
        <v>77</v>
      </c>
      <c r="J1668" s="49">
        <v>1900</v>
      </c>
      <c r="K1668" s="49" t="s">
        <v>77</v>
      </c>
      <c r="L1668" s="49" t="s">
        <v>77</v>
      </c>
      <c r="M1668" s="50" t="s">
        <v>77</v>
      </c>
      <c r="N1668" s="46">
        <f t="shared" si="184"/>
        <v>1900</v>
      </c>
      <c r="P1668">
        <f t="shared" si="178"/>
        <v>124</v>
      </c>
      <c r="Q1668" s="38">
        <f t="shared" si="179"/>
        <v>1</v>
      </c>
      <c r="R1668" s="38">
        <f t="shared" si="180"/>
        <v>0.9</v>
      </c>
      <c r="T1668" s="47">
        <v>602623.60672971874</v>
      </c>
      <c r="U1668" s="47">
        <f t="shared" si="181"/>
        <v>60262.360672971859</v>
      </c>
      <c r="W1668" s="47">
        <f t="shared" si="182"/>
        <v>0</v>
      </c>
      <c r="X1668" s="47">
        <f t="shared" si="183"/>
        <v>0</v>
      </c>
    </row>
    <row r="1669" spans="5:24" x14ac:dyDescent="0.2">
      <c r="E1669" s="63">
        <v>28975</v>
      </c>
      <c r="F1669" s="63" t="s">
        <v>60</v>
      </c>
      <c r="G1669" s="63" t="s">
        <v>73</v>
      </c>
      <c r="I1669" s="48" t="s">
        <v>77</v>
      </c>
      <c r="J1669" s="49">
        <v>1900</v>
      </c>
      <c r="K1669" s="49" t="s">
        <v>77</v>
      </c>
      <c r="L1669" s="49" t="s">
        <v>77</v>
      </c>
      <c r="M1669" s="50" t="s">
        <v>77</v>
      </c>
      <c r="N1669" s="46">
        <f t="shared" si="184"/>
        <v>1900</v>
      </c>
      <c r="P1669">
        <f t="shared" si="178"/>
        <v>124</v>
      </c>
      <c r="Q1669" s="38">
        <f t="shared" si="179"/>
        <v>1</v>
      </c>
      <c r="R1669" s="38">
        <f t="shared" si="180"/>
        <v>0.9</v>
      </c>
      <c r="T1669" s="47">
        <v>17906.157952530812</v>
      </c>
      <c r="U1669" s="47">
        <f t="shared" si="181"/>
        <v>1790.6157952530807</v>
      </c>
      <c r="W1669" s="47">
        <f t="shared" si="182"/>
        <v>17906.157952530812</v>
      </c>
      <c r="X1669" s="47">
        <f t="shared" si="183"/>
        <v>1790.6157952530807</v>
      </c>
    </row>
    <row r="1670" spans="5:24" x14ac:dyDescent="0.2">
      <c r="E1670" s="63">
        <v>28974</v>
      </c>
      <c r="F1670" s="63" t="s">
        <v>60</v>
      </c>
      <c r="G1670" s="63" t="s">
        <v>73</v>
      </c>
      <c r="I1670" s="48" t="s">
        <v>77</v>
      </c>
      <c r="J1670" s="49">
        <v>1900</v>
      </c>
      <c r="K1670" s="49" t="s">
        <v>77</v>
      </c>
      <c r="L1670" s="49" t="s">
        <v>77</v>
      </c>
      <c r="M1670" s="50" t="s">
        <v>77</v>
      </c>
      <c r="N1670" s="46">
        <f t="shared" si="184"/>
        <v>1900</v>
      </c>
      <c r="P1670">
        <f t="shared" si="178"/>
        <v>124</v>
      </c>
      <c r="Q1670" s="38">
        <f t="shared" si="179"/>
        <v>1</v>
      </c>
      <c r="R1670" s="38">
        <f t="shared" si="180"/>
        <v>0.9</v>
      </c>
      <c r="T1670" s="47">
        <v>17255.024936075144</v>
      </c>
      <c r="U1670" s="47">
        <f t="shared" si="181"/>
        <v>1725.502493607514</v>
      </c>
      <c r="W1670" s="47">
        <f t="shared" si="182"/>
        <v>17255.024936075144</v>
      </c>
      <c r="X1670" s="47">
        <f t="shared" si="183"/>
        <v>1725.502493607514</v>
      </c>
    </row>
    <row r="1671" spans="5:24" x14ac:dyDescent="0.2">
      <c r="E1671" s="63">
        <v>28973</v>
      </c>
      <c r="F1671" s="63" t="s">
        <v>60</v>
      </c>
      <c r="G1671" s="63" t="s">
        <v>73</v>
      </c>
      <c r="I1671" s="48" t="s">
        <v>77</v>
      </c>
      <c r="J1671" s="49">
        <v>1900</v>
      </c>
      <c r="K1671" s="49" t="s">
        <v>77</v>
      </c>
      <c r="L1671" s="49" t="s">
        <v>77</v>
      </c>
      <c r="M1671" s="50" t="s">
        <v>77</v>
      </c>
      <c r="N1671" s="46">
        <f t="shared" si="184"/>
        <v>1900</v>
      </c>
      <c r="P1671">
        <f t="shared" si="178"/>
        <v>124</v>
      </c>
      <c r="Q1671" s="38">
        <f t="shared" si="179"/>
        <v>1</v>
      </c>
      <c r="R1671" s="38">
        <f t="shared" si="180"/>
        <v>0.9</v>
      </c>
      <c r="T1671" s="47">
        <v>1272313.9141543712</v>
      </c>
      <c r="U1671" s="47">
        <f t="shared" si="181"/>
        <v>127231.3914154371</v>
      </c>
      <c r="W1671" s="47">
        <f t="shared" si="182"/>
        <v>1272313.9141543712</v>
      </c>
      <c r="X1671" s="47">
        <f t="shared" si="183"/>
        <v>127231.3914154371</v>
      </c>
    </row>
    <row r="1672" spans="5:24" x14ac:dyDescent="0.2">
      <c r="E1672" s="63">
        <v>28972</v>
      </c>
      <c r="F1672" s="63" t="s">
        <v>60</v>
      </c>
      <c r="G1672" s="63" t="s">
        <v>73</v>
      </c>
      <c r="I1672" s="48" t="s">
        <v>77</v>
      </c>
      <c r="J1672" s="49">
        <v>1900</v>
      </c>
      <c r="K1672" s="49" t="s">
        <v>77</v>
      </c>
      <c r="L1672" s="49" t="s">
        <v>77</v>
      </c>
      <c r="M1672" s="50" t="s">
        <v>77</v>
      </c>
      <c r="N1672" s="46">
        <f t="shared" si="184"/>
        <v>1900</v>
      </c>
      <c r="P1672">
        <f t="shared" si="178"/>
        <v>124</v>
      </c>
      <c r="Q1672" s="38">
        <f t="shared" si="179"/>
        <v>1</v>
      </c>
      <c r="R1672" s="38">
        <f t="shared" si="180"/>
        <v>0.9</v>
      </c>
      <c r="T1672" s="47">
        <v>115250.54391265287</v>
      </c>
      <c r="U1672" s="47">
        <f t="shared" si="181"/>
        <v>11525.054391265285</v>
      </c>
      <c r="W1672" s="47">
        <f t="shared" si="182"/>
        <v>115250.54391265287</v>
      </c>
      <c r="X1672" s="47">
        <f t="shared" si="183"/>
        <v>11525.054391265285</v>
      </c>
    </row>
    <row r="1673" spans="5:24" x14ac:dyDescent="0.2">
      <c r="E1673" s="63">
        <v>28970</v>
      </c>
      <c r="F1673" s="63" t="s">
        <v>60</v>
      </c>
      <c r="G1673" s="63" t="s">
        <v>73</v>
      </c>
      <c r="I1673" s="48" t="s">
        <v>77</v>
      </c>
      <c r="J1673" s="49">
        <v>1900</v>
      </c>
      <c r="K1673" s="49" t="s">
        <v>77</v>
      </c>
      <c r="L1673" s="49" t="s">
        <v>77</v>
      </c>
      <c r="M1673" s="50" t="s">
        <v>77</v>
      </c>
      <c r="N1673" s="46">
        <f t="shared" si="184"/>
        <v>1900</v>
      </c>
      <c r="P1673">
        <f t="shared" si="178"/>
        <v>124</v>
      </c>
      <c r="Q1673" s="38">
        <f t="shared" si="179"/>
        <v>1</v>
      </c>
      <c r="R1673" s="38">
        <f t="shared" si="180"/>
        <v>0.9</v>
      </c>
      <c r="T1673" s="47">
        <v>208818.35837733204</v>
      </c>
      <c r="U1673" s="47">
        <f t="shared" si="181"/>
        <v>20881.835837733201</v>
      </c>
      <c r="W1673" s="47">
        <f t="shared" si="182"/>
        <v>208818.35837733204</v>
      </c>
      <c r="X1673" s="47">
        <f t="shared" si="183"/>
        <v>20881.835837733201</v>
      </c>
    </row>
    <row r="1674" spans="5:24" x14ac:dyDescent="0.2">
      <c r="E1674" s="63">
        <v>28969</v>
      </c>
      <c r="F1674" s="63" t="s">
        <v>60</v>
      </c>
      <c r="G1674" s="63" t="s">
        <v>73</v>
      </c>
      <c r="I1674" s="48" t="s">
        <v>77</v>
      </c>
      <c r="J1674" s="49">
        <v>1900</v>
      </c>
      <c r="K1674" s="49" t="s">
        <v>77</v>
      </c>
      <c r="L1674" s="49" t="s">
        <v>77</v>
      </c>
      <c r="M1674" s="50" t="s">
        <v>77</v>
      </c>
      <c r="N1674" s="46">
        <f t="shared" si="184"/>
        <v>1900</v>
      </c>
      <c r="P1674">
        <f t="shared" si="178"/>
        <v>124</v>
      </c>
      <c r="Q1674" s="38">
        <f t="shared" si="179"/>
        <v>1</v>
      </c>
      <c r="R1674" s="38">
        <f t="shared" si="180"/>
        <v>0.9</v>
      </c>
      <c r="T1674" s="47">
        <v>593703.08440427622</v>
      </c>
      <c r="U1674" s="47">
        <f t="shared" si="181"/>
        <v>59370.308440427609</v>
      </c>
      <c r="W1674" s="47">
        <f t="shared" si="182"/>
        <v>593703.08440427622</v>
      </c>
      <c r="X1674" s="47">
        <f t="shared" si="183"/>
        <v>59370.308440427609</v>
      </c>
    </row>
    <row r="1675" spans="5:24" x14ac:dyDescent="0.2">
      <c r="E1675" s="63">
        <v>28965</v>
      </c>
      <c r="F1675" s="63" t="s">
        <v>60</v>
      </c>
      <c r="G1675" s="63" t="s">
        <v>73</v>
      </c>
      <c r="I1675" s="48" t="s">
        <v>77</v>
      </c>
      <c r="J1675" s="49">
        <v>1900</v>
      </c>
      <c r="K1675" s="49" t="s">
        <v>77</v>
      </c>
      <c r="L1675" s="49" t="s">
        <v>77</v>
      </c>
      <c r="M1675" s="50" t="s">
        <v>77</v>
      </c>
      <c r="N1675" s="46">
        <f t="shared" si="184"/>
        <v>1900</v>
      </c>
      <c r="P1675">
        <f t="shared" si="178"/>
        <v>124</v>
      </c>
      <c r="Q1675" s="38">
        <f t="shared" si="179"/>
        <v>1</v>
      </c>
      <c r="R1675" s="38">
        <f t="shared" si="180"/>
        <v>0.9</v>
      </c>
      <c r="T1675" s="47">
        <v>33533.350347466796</v>
      </c>
      <c r="U1675" s="47">
        <f t="shared" si="181"/>
        <v>3353.335034746679</v>
      </c>
      <c r="W1675" s="47">
        <f t="shared" si="182"/>
        <v>33533.350347466796</v>
      </c>
      <c r="X1675" s="47">
        <f t="shared" si="183"/>
        <v>3353.335034746679</v>
      </c>
    </row>
    <row r="1676" spans="5:24" x14ac:dyDescent="0.2">
      <c r="E1676" s="63">
        <v>28962</v>
      </c>
      <c r="F1676" s="63" t="s">
        <v>60</v>
      </c>
      <c r="G1676" s="63" t="s">
        <v>73</v>
      </c>
      <c r="I1676" s="48" t="s">
        <v>77</v>
      </c>
      <c r="J1676" s="49">
        <v>1900</v>
      </c>
      <c r="K1676" s="49" t="s">
        <v>77</v>
      </c>
      <c r="L1676" s="49" t="s">
        <v>77</v>
      </c>
      <c r="M1676" s="50" t="s">
        <v>77</v>
      </c>
      <c r="N1676" s="46">
        <f t="shared" si="184"/>
        <v>1900</v>
      </c>
      <c r="P1676">
        <f t="shared" si="178"/>
        <v>124</v>
      </c>
      <c r="Q1676" s="38">
        <f t="shared" si="179"/>
        <v>1</v>
      </c>
      <c r="R1676" s="38">
        <f t="shared" si="180"/>
        <v>0.9</v>
      </c>
      <c r="T1676" s="47">
        <v>106785.8146987292</v>
      </c>
      <c r="U1676" s="47">
        <f t="shared" si="181"/>
        <v>10678.581469872917</v>
      </c>
      <c r="W1676" s="47">
        <f t="shared" si="182"/>
        <v>106785.8146987292</v>
      </c>
      <c r="X1676" s="47">
        <f t="shared" si="183"/>
        <v>10678.581469872917</v>
      </c>
    </row>
    <row r="1677" spans="5:24" x14ac:dyDescent="0.2">
      <c r="E1677" s="63">
        <v>28961</v>
      </c>
      <c r="F1677" s="63" t="s">
        <v>60</v>
      </c>
      <c r="G1677" s="63" t="s">
        <v>73</v>
      </c>
      <c r="I1677" s="48" t="s">
        <v>77</v>
      </c>
      <c r="J1677" s="49">
        <v>1900</v>
      </c>
      <c r="K1677" s="49" t="s">
        <v>77</v>
      </c>
      <c r="L1677" s="49" t="s">
        <v>77</v>
      </c>
      <c r="M1677" s="50" t="s">
        <v>77</v>
      </c>
      <c r="N1677" s="46">
        <f t="shared" si="184"/>
        <v>1900</v>
      </c>
      <c r="P1677">
        <f t="shared" si="178"/>
        <v>124</v>
      </c>
      <c r="Q1677" s="38">
        <f t="shared" si="179"/>
        <v>1</v>
      </c>
      <c r="R1677" s="38">
        <f t="shared" si="180"/>
        <v>0.9</v>
      </c>
      <c r="T1677" s="47">
        <v>55346.306398731605</v>
      </c>
      <c r="U1677" s="47">
        <f t="shared" si="181"/>
        <v>5534.6306398731595</v>
      </c>
      <c r="W1677" s="47">
        <f t="shared" si="182"/>
        <v>55346.306398731605</v>
      </c>
      <c r="X1677" s="47">
        <f t="shared" si="183"/>
        <v>5534.6306398731595</v>
      </c>
    </row>
    <row r="1678" spans="5:24" x14ac:dyDescent="0.2">
      <c r="E1678" s="63">
        <v>28958</v>
      </c>
      <c r="F1678" s="63" t="s">
        <v>60</v>
      </c>
      <c r="G1678" s="63" t="s">
        <v>73</v>
      </c>
      <c r="I1678" s="48" t="s">
        <v>77</v>
      </c>
      <c r="J1678" s="49">
        <v>1900</v>
      </c>
      <c r="K1678" s="49" t="s">
        <v>77</v>
      </c>
      <c r="L1678" s="49" t="s">
        <v>77</v>
      </c>
      <c r="M1678" s="50" t="s">
        <v>77</v>
      </c>
      <c r="N1678" s="46">
        <f t="shared" si="184"/>
        <v>1900</v>
      </c>
      <c r="P1678">
        <f t="shared" si="178"/>
        <v>124</v>
      </c>
      <c r="Q1678" s="38">
        <f t="shared" si="179"/>
        <v>1</v>
      </c>
      <c r="R1678" s="38">
        <f t="shared" si="180"/>
        <v>0.9</v>
      </c>
      <c r="T1678" s="47">
        <v>784615.28482907743</v>
      </c>
      <c r="U1678" s="47">
        <f t="shared" si="181"/>
        <v>78461.528482907728</v>
      </c>
      <c r="W1678" s="47">
        <f t="shared" si="182"/>
        <v>784615.28482907743</v>
      </c>
      <c r="X1678" s="47">
        <f t="shared" si="183"/>
        <v>78461.528482907728</v>
      </c>
    </row>
    <row r="1679" spans="5:24" x14ac:dyDescent="0.2">
      <c r="E1679" s="63">
        <v>28957</v>
      </c>
      <c r="F1679" s="63" t="s">
        <v>60</v>
      </c>
      <c r="G1679" s="63" t="s">
        <v>73</v>
      </c>
      <c r="I1679" s="48">
        <v>2014</v>
      </c>
      <c r="J1679" s="49" t="s">
        <v>77</v>
      </c>
      <c r="K1679" s="49" t="s">
        <v>77</v>
      </c>
      <c r="L1679" s="49" t="s">
        <v>77</v>
      </c>
      <c r="M1679" s="50" t="s">
        <v>77</v>
      </c>
      <c r="N1679" s="46">
        <f t="shared" si="184"/>
        <v>2014</v>
      </c>
      <c r="P1679">
        <f t="shared" si="178"/>
        <v>10</v>
      </c>
      <c r="Q1679" s="38">
        <f t="shared" si="179"/>
        <v>0.2</v>
      </c>
      <c r="R1679" s="38">
        <f t="shared" si="180"/>
        <v>0.2</v>
      </c>
      <c r="T1679" s="47">
        <v>3280733.7034118725</v>
      </c>
      <c r="U1679" s="47">
        <f t="shared" si="181"/>
        <v>2624586.9627294983</v>
      </c>
      <c r="W1679" s="47">
        <f t="shared" si="182"/>
        <v>3280733.7034118725</v>
      </c>
      <c r="X1679" s="47">
        <f t="shared" si="183"/>
        <v>2624586.9627294983</v>
      </c>
    </row>
    <row r="1680" spans="5:24" x14ac:dyDescent="0.2">
      <c r="E1680" s="63">
        <v>28956</v>
      </c>
      <c r="F1680" s="63" t="s">
        <v>60</v>
      </c>
      <c r="G1680" s="63" t="s">
        <v>73</v>
      </c>
      <c r="I1680" s="48" t="s">
        <v>77</v>
      </c>
      <c r="J1680" s="49">
        <v>1900</v>
      </c>
      <c r="K1680" s="49" t="s">
        <v>77</v>
      </c>
      <c r="L1680" s="49" t="s">
        <v>77</v>
      </c>
      <c r="M1680" s="50" t="s">
        <v>77</v>
      </c>
      <c r="N1680" s="46">
        <f t="shared" si="184"/>
        <v>1900</v>
      </c>
      <c r="P1680">
        <f t="shared" si="178"/>
        <v>124</v>
      </c>
      <c r="Q1680" s="38">
        <f t="shared" si="179"/>
        <v>1</v>
      </c>
      <c r="R1680" s="38">
        <f t="shared" si="180"/>
        <v>0.9</v>
      </c>
      <c r="T1680" s="47">
        <v>358448.72555884405</v>
      </c>
      <c r="U1680" s="47">
        <f t="shared" si="181"/>
        <v>35844.872555884394</v>
      </c>
      <c r="W1680" s="47">
        <f t="shared" si="182"/>
        <v>358448.72555884405</v>
      </c>
      <c r="X1680" s="47">
        <f t="shared" si="183"/>
        <v>35844.872555884394</v>
      </c>
    </row>
    <row r="1681" spans="5:24" x14ac:dyDescent="0.2">
      <c r="E1681" s="63">
        <v>28955</v>
      </c>
      <c r="F1681" s="63" t="s">
        <v>60</v>
      </c>
      <c r="G1681" s="63" t="s">
        <v>73</v>
      </c>
      <c r="I1681" s="48" t="s">
        <v>77</v>
      </c>
      <c r="J1681" s="49">
        <v>1900</v>
      </c>
      <c r="K1681" s="49" t="s">
        <v>77</v>
      </c>
      <c r="L1681" s="49" t="s">
        <v>77</v>
      </c>
      <c r="M1681" s="50" t="s">
        <v>77</v>
      </c>
      <c r="N1681" s="46">
        <f t="shared" si="184"/>
        <v>1900</v>
      </c>
      <c r="P1681">
        <f t="shared" si="178"/>
        <v>124</v>
      </c>
      <c r="Q1681" s="38">
        <f t="shared" si="179"/>
        <v>1</v>
      </c>
      <c r="R1681" s="38">
        <f t="shared" si="180"/>
        <v>0.9</v>
      </c>
      <c r="T1681" s="47">
        <v>3255.6650822783295</v>
      </c>
      <c r="U1681" s="47">
        <f t="shared" si="181"/>
        <v>325.56650822783286</v>
      </c>
      <c r="W1681" s="47">
        <f t="shared" si="182"/>
        <v>3255.6650822783295</v>
      </c>
      <c r="X1681" s="47">
        <f t="shared" si="183"/>
        <v>325.56650822783286</v>
      </c>
    </row>
    <row r="1682" spans="5:24" x14ac:dyDescent="0.2">
      <c r="E1682" s="63">
        <v>28954</v>
      </c>
      <c r="F1682" s="63" t="s">
        <v>60</v>
      </c>
      <c r="G1682" s="63" t="s">
        <v>73</v>
      </c>
      <c r="I1682" s="48">
        <v>2013</v>
      </c>
      <c r="J1682" s="49" t="s">
        <v>77</v>
      </c>
      <c r="K1682" s="49" t="s">
        <v>77</v>
      </c>
      <c r="L1682" s="49" t="s">
        <v>77</v>
      </c>
      <c r="M1682" s="50" t="s">
        <v>77</v>
      </c>
      <c r="N1682" s="46">
        <f t="shared" si="184"/>
        <v>2013</v>
      </c>
      <c r="P1682">
        <f t="shared" si="178"/>
        <v>11</v>
      </c>
      <c r="Q1682" s="38">
        <f t="shared" si="179"/>
        <v>0.22</v>
      </c>
      <c r="R1682" s="38">
        <f t="shared" si="180"/>
        <v>0.22</v>
      </c>
      <c r="T1682" s="47">
        <v>4941774.0283902753</v>
      </c>
      <c r="U1682" s="47">
        <f t="shared" si="181"/>
        <v>3854583.7421444147</v>
      </c>
      <c r="W1682" s="47">
        <f t="shared" si="182"/>
        <v>4941774.0283902753</v>
      </c>
      <c r="X1682" s="47">
        <f t="shared" si="183"/>
        <v>3854583.7421444147</v>
      </c>
    </row>
    <row r="1683" spans="5:24" x14ac:dyDescent="0.2">
      <c r="E1683" s="63">
        <v>28953</v>
      </c>
      <c r="F1683" s="63" t="s">
        <v>60</v>
      </c>
      <c r="G1683" s="63" t="s">
        <v>73</v>
      </c>
      <c r="I1683" s="48">
        <v>2005</v>
      </c>
      <c r="J1683" s="49" t="s">
        <v>77</v>
      </c>
      <c r="K1683" s="49" t="s">
        <v>77</v>
      </c>
      <c r="L1683" s="49" t="s">
        <v>77</v>
      </c>
      <c r="M1683" s="50" t="s">
        <v>77</v>
      </c>
      <c r="N1683" s="46">
        <f t="shared" si="184"/>
        <v>2005</v>
      </c>
      <c r="P1683">
        <f t="shared" si="178"/>
        <v>19</v>
      </c>
      <c r="Q1683" s="38">
        <f t="shared" si="179"/>
        <v>0.38</v>
      </c>
      <c r="R1683" s="38">
        <f t="shared" si="180"/>
        <v>0.38</v>
      </c>
      <c r="T1683" s="47">
        <v>310590.44884935266</v>
      </c>
      <c r="U1683" s="47">
        <f t="shared" si="181"/>
        <v>192566.07828659864</v>
      </c>
      <c r="W1683" s="47">
        <f t="shared" si="182"/>
        <v>310590.44884935266</v>
      </c>
      <c r="X1683" s="47">
        <f t="shared" si="183"/>
        <v>192566.07828659864</v>
      </c>
    </row>
    <row r="1684" spans="5:24" x14ac:dyDescent="0.2">
      <c r="E1684" s="63">
        <v>28952</v>
      </c>
      <c r="F1684" s="63" t="s">
        <v>60</v>
      </c>
      <c r="G1684" s="63" t="s">
        <v>73</v>
      </c>
      <c r="I1684" s="48">
        <v>2005</v>
      </c>
      <c r="J1684" s="49" t="s">
        <v>77</v>
      </c>
      <c r="K1684" s="49" t="s">
        <v>77</v>
      </c>
      <c r="L1684" s="49" t="s">
        <v>77</v>
      </c>
      <c r="M1684" s="50" t="s">
        <v>77</v>
      </c>
      <c r="N1684" s="46">
        <f t="shared" si="184"/>
        <v>2005</v>
      </c>
      <c r="P1684">
        <f t="shared" si="178"/>
        <v>19</v>
      </c>
      <c r="Q1684" s="38">
        <f t="shared" si="179"/>
        <v>0.38</v>
      </c>
      <c r="R1684" s="38">
        <f t="shared" si="180"/>
        <v>0.38</v>
      </c>
      <c r="T1684" s="47">
        <v>12045.960804429818</v>
      </c>
      <c r="U1684" s="47">
        <f t="shared" si="181"/>
        <v>7468.4956987464875</v>
      </c>
      <c r="W1684" s="47">
        <f t="shared" si="182"/>
        <v>12045.960804429818</v>
      </c>
      <c r="X1684" s="47">
        <f t="shared" si="183"/>
        <v>7468.4956987464875</v>
      </c>
    </row>
    <row r="1685" spans="5:24" x14ac:dyDescent="0.2">
      <c r="E1685" s="63">
        <v>28951</v>
      </c>
      <c r="F1685" s="63" t="s">
        <v>60</v>
      </c>
      <c r="G1685" s="63" t="s">
        <v>73</v>
      </c>
      <c r="I1685" s="48">
        <v>2005</v>
      </c>
      <c r="J1685" s="49" t="s">
        <v>77</v>
      </c>
      <c r="K1685" s="49" t="s">
        <v>77</v>
      </c>
      <c r="L1685" s="49" t="s">
        <v>77</v>
      </c>
      <c r="M1685" s="50" t="s">
        <v>77</v>
      </c>
      <c r="N1685" s="46">
        <f t="shared" si="184"/>
        <v>2005</v>
      </c>
      <c r="P1685">
        <f t="shared" si="178"/>
        <v>19</v>
      </c>
      <c r="Q1685" s="38">
        <f t="shared" si="179"/>
        <v>0.38</v>
      </c>
      <c r="R1685" s="38">
        <f t="shared" si="180"/>
        <v>0.38</v>
      </c>
      <c r="T1685" s="47">
        <v>288777.49279808777</v>
      </c>
      <c r="U1685" s="47">
        <f t="shared" si="181"/>
        <v>179042.04553481442</v>
      </c>
      <c r="W1685" s="47">
        <f t="shared" si="182"/>
        <v>288777.49279808777</v>
      </c>
      <c r="X1685" s="47">
        <f t="shared" si="183"/>
        <v>179042.04553481442</v>
      </c>
    </row>
    <row r="1686" spans="5:24" x14ac:dyDescent="0.2">
      <c r="E1686" s="63">
        <v>28950</v>
      </c>
      <c r="F1686" s="63" t="s">
        <v>60</v>
      </c>
      <c r="G1686" s="63" t="s">
        <v>73</v>
      </c>
      <c r="I1686" s="48">
        <v>2005</v>
      </c>
      <c r="J1686" s="49" t="s">
        <v>77</v>
      </c>
      <c r="K1686" s="49" t="s">
        <v>77</v>
      </c>
      <c r="L1686" s="49" t="s">
        <v>77</v>
      </c>
      <c r="M1686" s="50" t="s">
        <v>77</v>
      </c>
      <c r="N1686" s="46">
        <f t="shared" si="184"/>
        <v>2005</v>
      </c>
      <c r="P1686">
        <f t="shared" si="178"/>
        <v>19</v>
      </c>
      <c r="Q1686" s="38">
        <f t="shared" si="179"/>
        <v>0.38</v>
      </c>
      <c r="R1686" s="38">
        <f t="shared" si="180"/>
        <v>0.38</v>
      </c>
      <c r="T1686" s="47">
        <v>107436.94771518487</v>
      </c>
      <c r="U1686" s="47">
        <f t="shared" si="181"/>
        <v>66610.907583414621</v>
      </c>
      <c r="W1686" s="47">
        <f t="shared" si="182"/>
        <v>107436.94771518487</v>
      </c>
      <c r="X1686" s="47">
        <f t="shared" si="183"/>
        <v>66610.907583414621</v>
      </c>
    </row>
    <row r="1687" spans="5:24" x14ac:dyDescent="0.2">
      <c r="E1687" s="63">
        <v>28949</v>
      </c>
      <c r="F1687" s="63" t="s">
        <v>60</v>
      </c>
      <c r="G1687" s="63" t="s">
        <v>73</v>
      </c>
      <c r="I1687" s="48">
        <v>2005</v>
      </c>
      <c r="J1687" s="49" t="s">
        <v>77</v>
      </c>
      <c r="K1687" s="49" t="s">
        <v>77</v>
      </c>
      <c r="L1687" s="49" t="s">
        <v>77</v>
      </c>
      <c r="M1687" s="50" t="s">
        <v>77</v>
      </c>
      <c r="N1687" s="46">
        <f t="shared" si="184"/>
        <v>2005</v>
      </c>
      <c r="P1687">
        <f t="shared" ref="P1687:P1750" si="185">$I$4-N1687</f>
        <v>19</v>
      </c>
      <c r="Q1687" s="38">
        <f t="shared" ref="Q1687:Q1750" si="186">MIN(1,P1687/$K$4)</f>
        <v>0.38</v>
      </c>
      <c r="R1687" s="38">
        <f t="shared" ref="R1687:R1750" si="187">IF(Q1687=1,1-$N$4,Q1687)</f>
        <v>0.38</v>
      </c>
      <c r="T1687" s="47">
        <v>3463376.5145276869</v>
      </c>
      <c r="U1687" s="47">
        <f t="shared" ref="U1687:U1750" si="188">(1-R1687)*$T1687</f>
        <v>2147293.4390071658</v>
      </c>
      <c r="W1687" s="47">
        <f t="shared" ref="W1687:W1750" si="189">IF(G1687="Operational",T1687,0)</f>
        <v>3463376.5145276869</v>
      </c>
      <c r="X1687" s="47">
        <f t="shared" ref="X1687:X1750" si="190">IF(W1687=0,0,U1687)</f>
        <v>2147293.4390071658</v>
      </c>
    </row>
    <row r="1688" spans="5:24" x14ac:dyDescent="0.2">
      <c r="E1688" s="63">
        <v>28948</v>
      </c>
      <c r="F1688" s="63" t="s">
        <v>60</v>
      </c>
      <c r="G1688" s="63" t="s">
        <v>73</v>
      </c>
      <c r="I1688" s="48">
        <v>2005</v>
      </c>
      <c r="J1688" s="49" t="s">
        <v>77</v>
      </c>
      <c r="K1688" s="49" t="s">
        <v>77</v>
      </c>
      <c r="L1688" s="49" t="s">
        <v>77</v>
      </c>
      <c r="M1688" s="50" t="s">
        <v>77</v>
      </c>
      <c r="N1688" s="46">
        <f t="shared" ref="N1688:N1751" si="191">MIN(I1688:M1688)</f>
        <v>2005</v>
      </c>
      <c r="P1688">
        <f t="shared" si="185"/>
        <v>19</v>
      </c>
      <c r="Q1688" s="38">
        <f t="shared" si="186"/>
        <v>0.38</v>
      </c>
      <c r="R1688" s="38">
        <f t="shared" si="187"/>
        <v>0.38</v>
      </c>
      <c r="T1688" s="47">
        <v>464583.40724111762</v>
      </c>
      <c r="U1688" s="47">
        <f t="shared" si="188"/>
        <v>288041.7124894929</v>
      </c>
      <c r="W1688" s="47">
        <f t="shared" si="189"/>
        <v>464583.40724111762</v>
      </c>
      <c r="X1688" s="47">
        <f t="shared" si="190"/>
        <v>288041.7124894929</v>
      </c>
    </row>
    <row r="1689" spans="5:24" x14ac:dyDescent="0.2">
      <c r="E1689" s="63">
        <v>28947</v>
      </c>
      <c r="F1689" s="63" t="s">
        <v>60</v>
      </c>
      <c r="G1689" s="63" t="s">
        <v>73</v>
      </c>
      <c r="I1689" s="48">
        <v>2005</v>
      </c>
      <c r="J1689" s="49" t="s">
        <v>77</v>
      </c>
      <c r="K1689" s="49" t="s">
        <v>77</v>
      </c>
      <c r="L1689" s="49" t="s">
        <v>77</v>
      </c>
      <c r="M1689" s="50" t="s">
        <v>77</v>
      </c>
      <c r="N1689" s="46">
        <f t="shared" si="191"/>
        <v>2005</v>
      </c>
      <c r="P1689">
        <f t="shared" si="185"/>
        <v>19</v>
      </c>
      <c r="Q1689" s="38">
        <f t="shared" si="186"/>
        <v>0.38</v>
      </c>
      <c r="R1689" s="38">
        <f t="shared" si="187"/>
        <v>0.38</v>
      </c>
      <c r="T1689" s="47">
        <v>2702202.0182910133</v>
      </c>
      <c r="U1689" s="47">
        <f t="shared" si="188"/>
        <v>1675365.2513404281</v>
      </c>
      <c r="W1689" s="47">
        <f t="shared" si="189"/>
        <v>2702202.0182910133</v>
      </c>
      <c r="X1689" s="47">
        <f t="shared" si="190"/>
        <v>1675365.2513404281</v>
      </c>
    </row>
    <row r="1690" spans="5:24" x14ac:dyDescent="0.2">
      <c r="E1690" s="63">
        <v>28946</v>
      </c>
      <c r="F1690" s="63" t="s">
        <v>60</v>
      </c>
      <c r="G1690" s="63" t="s">
        <v>73</v>
      </c>
      <c r="I1690" s="48">
        <v>2005</v>
      </c>
      <c r="J1690" s="49" t="s">
        <v>77</v>
      </c>
      <c r="K1690" s="49" t="s">
        <v>77</v>
      </c>
      <c r="L1690" s="49" t="s">
        <v>77</v>
      </c>
      <c r="M1690" s="50" t="s">
        <v>77</v>
      </c>
      <c r="N1690" s="46">
        <f t="shared" si="191"/>
        <v>2005</v>
      </c>
      <c r="P1690">
        <f t="shared" si="185"/>
        <v>19</v>
      </c>
      <c r="Q1690" s="38">
        <f t="shared" si="186"/>
        <v>0.38</v>
      </c>
      <c r="R1690" s="38">
        <f t="shared" si="187"/>
        <v>0.38</v>
      </c>
      <c r="T1690" s="47">
        <v>298870.05455315067</v>
      </c>
      <c r="U1690" s="47">
        <f t="shared" si="188"/>
        <v>185299.4338229534</v>
      </c>
      <c r="W1690" s="47">
        <f t="shared" si="189"/>
        <v>298870.05455315067</v>
      </c>
      <c r="X1690" s="47">
        <f t="shared" si="190"/>
        <v>185299.4338229534</v>
      </c>
    </row>
    <row r="1691" spans="5:24" x14ac:dyDescent="0.2">
      <c r="E1691" s="63">
        <v>28945</v>
      </c>
      <c r="F1691" s="63" t="s">
        <v>60</v>
      </c>
      <c r="G1691" s="63" t="s">
        <v>73</v>
      </c>
      <c r="I1691" s="48">
        <v>2005</v>
      </c>
      <c r="J1691" s="49" t="s">
        <v>77</v>
      </c>
      <c r="K1691" s="49" t="s">
        <v>77</v>
      </c>
      <c r="L1691" s="49" t="s">
        <v>77</v>
      </c>
      <c r="M1691" s="50" t="s">
        <v>77</v>
      </c>
      <c r="N1691" s="46">
        <f t="shared" si="191"/>
        <v>2005</v>
      </c>
      <c r="P1691">
        <f t="shared" si="185"/>
        <v>19</v>
      </c>
      <c r="Q1691" s="38">
        <f t="shared" si="186"/>
        <v>0.38</v>
      </c>
      <c r="R1691" s="38">
        <f t="shared" si="187"/>
        <v>0.38</v>
      </c>
      <c r="T1691" s="47">
        <v>93112.021353160206</v>
      </c>
      <c r="U1691" s="47">
        <f t="shared" si="188"/>
        <v>57729.45323895933</v>
      </c>
      <c r="W1691" s="47">
        <f t="shared" si="189"/>
        <v>93112.021353160206</v>
      </c>
      <c r="X1691" s="47">
        <f t="shared" si="190"/>
        <v>57729.45323895933</v>
      </c>
    </row>
    <row r="1692" spans="5:24" x14ac:dyDescent="0.2">
      <c r="E1692" s="63">
        <v>28944</v>
      </c>
      <c r="F1692" s="63" t="s">
        <v>60</v>
      </c>
      <c r="G1692" s="63" t="s">
        <v>73</v>
      </c>
      <c r="I1692" s="48">
        <v>2005</v>
      </c>
      <c r="J1692" s="49" t="s">
        <v>77</v>
      </c>
      <c r="K1692" s="49" t="s">
        <v>77</v>
      </c>
      <c r="L1692" s="49" t="s">
        <v>77</v>
      </c>
      <c r="M1692" s="50" t="s">
        <v>77</v>
      </c>
      <c r="N1692" s="46">
        <f t="shared" si="191"/>
        <v>2005</v>
      </c>
      <c r="P1692">
        <f t="shared" si="185"/>
        <v>19</v>
      </c>
      <c r="Q1692" s="38">
        <f t="shared" si="186"/>
        <v>0.38</v>
      </c>
      <c r="R1692" s="38">
        <f t="shared" si="187"/>
        <v>0.38</v>
      </c>
      <c r="T1692" s="47">
        <v>26045.320658226636</v>
      </c>
      <c r="U1692" s="47">
        <f t="shared" si="188"/>
        <v>16148.098808100514</v>
      </c>
      <c r="W1692" s="47">
        <f t="shared" si="189"/>
        <v>26045.320658226636</v>
      </c>
      <c r="X1692" s="47">
        <f t="shared" si="190"/>
        <v>16148.098808100514</v>
      </c>
    </row>
    <row r="1693" spans="5:24" x14ac:dyDescent="0.2">
      <c r="E1693" s="63">
        <v>28943</v>
      </c>
      <c r="F1693" s="63" t="s">
        <v>60</v>
      </c>
      <c r="G1693" s="63" t="s">
        <v>73</v>
      </c>
      <c r="I1693" s="48">
        <v>2005</v>
      </c>
      <c r="J1693" s="49" t="s">
        <v>77</v>
      </c>
      <c r="K1693" s="49" t="s">
        <v>77</v>
      </c>
      <c r="L1693" s="49" t="s">
        <v>77</v>
      </c>
      <c r="M1693" s="50" t="s">
        <v>77</v>
      </c>
      <c r="N1693" s="46">
        <f t="shared" si="191"/>
        <v>2005</v>
      </c>
      <c r="P1693">
        <f t="shared" si="185"/>
        <v>19</v>
      </c>
      <c r="Q1693" s="38">
        <f t="shared" si="186"/>
        <v>0.38</v>
      </c>
      <c r="R1693" s="38">
        <f t="shared" si="187"/>
        <v>0.38</v>
      </c>
      <c r="T1693" s="47">
        <v>309939.31583289697</v>
      </c>
      <c r="U1693" s="47">
        <f t="shared" si="188"/>
        <v>192162.37581639612</v>
      </c>
      <c r="W1693" s="47">
        <f t="shared" si="189"/>
        <v>309939.31583289697</v>
      </c>
      <c r="X1693" s="47">
        <f t="shared" si="190"/>
        <v>192162.37581639612</v>
      </c>
    </row>
    <row r="1694" spans="5:24" x14ac:dyDescent="0.2">
      <c r="E1694" s="63">
        <v>28942</v>
      </c>
      <c r="F1694" s="63" t="s">
        <v>60</v>
      </c>
      <c r="G1694" s="63" t="s">
        <v>73</v>
      </c>
      <c r="I1694" s="48" t="s">
        <v>77</v>
      </c>
      <c r="J1694" s="49">
        <v>1900</v>
      </c>
      <c r="K1694" s="49" t="s">
        <v>77</v>
      </c>
      <c r="L1694" s="49" t="s">
        <v>77</v>
      </c>
      <c r="M1694" s="50" t="s">
        <v>77</v>
      </c>
      <c r="N1694" s="46">
        <f t="shared" si="191"/>
        <v>1900</v>
      </c>
      <c r="P1694">
        <f t="shared" si="185"/>
        <v>124</v>
      </c>
      <c r="Q1694" s="38">
        <f t="shared" si="186"/>
        <v>1</v>
      </c>
      <c r="R1694" s="38">
        <f t="shared" si="187"/>
        <v>0.9</v>
      </c>
      <c r="T1694" s="47">
        <v>22138.522559492641</v>
      </c>
      <c r="U1694" s="47">
        <f t="shared" si="188"/>
        <v>2213.8522559492635</v>
      </c>
      <c r="W1694" s="47">
        <f t="shared" si="189"/>
        <v>22138.522559492641</v>
      </c>
      <c r="X1694" s="47">
        <f t="shared" si="190"/>
        <v>2213.8522559492635</v>
      </c>
    </row>
    <row r="1695" spans="5:24" x14ac:dyDescent="0.2">
      <c r="E1695" s="63">
        <v>28941</v>
      </c>
      <c r="F1695" s="63" t="s">
        <v>60</v>
      </c>
      <c r="G1695" s="63" t="s">
        <v>73</v>
      </c>
      <c r="I1695" s="48" t="s">
        <v>77</v>
      </c>
      <c r="J1695" s="49">
        <v>1900</v>
      </c>
      <c r="K1695" s="49" t="s">
        <v>77</v>
      </c>
      <c r="L1695" s="49" t="s">
        <v>77</v>
      </c>
      <c r="M1695" s="50" t="s">
        <v>77</v>
      </c>
      <c r="N1695" s="46">
        <f t="shared" si="191"/>
        <v>1900</v>
      </c>
      <c r="P1695">
        <f t="shared" si="185"/>
        <v>124</v>
      </c>
      <c r="Q1695" s="38">
        <f t="shared" si="186"/>
        <v>1</v>
      </c>
      <c r="R1695" s="38">
        <f t="shared" si="187"/>
        <v>0.9</v>
      </c>
      <c r="T1695" s="47">
        <v>178410.44650885247</v>
      </c>
      <c r="U1695" s="47">
        <f t="shared" si="188"/>
        <v>17841.044650885244</v>
      </c>
      <c r="W1695" s="47">
        <f t="shared" si="189"/>
        <v>178410.44650885247</v>
      </c>
      <c r="X1695" s="47">
        <f t="shared" si="190"/>
        <v>17841.044650885244</v>
      </c>
    </row>
    <row r="1696" spans="5:24" x14ac:dyDescent="0.2">
      <c r="E1696" s="63">
        <v>28940</v>
      </c>
      <c r="F1696" s="63" t="s">
        <v>60</v>
      </c>
      <c r="G1696" s="63" t="s">
        <v>73</v>
      </c>
      <c r="I1696" s="48" t="s">
        <v>77</v>
      </c>
      <c r="J1696" s="49">
        <v>1900</v>
      </c>
      <c r="K1696" s="49" t="s">
        <v>77</v>
      </c>
      <c r="L1696" s="49" t="s">
        <v>77</v>
      </c>
      <c r="M1696" s="50" t="s">
        <v>77</v>
      </c>
      <c r="N1696" s="46">
        <f t="shared" si="191"/>
        <v>1900</v>
      </c>
      <c r="P1696">
        <f t="shared" si="185"/>
        <v>124</v>
      </c>
      <c r="Q1696" s="38">
        <f t="shared" si="186"/>
        <v>1</v>
      </c>
      <c r="R1696" s="38">
        <f t="shared" si="187"/>
        <v>0.9</v>
      </c>
      <c r="T1696" s="47">
        <v>15627.192394935981</v>
      </c>
      <c r="U1696" s="47">
        <f t="shared" si="188"/>
        <v>1562.7192394935978</v>
      </c>
      <c r="W1696" s="47">
        <f t="shared" si="189"/>
        <v>15627.192394935981</v>
      </c>
      <c r="X1696" s="47">
        <f t="shared" si="190"/>
        <v>1562.7192394935978</v>
      </c>
    </row>
    <row r="1697" spans="5:24" x14ac:dyDescent="0.2">
      <c r="E1697" s="63">
        <v>28939</v>
      </c>
      <c r="F1697" s="63" t="s">
        <v>60</v>
      </c>
      <c r="G1697" s="63" t="s">
        <v>73</v>
      </c>
      <c r="I1697" s="48" t="s">
        <v>77</v>
      </c>
      <c r="J1697" s="49">
        <v>1900</v>
      </c>
      <c r="K1697" s="49" t="s">
        <v>77</v>
      </c>
      <c r="L1697" s="49" t="s">
        <v>77</v>
      </c>
      <c r="M1697" s="50" t="s">
        <v>77</v>
      </c>
      <c r="N1697" s="46">
        <f t="shared" si="191"/>
        <v>1900</v>
      </c>
      <c r="P1697">
        <f t="shared" si="185"/>
        <v>124</v>
      </c>
      <c r="Q1697" s="38">
        <f t="shared" si="186"/>
        <v>1</v>
      </c>
      <c r="R1697" s="38">
        <f t="shared" si="187"/>
        <v>0.9</v>
      </c>
      <c r="T1697" s="47">
        <v>56974.138939870754</v>
      </c>
      <c r="U1697" s="47">
        <f t="shared" si="188"/>
        <v>5697.4138939870745</v>
      </c>
      <c r="W1697" s="47">
        <f t="shared" si="189"/>
        <v>56974.138939870754</v>
      </c>
      <c r="X1697" s="47">
        <f t="shared" si="190"/>
        <v>5697.4138939870745</v>
      </c>
    </row>
    <row r="1698" spans="5:24" x14ac:dyDescent="0.2">
      <c r="E1698" s="63">
        <v>28938</v>
      </c>
      <c r="F1698" s="63" t="s">
        <v>60</v>
      </c>
      <c r="G1698" s="63" t="s">
        <v>73</v>
      </c>
      <c r="I1698" s="48" t="s">
        <v>77</v>
      </c>
      <c r="J1698" s="49">
        <v>1900</v>
      </c>
      <c r="K1698" s="49" t="s">
        <v>77</v>
      </c>
      <c r="L1698" s="49" t="s">
        <v>77</v>
      </c>
      <c r="M1698" s="50" t="s">
        <v>77</v>
      </c>
      <c r="N1698" s="46">
        <f t="shared" si="191"/>
        <v>1900</v>
      </c>
      <c r="P1698">
        <f t="shared" si="185"/>
        <v>124</v>
      </c>
      <c r="Q1698" s="38">
        <f t="shared" si="186"/>
        <v>1</v>
      </c>
      <c r="R1698" s="38">
        <f t="shared" si="187"/>
        <v>0.9</v>
      </c>
      <c r="T1698" s="47">
        <v>106785.8146987292</v>
      </c>
      <c r="U1698" s="47">
        <f t="shared" si="188"/>
        <v>10678.581469872917</v>
      </c>
      <c r="W1698" s="47">
        <f t="shared" si="189"/>
        <v>106785.8146987292</v>
      </c>
      <c r="X1698" s="47">
        <f t="shared" si="190"/>
        <v>10678.581469872917</v>
      </c>
    </row>
    <row r="1699" spans="5:24" x14ac:dyDescent="0.2">
      <c r="E1699" s="63">
        <v>28937</v>
      </c>
      <c r="F1699" s="63" t="s">
        <v>60</v>
      </c>
      <c r="G1699" s="63" t="s">
        <v>73</v>
      </c>
      <c r="I1699" s="48" t="s">
        <v>77</v>
      </c>
      <c r="J1699" s="49">
        <v>1900</v>
      </c>
      <c r="K1699" s="49" t="s">
        <v>77</v>
      </c>
      <c r="L1699" s="49" t="s">
        <v>77</v>
      </c>
      <c r="M1699" s="50" t="s">
        <v>77</v>
      </c>
      <c r="N1699" s="46">
        <f t="shared" si="191"/>
        <v>1900</v>
      </c>
      <c r="P1699">
        <f t="shared" si="185"/>
        <v>124</v>
      </c>
      <c r="Q1699" s="38">
        <f t="shared" si="186"/>
        <v>1</v>
      </c>
      <c r="R1699" s="38">
        <f t="shared" si="187"/>
        <v>0.9</v>
      </c>
      <c r="T1699" s="47">
        <v>232454.4868746727</v>
      </c>
      <c r="U1699" s="47">
        <f t="shared" si="188"/>
        <v>23245.448687467266</v>
      </c>
      <c r="W1699" s="47">
        <f t="shared" si="189"/>
        <v>232454.4868746727</v>
      </c>
      <c r="X1699" s="47">
        <f t="shared" si="190"/>
        <v>23245.448687467266</v>
      </c>
    </row>
    <row r="1700" spans="5:24" x14ac:dyDescent="0.2">
      <c r="E1700" s="63">
        <v>28936</v>
      </c>
      <c r="F1700" s="63" t="s">
        <v>60</v>
      </c>
      <c r="G1700" s="63" t="s">
        <v>73</v>
      </c>
      <c r="I1700" s="48" t="s">
        <v>77</v>
      </c>
      <c r="J1700" s="49">
        <v>1900</v>
      </c>
      <c r="K1700" s="49" t="s">
        <v>77</v>
      </c>
      <c r="L1700" s="49" t="s">
        <v>77</v>
      </c>
      <c r="M1700" s="50" t="s">
        <v>77</v>
      </c>
      <c r="N1700" s="46">
        <f t="shared" si="191"/>
        <v>1900</v>
      </c>
      <c r="P1700">
        <f t="shared" si="185"/>
        <v>124</v>
      </c>
      <c r="Q1700" s="38">
        <f t="shared" si="186"/>
        <v>1</v>
      </c>
      <c r="R1700" s="38">
        <f t="shared" si="187"/>
        <v>0.9</v>
      </c>
      <c r="T1700" s="47">
        <v>366913.45477276773</v>
      </c>
      <c r="U1700" s="47">
        <f t="shared" si="188"/>
        <v>36691.345477276765</v>
      </c>
      <c r="W1700" s="47">
        <f t="shared" si="189"/>
        <v>366913.45477276773</v>
      </c>
      <c r="X1700" s="47">
        <f t="shared" si="190"/>
        <v>36691.345477276765</v>
      </c>
    </row>
    <row r="1701" spans="5:24" x14ac:dyDescent="0.2">
      <c r="E1701" s="63">
        <v>28935</v>
      </c>
      <c r="F1701" s="63" t="s">
        <v>60</v>
      </c>
      <c r="G1701" s="63" t="s">
        <v>73</v>
      </c>
      <c r="I1701" s="48" t="s">
        <v>77</v>
      </c>
      <c r="J1701" s="49">
        <v>1900</v>
      </c>
      <c r="K1701" s="49" t="s">
        <v>77</v>
      </c>
      <c r="L1701" s="49" t="s">
        <v>77</v>
      </c>
      <c r="M1701" s="50" t="s">
        <v>77</v>
      </c>
      <c r="N1701" s="46">
        <f t="shared" si="191"/>
        <v>1900</v>
      </c>
      <c r="P1701">
        <f t="shared" si="185"/>
        <v>124</v>
      </c>
      <c r="Q1701" s="38">
        <f t="shared" si="186"/>
        <v>1</v>
      </c>
      <c r="R1701" s="38">
        <f t="shared" si="187"/>
        <v>0.9</v>
      </c>
      <c r="T1701" s="47">
        <v>55346.306398731605</v>
      </c>
      <c r="U1701" s="47">
        <f t="shared" si="188"/>
        <v>5534.6306398731595</v>
      </c>
      <c r="W1701" s="47">
        <f t="shared" si="189"/>
        <v>55346.306398731605</v>
      </c>
      <c r="X1701" s="47">
        <f t="shared" si="190"/>
        <v>5534.6306398731595</v>
      </c>
    </row>
    <row r="1702" spans="5:24" x14ac:dyDescent="0.2">
      <c r="E1702" s="63">
        <v>28934</v>
      </c>
      <c r="F1702" s="63" t="s">
        <v>60</v>
      </c>
      <c r="G1702" s="63" t="s">
        <v>73</v>
      </c>
      <c r="I1702" s="48" t="s">
        <v>77</v>
      </c>
      <c r="J1702" s="49">
        <v>1900</v>
      </c>
      <c r="K1702" s="49" t="s">
        <v>77</v>
      </c>
      <c r="L1702" s="49" t="s">
        <v>77</v>
      </c>
      <c r="M1702" s="50" t="s">
        <v>77</v>
      </c>
      <c r="N1702" s="46">
        <f t="shared" si="191"/>
        <v>1900</v>
      </c>
      <c r="P1702">
        <f t="shared" si="185"/>
        <v>124</v>
      </c>
      <c r="Q1702" s="38">
        <f t="shared" si="186"/>
        <v>1</v>
      </c>
      <c r="R1702" s="38">
        <f t="shared" si="187"/>
        <v>0.9</v>
      </c>
      <c r="T1702" s="47">
        <v>42323.646069618277</v>
      </c>
      <c r="U1702" s="47">
        <f t="shared" si="188"/>
        <v>4232.3646069618271</v>
      </c>
      <c r="W1702" s="47">
        <f t="shared" si="189"/>
        <v>42323.646069618277</v>
      </c>
      <c r="X1702" s="47">
        <f t="shared" si="190"/>
        <v>4232.3646069618271</v>
      </c>
    </row>
    <row r="1703" spans="5:24" x14ac:dyDescent="0.2">
      <c r="E1703" s="63">
        <v>28933</v>
      </c>
      <c r="F1703" s="63" t="s">
        <v>60</v>
      </c>
      <c r="G1703" s="63" t="s">
        <v>73</v>
      </c>
      <c r="I1703" s="48" t="s">
        <v>77</v>
      </c>
      <c r="J1703" s="49">
        <v>1900</v>
      </c>
      <c r="K1703" s="49" t="s">
        <v>77</v>
      </c>
      <c r="L1703" s="49" t="s">
        <v>77</v>
      </c>
      <c r="M1703" s="50" t="s">
        <v>77</v>
      </c>
      <c r="N1703" s="46">
        <f t="shared" si="191"/>
        <v>1900</v>
      </c>
      <c r="P1703">
        <f t="shared" si="185"/>
        <v>124</v>
      </c>
      <c r="Q1703" s="38">
        <f t="shared" si="186"/>
        <v>1</v>
      </c>
      <c r="R1703" s="38">
        <f t="shared" si="187"/>
        <v>0.9</v>
      </c>
      <c r="T1703" s="47">
        <v>27022.020182910132</v>
      </c>
      <c r="U1703" s="47">
        <f t="shared" si="188"/>
        <v>2702.2020182910123</v>
      </c>
      <c r="W1703" s="47">
        <f t="shared" si="189"/>
        <v>27022.020182910132</v>
      </c>
      <c r="X1703" s="47">
        <f t="shared" si="190"/>
        <v>2702.2020182910123</v>
      </c>
    </row>
    <row r="1704" spans="5:24" x14ac:dyDescent="0.2">
      <c r="E1704" s="63">
        <v>28932</v>
      </c>
      <c r="F1704" s="63" t="s">
        <v>60</v>
      </c>
      <c r="G1704" s="63" t="s">
        <v>73</v>
      </c>
      <c r="I1704" s="48" t="s">
        <v>77</v>
      </c>
      <c r="J1704" s="49">
        <v>1900</v>
      </c>
      <c r="K1704" s="49" t="s">
        <v>77</v>
      </c>
      <c r="L1704" s="49" t="s">
        <v>77</v>
      </c>
      <c r="M1704" s="50" t="s">
        <v>77</v>
      </c>
      <c r="N1704" s="46">
        <f t="shared" si="191"/>
        <v>1900</v>
      </c>
      <c r="P1704">
        <f t="shared" si="185"/>
        <v>124</v>
      </c>
      <c r="Q1704" s="38">
        <f t="shared" si="186"/>
        <v>1</v>
      </c>
      <c r="R1704" s="38">
        <f t="shared" si="187"/>
        <v>0.9</v>
      </c>
      <c r="T1704" s="47">
        <v>1953.3990493669976</v>
      </c>
      <c r="U1704" s="47">
        <f t="shared" si="188"/>
        <v>195.33990493669972</v>
      </c>
      <c r="W1704" s="47">
        <f t="shared" si="189"/>
        <v>1953.3990493669976</v>
      </c>
      <c r="X1704" s="47">
        <f t="shared" si="190"/>
        <v>195.33990493669972</v>
      </c>
    </row>
    <row r="1705" spans="5:24" x14ac:dyDescent="0.2">
      <c r="E1705" s="63">
        <v>28931</v>
      </c>
      <c r="F1705" s="63" t="s">
        <v>60</v>
      </c>
      <c r="G1705" s="63" t="s">
        <v>73</v>
      </c>
      <c r="I1705" s="48" t="s">
        <v>77</v>
      </c>
      <c r="J1705" s="49">
        <v>1900</v>
      </c>
      <c r="K1705" s="49" t="s">
        <v>77</v>
      </c>
      <c r="L1705" s="49" t="s">
        <v>77</v>
      </c>
      <c r="M1705" s="50" t="s">
        <v>77</v>
      </c>
      <c r="N1705" s="46">
        <f t="shared" si="191"/>
        <v>1900</v>
      </c>
      <c r="P1705">
        <f t="shared" si="185"/>
        <v>124</v>
      </c>
      <c r="Q1705" s="38">
        <f t="shared" si="186"/>
        <v>1</v>
      </c>
      <c r="R1705" s="38">
        <f t="shared" si="187"/>
        <v>0.9</v>
      </c>
      <c r="T1705" s="47">
        <v>280963.89660061983</v>
      </c>
      <c r="U1705" s="47">
        <f t="shared" si="188"/>
        <v>28096.389660061977</v>
      </c>
      <c r="W1705" s="47">
        <f t="shared" si="189"/>
        <v>280963.89660061983</v>
      </c>
      <c r="X1705" s="47">
        <f t="shared" si="190"/>
        <v>28096.389660061977</v>
      </c>
    </row>
    <row r="1706" spans="5:24" x14ac:dyDescent="0.2">
      <c r="E1706" s="63">
        <v>28926</v>
      </c>
      <c r="F1706" s="63" t="s">
        <v>60</v>
      </c>
      <c r="G1706" s="63" t="s">
        <v>73</v>
      </c>
      <c r="I1706" s="48" t="s">
        <v>77</v>
      </c>
      <c r="J1706" s="49">
        <v>1900</v>
      </c>
      <c r="K1706" s="49" t="s">
        <v>77</v>
      </c>
      <c r="L1706" s="49" t="s">
        <v>77</v>
      </c>
      <c r="M1706" s="50" t="s">
        <v>77</v>
      </c>
      <c r="N1706" s="46">
        <f t="shared" si="191"/>
        <v>1900</v>
      </c>
      <c r="P1706">
        <f t="shared" si="185"/>
        <v>124</v>
      </c>
      <c r="Q1706" s="38">
        <f t="shared" si="186"/>
        <v>1</v>
      </c>
      <c r="R1706" s="38">
        <f t="shared" si="187"/>
        <v>0.9</v>
      </c>
      <c r="T1706" s="47">
        <v>186549.60921454825</v>
      </c>
      <c r="U1706" s="47">
        <f t="shared" si="188"/>
        <v>18654.960921454822</v>
      </c>
      <c r="W1706" s="47">
        <f t="shared" si="189"/>
        <v>186549.60921454825</v>
      </c>
      <c r="X1706" s="47">
        <f t="shared" si="190"/>
        <v>18654.960921454822</v>
      </c>
    </row>
    <row r="1707" spans="5:24" x14ac:dyDescent="0.2">
      <c r="E1707" s="63">
        <v>28925</v>
      </c>
      <c r="F1707" s="63" t="s">
        <v>60</v>
      </c>
      <c r="G1707" s="63" t="s">
        <v>73</v>
      </c>
      <c r="I1707" s="48" t="s">
        <v>77</v>
      </c>
      <c r="J1707" s="49">
        <v>1900</v>
      </c>
      <c r="K1707" s="49" t="s">
        <v>77</v>
      </c>
      <c r="L1707" s="49" t="s">
        <v>77</v>
      </c>
      <c r="M1707" s="50" t="s">
        <v>77</v>
      </c>
      <c r="N1707" s="46">
        <f t="shared" si="191"/>
        <v>1900</v>
      </c>
      <c r="P1707">
        <f t="shared" si="185"/>
        <v>124</v>
      </c>
      <c r="Q1707" s="38">
        <f t="shared" si="186"/>
        <v>1</v>
      </c>
      <c r="R1707" s="38">
        <f t="shared" si="187"/>
        <v>0.9</v>
      </c>
      <c r="T1707" s="47">
        <v>444398.283730992</v>
      </c>
      <c r="U1707" s="47">
        <f t="shared" si="188"/>
        <v>44439.82837309919</v>
      </c>
      <c r="W1707" s="47">
        <f t="shared" si="189"/>
        <v>444398.283730992</v>
      </c>
      <c r="X1707" s="47">
        <f t="shared" si="190"/>
        <v>44439.82837309919</v>
      </c>
    </row>
    <row r="1708" spans="5:24" x14ac:dyDescent="0.2">
      <c r="E1708" s="63">
        <v>28924</v>
      </c>
      <c r="F1708" s="63" t="s">
        <v>60</v>
      </c>
      <c r="G1708" s="63" t="s">
        <v>73</v>
      </c>
      <c r="I1708" s="48" t="s">
        <v>77</v>
      </c>
      <c r="J1708" s="49">
        <v>1900</v>
      </c>
      <c r="K1708" s="49" t="s">
        <v>77</v>
      </c>
      <c r="L1708" s="49" t="s">
        <v>77</v>
      </c>
      <c r="M1708" s="50" t="s">
        <v>77</v>
      </c>
      <c r="N1708" s="46">
        <f t="shared" si="191"/>
        <v>1900</v>
      </c>
      <c r="P1708">
        <f t="shared" si="185"/>
        <v>124</v>
      </c>
      <c r="Q1708" s="38">
        <f t="shared" si="186"/>
        <v>1</v>
      </c>
      <c r="R1708" s="38">
        <f t="shared" si="187"/>
        <v>0.9</v>
      </c>
      <c r="T1708" s="47">
        <v>15301.625886708149</v>
      </c>
      <c r="U1708" s="47">
        <f t="shared" si="188"/>
        <v>1530.1625886708146</v>
      </c>
      <c r="W1708" s="47">
        <f t="shared" si="189"/>
        <v>15301.625886708149</v>
      </c>
      <c r="X1708" s="47">
        <f t="shared" si="190"/>
        <v>1530.1625886708146</v>
      </c>
    </row>
    <row r="1709" spans="5:24" x14ac:dyDescent="0.2">
      <c r="E1709" s="63">
        <v>28923</v>
      </c>
      <c r="F1709" s="63" t="s">
        <v>60</v>
      </c>
      <c r="G1709" s="63" t="s">
        <v>73</v>
      </c>
      <c r="I1709" s="48" t="s">
        <v>77</v>
      </c>
      <c r="J1709" s="49">
        <v>1900</v>
      </c>
      <c r="K1709" s="49" t="s">
        <v>77</v>
      </c>
      <c r="L1709" s="49" t="s">
        <v>77</v>
      </c>
      <c r="M1709" s="50" t="s">
        <v>77</v>
      </c>
      <c r="N1709" s="46">
        <f t="shared" si="191"/>
        <v>1900</v>
      </c>
      <c r="P1709">
        <f t="shared" si="185"/>
        <v>124</v>
      </c>
      <c r="Q1709" s="38">
        <f t="shared" si="186"/>
        <v>1</v>
      </c>
      <c r="R1709" s="38">
        <f t="shared" si="187"/>
        <v>0.9</v>
      </c>
      <c r="T1709" s="47">
        <v>24743.054625315304</v>
      </c>
      <c r="U1709" s="47">
        <f t="shared" si="188"/>
        <v>2474.3054625315299</v>
      </c>
      <c r="W1709" s="47">
        <f t="shared" si="189"/>
        <v>24743.054625315304</v>
      </c>
      <c r="X1709" s="47">
        <f t="shared" si="190"/>
        <v>2474.3054625315299</v>
      </c>
    </row>
    <row r="1710" spans="5:24" x14ac:dyDescent="0.2">
      <c r="E1710" s="63">
        <v>28922</v>
      </c>
      <c r="F1710" s="63" t="s">
        <v>60</v>
      </c>
      <c r="G1710" s="63" t="s">
        <v>73</v>
      </c>
      <c r="I1710" s="48" t="s">
        <v>77</v>
      </c>
      <c r="J1710" s="49">
        <v>1900</v>
      </c>
      <c r="K1710" s="49" t="s">
        <v>77</v>
      </c>
      <c r="L1710" s="49" t="s">
        <v>77</v>
      </c>
      <c r="M1710" s="50" t="s">
        <v>77</v>
      </c>
      <c r="N1710" s="46">
        <f t="shared" si="191"/>
        <v>1900</v>
      </c>
      <c r="P1710">
        <f t="shared" si="185"/>
        <v>124</v>
      </c>
      <c r="Q1710" s="38">
        <f t="shared" si="186"/>
        <v>1</v>
      </c>
      <c r="R1710" s="38">
        <f t="shared" si="187"/>
        <v>0.9</v>
      </c>
      <c r="T1710" s="47">
        <v>26045.320658226636</v>
      </c>
      <c r="U1710" s="47">
        <f t="shared" si="188"/>
        <v>2604.5320658226628</v>
      </c>
      <c r="W1710" s="47">
        <f t="shared" si="189"/>
        <v>26045.320658226636</v>
      </c>
      <c r="X1710" s="47">
        <f t="shared" si="190"/>
        <v>2604.5320658226628</v>
      </c>
    </row>
    <row r="1711" spans="5:24" x14ac:dyDescent="0.2">
      <c r="E1711" s="63">
        <v>28920</v>
      </c>
      <c r="F1711" s="63" t="s">
        <v>60</v>
      </c>
      <c r="G1711" s="63" t="s">
        <v>73</v>
      </c>
      <c r="I1711" s="48" t="s">
        <v>77</v>
      </c>
      <c r="J1711" s="49">
        <v>1900</v>
      </c>
      <c r="K1711" s="49" t="s">
        <v>77</v>
      </c>
      <c r="L1711" s="49" t="s">
        <v>77</v>
      </c>
      <c r="M1711" s="50" t="s">
        <v>77</v>
      </c>
      <c r="N1711" s="46">
        <f t="shared" si="191"/>
        <v>1900</v>
      </c>
      <c r="P1711">
        <f t="shared" si="185"/>
        <v>124</v>
      </c>
      <c r="Q1711" s="38">
        <f t="shared" si="186"/>
        <v>1</v>
      </c>
      <c r="R1711" s="38">
        <f t="shared" si="187"/>
        <v>0.9</v>
      </c>
      <c r="T1711" s="47">
        <v>617925.23261642689</v>
      </c>
      <c r="U1711" s="47">
        <f t="shared" si="188"/>
        <v>61792.523261642673</v>
      </c>
      <c r="W1711" s="47">
        <f t="shared" si="189"/>
        <v>617925.23261642689</v>
      </c>
      <c r="X1711" s="47">
        <f t="shared" si="190"/>
        <v>61792.523261642673</v>
      </c>
    </row>
    <row r="1712" spans="5:24" x14ac:dyDescent="0.2">
      <c r="E1712" s="63">
        <v>28919</v>
      </c>
      <c r="F1712" s="63" t="s">
        <v>60</v>
      </c>
      <c r="G1712" s="63" t="s">
        <v>73</v>
      </c>
      <c r="I1712" s="48" t="s">
        <v>77</v>
      </c>
      <c r="J1712" s="49">
        <v>1900</v>
      </c>
      <c r="K1712" s="49" t="s">
        <v>77</v>
      </c>
      <c r="L1712" s="49" t="s">
        <v>77</v>
      </c>
      <c r="M1712" s="50" t="s">
        <v>77</v>
      </c>
      <c r="N1712" s="46">
        <f t="shared" si="191"/>
        <v>1900</v>
      </c>
      <c r="P1712">
        <f t="shared" si="185"/>
        <v>124</v>
      </c>
      <c r="Q1712" s="38">
        <f t="shared" si="186"/>
        <v>1</v>
      </c>
      <c r="R1712" s="38">
        <f t="shared" si="187"/>
        <v>0.9</v>
      </c>
      <c r="T1712" s="47">
        <v>379610.54859365319</v>
      </c>
      <c r="U1712" s="47">
        <f t="shared" si="188"/>
        <v>37961.054859365307</v>
      </c>
      <c r="W1712" s="47">
        <f t="shared" si="189"/>
        <v>379610.54859365319</v>
      </c>
      <c r="X1712" s="47">
        <f t="shared" si="190"/>
        <v>37961.054859365307</v>
      </c>
    </row>
    <row r="1713" spans="5:24" x14ac:dyDescent="0.2">
      <c r="E1713" s="63">
        <v>28918</v>
      </c>
      <c r="F1713" s="63" t="s">
        <v>60</v>
      </c>
      <c r="G1713" s="63" t="s">
        <v>73</v>
      </c>
      <c r="I1713" s="48" t="s">
        <v>77</v>
      </c>
      <c r="J1713" s="49">
        <v>1900</v>
      </c>
      <c r="K1713" s="49" t="s">
        <v>77</v>
      </c>
      <c r="L1713" s="49" t="s">
        <v>77</v>
      </c>
      <c r="M1713" s="50" t="s">
        <v>77</v>
      </c>
      <c r="N1713" s="46">
        <f t="shared" si="191"/>
        <v>1900</v>
      </c>
      <c r="P1713">
        <f t="shared" si="185"/>
        <v>124</v>
      </c>
      <c r="Q1713" s="38">
        <f t="shared" si="186"/>
        <v>1</v>
      </c>
      <c r="R1713" s="38">
        <f t="shared" si="187"/>
        <v>0.9</v>
      </c>
      <c r="T1713" s="47">
        <v>198270.00351075025</v>
      </c>
      <c r="U1713" s="47">
        <f t="shared" si="188"/>
        <v>19827.000351075021</v>
      </c>
      <c r="W1713" s="47">
        <f t="shared" si="189"/>
        <v>198270.00351075025</v>
      </c>
      <c r="X1713" s="47">
        <f t="shared" si="190"/>
        <v>19827.000351075021</v>
      </c>
    </row>
    <row r="1714" spans="5:24" x14ac:dyDescent="0.2">
      <c r="E1714" s="63">
        <v>28917</v>
      </c>
      <c r="F1714" s="63" t="s">
        <v>60</v>
      </c>
      <c r="G1714" s="63" t="s">
        <v>73</v>
      </c>
      <c r="I1714" s="48" t="s">
        <v>77</v>
      </c>
      <c r="J1714" s="49">
        <v>1900</v>
      </c>
      <c r="K1714" s="49" t="s">
        <v>77</v>
      </c>
      <c r="L1714" s="49" t="s">
        <v>77</v>
      </c>
      <c r="M1714" s="50" t="s">
        <v>77</v>
      </c>
      <c r="N1714" s="46">
        <f t="shared" si="191"/>
        <v>1900</v>
      </c>
      <c r="P1714">
        <f t="shared" si="185"/>
        <v>124</v>
      </c>
      <c r="Q1714" s="38">
        <f t="shared" si="186"/>
        <v>1</v>
      </c>
      <c r="R1714" s="38">
        <f t="shared" si="187"/>
        <v>0.9</v>
      </c>
      <c r="T1714" s="47">
        <v>8790.295722151488</v>
      </c>
      <c r="U1714" s="47">
        <f t="shared" si="188"/>
        <v>879.02957221514862</v>
      </c>
      <c r="W1714" s="47">
        <f t="shared" si="189"/>
        <v>8790.295722151488</v>
      </c>
      <c r="X1714" s="47">
        <f t="shared" si="190"/>
        <v>879.02957221514862</v>
      </c>
    </row>
    <row r="1715" spans="5:24" x14ac:dyDescent="0.2">
      <c r="E1715" s="63">
        <v>28916</v>
      </c>
      <c r="F1715" s="63" t="s">
        <v>60</v>
      </c>
      <c r="G1715" s="63" t="s">
        <v>73</v>
      </c>
      <c r="I1715" s="48" t="s">
        <v>77</v>
      </c>
      <c r="J1715" s="49">
        <v>1900</v>
      </c>
      <c r="K1715" s="49" t="s">
        <v>77</v>
      </c>
      <c r="L1715" s="49" t="s">
        <v>77</v>
      </c>
      <c r="M1715" s="50" t="s">
        <v>77</v>
      </c>
      <c r="N1715" s="46">
        <f t="shared" si="191"/>
        <v>1900</v>
      </c>
      <c r="P1715">
        <f t="shared" si="185"/>
        <v>124</v>
      </c>
      <c r="Q1715" s="38">
        <f t="shared" si="186"/>
        <v>1</v>
      </c>
      <c r="R1715" s="38">
        <f t="shared" si="187"/>
        <v>0.9</v>
      </c>
      <c r="T1715" s="47">
        <v>8139.1627056958223</v>
      </c>
      <c r="U1715" s="47">
        <f t="shared" si="188"/>
        <v>813.91627056958203</v>
      </c>
      <c r="W1715" s="47">
        <f t="shared" si="189"/>
        <v>8139.1627056958223</v>
      </c>
      <c r="X1715" s="47">
        <f t="shared" si="190"/>
        <v>813.91627056958203</v>
      </c>
    </row>
    <row r="1716" spans="5:24" x14ac:dyDescent="0.2">
      <c r="E1716" s="63">
        <v>28915</v>
      </c>
      <c r="F1716" s="63" t="s">
        <v>60</v>
      </c>
      <c r="G1716" s="63" t="s">
        <v>73</v>
      </c>
      <c r="I1716" s="48" t="s">
        <v>77</v>
      </c>
      <c r="J1716" s="49">
        <v>1900</v>
      </c>
      <c r="K1716" s="49" t="s">
        <v>77</v>
      </c>
      <c r="L1716" s="49" t="s">
        <v>77</v>
      </c>
      <c r="M1716" s="50" t="s">
        <v>77</v>
      </c>
      <c r="N1716" s="46">
        <f t="shared" si="191"/>
        <v>1900</v>
      </c>
      <c r="P1716">
        <f t="shared" si="185"/>
        <v>124</v>
      </c>
      <c r="Q1716" s="38">
        <f t="shared" si="186"/>
        <v>1</v>
      </c>
      <c r="R1716" s="38">
        <f t="shared" si="187"/>
        <v>0.9</v>
      </c>
      <c r="T1716" s="47">
        <v>182642.81111581431</v>
      </c>
      <c r="U1716" s="47">
        <f t="shared" si="188"/>
        <v>18264.281111581426</v>
      </c>
      <c r="W1716" s="47">
        <f t="shared" si="189"/>
        <v>182642.81111581431</v>
      </c>
      <c r="X1716" s="47">
        <f t="shared" si="190"/>
        <v>18264.281111581426</v>
      </c>
    </row>
    <row r="1717" spans="5:24" x14ac:dyDescent="0.2">
      <c r="E1717" s="63">
        <v>28914</v>
      </c>
      <c r="F1717" s="63" t="s">
        <v>60</v>
      </c>
      <c r="G1717" s="63" t="s">
        <v>73</v>
      </c>
      <c r="I1717" s="48" t="s">
        <v>77</v>
      </c>
      <c r="J1717" s="49">
        <v>1900</v>
      </c>
      <c r="K1717" s="49" t="s">
        <v>77</v>
      </c>
      <c r="L1717" s="49" t="s">
        <v>77</v>
      </c>
      <c r="M1717" s="50" t="s">
        <v>77</v>
      </c>
      <c r="N1717" s="46">
        <f t="shared" si="191"/>
        <v>1900</v>
      </c>
      <c r="P1717">
        <f t="shared" si="185"/>
        <v>124</v>
      </c>
      <c r="Q1717" s="38">
        <f t="shared" si="186"/>
        <v>1</v>
      </c>
      <c r="R1717" s="38">
        <f t="shared" si="187"/>
        <v>0.9</v>
      </c>
      <c r="T1717" s="47">
        <v>0</v>
      </c>
      <c r="U1717" s="47">
        <f t="shared" si="188"/>
        <v>0</v>
      </c>
      <c r="W1717" s="47">
        <f t="shared" si="189"/>
        <v>0</v>
      </c>
      <c r="X1717" s="47">
        <f t="shared" si="190"/>
        <v>0</v>
      </c>
    </row>
    <row r="1718" spans="5:24" x14ac:dyDescent="0.2">
      <c r="E1718" s="63">
        <v>28913</v>
      </c>
      <c r="F1718" s="63" t="s">
        <v>60</v>
      </c>
      <c r="G1718" s="63" t="s">
        <v>73</v>
      </c>
      <c r="I1718" s="48" t="s">
        <v>77</v>
      </c>
      <c r="J1718" s="49">
        <v>1900</v>
      </c>
      <c r="K1718" s="49" t="s">
        <v>77</v>
      </c>
      <c r="L1718" s="49" t="s">
        <v>77</v>
      </c>
      <c r="M1718" s="50" t="s">
        <v>77</v>
      </c>
      <c r="N1718" s="46">
        <f t="shared" si="191"/>
        <v>1900</v>
      </c>
      <c r="P1718">
        <f t="shared" si="185"/>
        <v>124</v>
      </c>
      <c r="Q1718" s="38">
        <f t="shared" si="186"/>
        <v>1</v>
      </c>
      <c r="R1718" s="38">
        <f t="shared" si="187"/>
        <v>0.9</v>
      </c>
      <c r="T1718" s="47">
        <v>0</v>
      </c>
      <c r="U1718" s="47">
        <f t="shared" si="188"/>
        <v>0</v>
      </c>
      <c r="W1718" s="47">
        <f t="shared" si="189"/>
        <v>0</v>
      </c>
      <c r="X1718" s="47">
        <f t="shared" si="190"/>
        <v>0</v>
      </c>
    </row>
    <row r="1719" spans="5:24" x14ac:dyDescent="0.2">
      <c r="E1719" s="63">
        <v>28911</v>
      </c>
      <c r="F1719" s="63" t="s">
        <v>60</v>
      </c>
      <c r="G1719" s="63" t="s">
        <v>73</v>
      </c>
      <c r="I1719" s="48" t="s">
        <v>77</v>
      </c>
      <c r="J1719" s="49">
        <v>1900</v>
      </c>
      <c r="K1719" s="49" t="s">
        <v>77</v>
      </c>
      <c r="L1719" s="49" t="s">
        <v>77</v>
      </c>
      <c r="M1719" s="50" t="s">
        <v>77</v>
      </c>
      <c r="N1719" s="46">
        <f t="shared" si="191"/>
        <v>1900</v>
      </c>
      <c r="P1719">
        <f t="shared" si="185"/>
        <v>124</v>
      </c>
      <c r="Q1719" s="38">
        <f t="shared" si="186"/>
        <v>1</v>
      </c>
      <c r="R1719" s="38">
        <f t="shared" si="187"/>
        <v>0.9</v>
      </c>
      <c r="T1719" s="47">
        <v>343443.36519462324</v>
      </c>
      <c r="U1719" s="47">
        <f t="shared" si="188"/>
        <v>34344.336519462318</v>
      </c>
      <c r="W1719" s="47">
        <f t="shared" si="189"/>
        <v>343443.36519462324</v>
      </c>
      <c r="X1719" s="47">
        <f t="shared" si="190"/>
        <v>34344.336519462318</v>
      </c>
    </row>
    <row r="1720" spans="5:24" x14ac:dyDescent="0.2">
      <c r="E1720" s="63">
        <v>28908</v>
      </c>
      <c r="F1720" s="63" t="s">
        <v>60</v>
      </c>
      <c r="G1720" s="63" t="s">
        <v>73</v>
      </c>
      <c r="I1720" s="48" t="s">
        <v>77</v>
      </c>
      <c r="J1720" s="49">
        <v>1900</v>
      </c>
      <c r="K1720" s="49" t="s">
        <v>77</v>
      </c>
      <c r="L1720" s="49" t="s">
        <v>77</v>
      </c>
      <c r="M1720" s="50" t="s">
        <v>77</v>
      </c>
      <c r="N1720" s="46">
        <f t="shared" si="191"/>
        <v>1900</v>
      </c>
      <c r="P1720">
        <f t="shared" si="185"/>
        <v>124</v>
      </c>
      <c r="Q1720" s="38">
        <f t="shared" si="186"/>
        <v>1</v>
      </c>
      <c r="R1720" s="38">
        <f t="shared" si="187"/>
        <v>0.9</v>
      </c>
      <c r="T1720" s="47">
        <v>25394.187641770968</v>
      </c>
      <c r="U1720" s="47">
        <f t="shared" si="188"/>
        <v>2539.4187641770964</v>
      </c>
      <c r="W1720" s="47">
        <f t="shared" si="189"/>
        <v>25394.187641770968</v>
      </c>
      <c r="X1720" s="47">
        <f t="shared" si="190"/>
        <v>2539.4187641770964</v>
      </c>
    </row>
    <row r="1721" spans="5:24" x14ac:dyDescent="0.2">
      <c r="E1721" s="63">
        <v>28906</v>
      </c>
      <c r="F1721" s="63" t="s">
        <v>60</v>
      </c>
      <c r="G1721" s="63" t="s">
        <v>73</v>
      </c>
      <c r="I1721" s="48">
        <v>2005</v>
      </c>
      <c r="J1721" s="49" t="s">
        <v>77</v>
      </c>
      <c r="K1721" s="49" t="s">
        <v>77</v>
      </c>
      <c r="L1721" s="49" t="s">
        <v>77</v>
      </c>
      <c r="M1721" s="50" t="s">
        <v>77</v>
      </c>
      <c r="N1721" s="46">
        <f t="shared" si="191"/>
        <v>2005</v>
      </c>
      <c r="P1721">
        <f t="shared" si="185"/>
        <v>19</v>
      </c>
      <c r="Q1721" s="38">
        <f t="shared" si="186"/>
        <v>0.38</v>
      </c>
      <c r="R1721" s="38">
        <f t="shared" si="187"/>
        <v>0.38</v>
      </c>
      <c r="T1721" s="47">
        <v>90181.922779109736</v>
      </c>
      <c r="U1721" s="47">
        <f t="shared" si="188"/>
        <v>55912.792123048035</v>
      </c>
      <c r="W1721" s="47">
        <f t="shared" si="189"/>
        <v>90181.922779109736</v>
      </c>
      <c r="X1721" s="47">
        <f t="shared" si="190"/>
        <v>55912.792123048035</v>
      </c>
    </row>
    <row r="1722" spans="5:24" x14ac:dyDescent="0.2">
      <c r="E1722" s="63">
        <v>28905</v>
      </c>
      <c r="F1722" s="63" t="s">
        <v>60</v>
      </c>
      <c r="G1722" s="63" t="s">
        <v>73</v>
      </c>
      <c r="I1722" s="48">
        <v>2005</v>
      </c>
      <c r="J1722" s="49" t="s">
        <v>77</v>
      </c>
      <c r="K1722" s="49" t="s">
        <v>77</v>
      </c>
      <c r="L1722" s="49" t="s">
        <v>77</v>
      </c>
      <c r="M1722" s="50" t="s">
        <v>77</v>
      </c>
      <c r="N1722" s="46">
        <f t="shared" si="191"/>
        <v>2005</v>
      </c>
      <c r="P1722">
        <f t="shared" si="185"/>
        <v>19</v>
      </c>
      <c r="Q1722" s="38">
        <f t="shared" si="186"/>
        <v>0.38</v>
      </c>
      <c r="R1722" s="38">
        <f t="shared" si="187"/>
        <v>0.38</v>
      </c>
      <c r="T1722" s="47">
        <v>504302.52124491322</v>
      </c>
      <c r="U1722" s="47">
        <f t="shared" si="188"/>
        <v>312667.56317184621</v>
      </c>
      <c r="W1722" s="47">
        <f t="shared" si="189"/>
        <v>504302.52124491322</v>
      </c>
      <c r="X1722" s="47">
        <f t="shared" si="190"/>
        <v>312667.56317184621</v>
      </c>
    </row>
    <row r="1723" spans="5:24" x14ac:dyDescent="0.2">
      <c r="E1723" s="63">
        <v>28904</v>
      </c>
      <c r="F1723" s="63" t="s">
        <v>60</v>
      </c>
      <c r="G1723" s="63" t="s">
        <v>73</v>
      </c>
      <c r="I1723" s="48">
        <v>2005</v>
      </c>
      <c r="J1723" s="49" t="s">
        <v>77</v>
      </c>
      <c r="K1723" s="49" t="s">
        <v>77</v>
      </c>
      <c r="L1723" s="49" t="s">
        <v>77</v>
      </c>
      <c r="M1723" s="50" t="s">
        <v>77</v>
      </c>
      <c r="N1723" s="46">
        <f t="shared" si="191"/>
        <v>2005</v>
      </c>
      <c r="P1723">
        <f t="shared" si="185"/>
        <v>19</v>
      </c>
      <c r="Q1723" s="38">
        <f t="shared" si="186"/>
        <v>0.38</v>
      </c>
      <c r="R1723" s="38">
        <f t="shared" si="187"/>
        <v>0.38</v>
      </c>
      <c r="T1723" s="47">
        <v>0</v>
      </c>
      <c r="U1723" s="47">
        <f t="shared" si="188"/>
        <v>0</v>
      </c>
      <c r="W1723" s="47">
        <f t="shared" si="189"/>
        <v>0</v>
      </c>
      <c r="X1723" s="47">
        <f t="shared" si="190"/>
        <v>0</v>
      </c>
    </row>
    <row r="1724" spans="5:24" x14ac:dyDescent="0.2">
      <c r="E1724" s="63">
        <v>28903</v>
      </c>
      <c r="F1724" s="63" t="s">
        <v>60</v>
      </c>
      <c r="G1724" s="63" t="s">
        <v>73</v>
      </c>
      <c r="I1724" s="48">
        <v>2005</v>
      </c>
      <c r="J1724" s="49" t="s">
        <v>77</v>
      </c>
      <c r="K1724" s="49" t="s">
        <v>77</v>
      </c>
      <c r="L1724" s="49" t="s">
        <v>77</v>
      </c>
      <c r="M1724" s="50" t="s">
        <v>77</v>
      </c>
      <c r="N1724" s="46">
        <f t="shared" si="191"/>
        <v>2005</v>
      </c>
      <c r="P1724">
        <f t="shared" si="185"/>
        <v>19</v>
      </c>
      <c r="Q1724" s="38">
        <f t="shared" si="186"/>
        <v>0.38</v>
      </c>
      <c r="R1724" s="38">
        <f t="shared" si="187"/>
        <v>0.38</v>
      </c>
      <c r="T1724" s="47">
        <v>0</v>
      </c>
      <c r="U1724" s="47">
        <f t="shared" si="188"/>
        <v>0</v>
      </c>
      <c r="W1724" s="47">
        <f t="shared" si="189"/>
        <v>0</v>
      </c>
      <c r="X1724" s="47">
        <f t="shared" si="190"/>
        <v>0</v>
      </c>
    </row>
    <row r="1725" spans="5:24" x14ac:dyDescent="0.2">
      <c r="E1725" s="63">
        <v>28902</v>
      </c>
      <c r="F1725" s="63" t="s">
        <v>60</v>
      </c>
      <c r="G1725" s="63" t="s">
        <v>73</v>
      </c>
      <c r="I1725" s="48" t="s">
        <v>77</v>
      </c>
      <c r="J1725" s="49">
        <v>1900</v>
      </c>
      <c r="K1725" s="49" t="s">
        <v>77</v>
      </c>
      <c r="L1725" s="49" t="s">
        <v>77</v>
      </c>
      <c r="M1725" s="50" t="s">
        <v>77</v>
      </c>
      <c r="N1725" s="46">
        <f t="shared" si="191"/>
        <v>1900</v>
      </c>
      <c r="P1725">
        <f t="shared" si="185"/>
        <v>124</v>
      </c>
      <c r="Q1725" s="38">
        <f t="shared" si="186"/>
        <v>1</v>
      </c>
      <c r="R1725" s="38">
        <f t="shared" si="187"/>
        <v>0.9</v>
      </c>
      <c r="T1725" s="47">
        <v>0</v>
      </c>
      <c r="U1725" s="47">
        <f t="shared" si="188"/>
        <v>0</v>
      </c>
      <c r="W1725" s="47">
        <f t="shared" si="189"/>
        <v>0</v>
      </c>
      <c r="X1725" s="47">
        <f t="shared" si="190"/>
        <v>0</v>
      </c>
    </row>
    <row r="1726" spans="5:24" x14ac:dyDescent="0.2">
      <c r="E1726" s="63">
        <v>28897</v>
      </c>
      <c r="F1726" s="63" t="s">
        <v>60</v>
      </c>
      <c r="G1726" s="63" t="s">
        <v>73</v>
      </c>
      <c r="I1726" s="48" t="s">
        <v>77</v>
      </c>
      <c r="J1726" s="49">
        <v>1900</v>
      </c>
      <c r="K1726" s="49" t="s">
        <v>77</v>
      </c>
      <c r="L1726" s="49" t="s">
        <v>77</v>
      </c>
      <c r="M1726" s="50" t="s">
        <v>77</v>
      </c>
      <c r="N1726" s="46">
        <f t="shared" si="191"/>
        <v>1900</v>
      </c>
      <c r="P1726">
        <f t="shared" si="185"/>
        <v>124</v>
      </c>
      <c r="Q1726" s="38">
        <f t="shared" si="186"/>
        <v>1</v>
      </c>
      <c r="R1726" s="38">
        <f t="shared" si="187"/>
        <v>0.9</v>
      </c>
      <c r="T1726" s="47">
        <v>0</v>
      </c>
      <c r="U1726" s="47">
        <f t="shared" si="188"/>
        <v>0</v>
      </c>
      <c r="W1726" s="47">
        <f t="shared" si="189"/>
        <v>0</v>
      </c>
      <c r="X1726" s="47">
        <f t="shared" si="190"/>
        <v>0</v>
      </c>
    </row>
    <row r="1727" spans="5:24" x14ac:dyDescent="0.2">
      <c r="E1727" s="63">
        <v>28895</v>
      </c>
      <c r="F1727" s="63" t="s">
        <v>60</v>
      </c>
      <c r="G1727" s="63" t="s">
        <v>73</v>
      </c>
      <c r="I1727" s="48">
        <v>2005</v>
      </c>
      <c r="J1727" s="49" t="s">
        <v>77</v>
      </c>
      <c r="K1727" s="49" t="s">
        <v>77</v>
      </c>
      <c r="L1727" s="49" t="s">
        <v>77</v>
      </c>
      <c r="M1727" s="50" t="s">
        <v>77</v>
      </c>
      <c r="N1727" s="46">
        <f t="shared" si="191"/>
        <v>2005</v>
      </c>
      <c r="P1727">
        <f t="shared" si="185"/>
        <v>19</v>
      </c>
      <c r="Q1727" s="38">
        <f t="shared" si="186"/>
        <v>0.38</v>
      </c>
      <c r="R1727" s="38">
        <f t="shared" si="187"/>
        <v>0.38</v>
      </c>
      <c r="T1727" s="47">
        <v>4406542.6888637189</v>
      </c>
      <c r="U1727" s="47">
        <f t="shared" si="188"/>
        <v>2732056.4670955059</v>
      </c>
      <c r="W1727" s="47">
        <f t="shared" si="189"/>
        <v>4406542.6888637189</v>
      </c>
      <c r="X1727" s="47">
        <f t="shared" si="190"/>
        <v>2732056.4670955059</v>
      </c>
    </row>
    <row r="1728" spans="5:24" x14ac:dyDescent="0.2">
      <c r="E1728" s="63">
        <v>28894</v>
      </c>
      <c r="F1728" s="63" t="s">
        <v>60</v>
      </c>
      <c r="G1728" s="63" t="s">
        <v>73</v>
      </c>
      <c r="I1728" s="48">
        <v>2005</v>
      </c>
      <c r="J1728" s="49" t="s">
        <v>77</v>
      </c>
      <c r="K1728" s="49" t="s">
        <v>77</v>
      </c>
      <c r="L1728" s="49" t="s">
        <v>77</v>
      </c>
      <c r="M1728" s="50" t="s">
        <v>77</v>
      </c>
      <c r="N1728" s="46">
        <f t="shared" si="191"/>
        <v>2005</v>
      </c>
      <c r="P1728">
        <f t="shared" si="185"/>
        <v>19</v>
      </c>
      <c r="Q1728" s="38">
        <f t="shared" si="186"/>
        <v>0.38</v>
      </c>
      <c r="R1728" s="38">
        <f t="shared" si="187"/>
        <v>0.38</v>
      </c>
      <c r="T1728" s="47">
        <v>416399.56402339827</v>
      </c>
      <c r="U1728" s="47">
        <f t="shared" si="188"/>
        <v>258167.72969450694</v>
      </c>
      <c r="W1728" s="47">
        <f t="shared" si="189"/>
        <v>416399.56402339827</v>
      </c>
      <c r="X1728" s="47">
        <f t="shared" si="190"/>
        <v>258167.72969450694</v>
      </c>
    </row>
    <row r="1729" spans="5:24" x14ac:dyDescent="0.2">
      <c r="E1729" s="63">
        <v>28893</v>
      </c>
      <c r="F1729" s="63" t="s">
        <v>60</v>
      </c>
      <c r="G1729" s="63" t="s">
        <v>73</v>
      </c>
      <c r="I1729" s="48">
        <v>2005</v>
      </c>
      <c r="J1729" s="49" t="s">
        <v>77</v>
      </c>
      <c r="K1729" s="49" t="s">
        <v>77</v>
      </c>
      <c r="L1729" s="49" t="s">
        <v>77</v>
      </c>
      <c r="M1729" s="50" t="s">
        <v>77</v>
      </c>
      <c r="N1729" s="46">
        <f t="shared" si="191"/>
        <v>2005</v>
      </c>
      <c r="P1729">
        <f t="shared" si="185"/>
        <v>19</v>
      </c>
      <c r="Q1729" s="38">
        <f t="shared" si="186"/>
        <v>0.38</v>
      </c>
      <c r="R1729" s="38">
        <f t="shared" si="187"/>
        <v>0.38</v>
      </c>
      <c r="T1729" s="47">
        <v>3105904.4884935254</v>
      </c>
      <c r="U1729" s="47">
        <f t="shared" si="188"/>
        <v>1925660.7828659858</v>
      </c>
      <c r="W1729" s="47">
        <f t="shared" si="189"/>
        <v>3105904.4884935254</v>
      </c>
      <c r="X1729" s="47">
        <f t="shared" si="190"/>
        <v>1925660.7828659858</v>
      </c>
    </row>
    <row r="1730" spans="5:24" x14ac:dyDescent="0.2">
      <c r="E1730" s="63">
        <v>28892</v>
      </c>
      <c r="F1730" s="63" t="s">
        <v>60</v>
      </c>
      <c r="G1730" s="63" t="s">
        <v>73</v>
      </c>
      <c r="I1730" s="48">
        <v>2005</v>
      </c>
      <c r="J1730" s="49" t="s">
        <v>77</v>
      </c>
      <c r="K1730" s="49" t="s">
        <v>77</v>
      </c>
      <c r="L1730" s="49" t="s">
        <v>77</v>
      </c>
      <c r="M1730" s="50" t="s">
        <v>77</v>
      </c>
      <c r="N1730" s="46">
        <f t="shared" si="191"/>
        <v>2005</v>
      </c>
      <c r="P1730">
        <f t="shared" si="185"/>
        <v>19</v>
      </c>
      <c r="Q1730" s="38">
        <f t="shared" si="186"/>
        <v>0.38</v>
      </c>
      <c r="R1730" s="38">
        <f t="shared" si="187"/>
        <v>0.38</v>
      </c>
      <c r="T1730" s="47">
        <v>165713.35268796695</v>
      </c>
      <c r="U1730" s="47">
        <f t="shared" si="188"/>
        <v>102742.27866653951</v>
      </c>
      <c r="W1730" s="47">
        <f t="shared" si="189"/>
        <v>165713.35268796695</v>
      </c>
      <c r="X1730" s="47">
        <f t="shared" si="190"/>
        <v>102742.27866653951</v>
      </c>
    </row>
    <row r="1731" spans="5:24" x14ac:dyDescent="0.2">
      <c r="E1731" s="63">
        <v>28891</v>
      </c>
      <c r="F1731" s="63" t="s">
        <v>60</v>
      </c>
      <c r="G1731" s="63" t="s">
        <v>73</v>
      </c>
      <c r="I1731" s="48">
        <v>2005</v>
      </c>
      <c r="J1731" s="49" t="s">
        <v>77</v>
      </c>
      <c r="K1731" s="49" t="s">
        <v>77</v>
      </c>
      <c r="L1731" s="49" t="s">
        <v>77</v>
      </c>
      <c r="M1731" s="50" t="s">
        <v>77</v>
      </c>
      <c r="N1731" s="46">
        <f t="shared" si="191"/>
        <v>2005</v>
      </c>
      <c r="P1731">
        <f t="shared" si="185"/>
        <v>19</v>
      </c>
      <c r="Q1731" s="38">
        <f t="shared" si="186"/>
        <v>0.38</v>
      </c>
      <c r="R1731" s="38">
        <f t="shared" si="187"/>
        <v>0.38</v>
      </c>
      <c r="T1731" s="47">
        <v>3581.2315905061619</v>
      </c>
      <c r="U1731" s="47">
        <f t="shared" si="188"/>
        <v>2220.3635861138205</v>
      </c>
      <c r="W1731" s="47">
        <f t="shared" si="189"/>
        <v>3581.2315905061619</v>
      </c>
      <c r="X1731" s="47">
        <f t="shared" si="190"/>
        <v>2220.3635861138205</v>
      </c>
    </row>
    <row r="1732" spans="5:24" x14ac:dyDescent="0.2">
      <c r="E1732" s="63">
        <v>28890</v>
      </c>
      <c r="F1732" s="63" t="s">
        <v>60</v>
      </c>
      <c r="G1732" s="63" t="s">
        <v>73</v>
      </c>
      <c r="I1732" s="48">
        <v>2005</v>
      </c>
      <c r="J1732" s="49" t="s">
        <v>77</v>
      </c>
      <c r="K1732" s="49" t="s">
        <v>77</v>
      </c>
      <c r="L1732" s="49" t="s">
        <v>77</v>
      </c>
      <c r="M1732" s="50" t="s">
        <v>77</v>
      </c>
      <c r="N1732" s="46">
        <f t="shared" si="191"/>
        <v>2005</v>
      </c>
      <c r="P1732">
        <f t="shared" si="185"/>
        <v>19</v>
      </c>
      <c r="Q1732" s="38">
        <f t="shared" si="186"/>
        <v>0.38</v>
      </c>
      <c r="R1732" s="38">
        <f t="shared" si="187"/>
        <v>0.38</v>
      </c>
      <c r="T1732" s="47">
        <v>34510.049872150288</v>
      </c>
      <c r="U1732" s="47">
        <f t="shared" si="188"/>
        <v>21396.230920733178</v>
      </c>
      <c r="W1732" s="47">
        <f t="shared" si="189"/>
        <v>34510.049872150288</v>
      </c>
      <c r="X1732" s="47">
        <f t="shared" si="190"/>
        <v>21396.230920733178</v>
      </c>
    </row>
    <row r="1733" spans="5:24" x14ac:dyDescent="0.2">
      <c r="E1733" s="63">
        <v>28889</v>
      </c>
      <c r="F1733" s="63" t="s">
        <v>60</v>
      </c>
      <c r="G1733" s="63" t="s">
        <v>73</v>
      </c>
      <c r="I1733" s="48">
        <v>2005</v>
      </c>
      <c r="J1733" s="49" t="s">
        <v>77</v>
      </c>
      <c r="K1733" s="49" t="s">
        <v>77</v>
      </c>
      <c r="L1733" s="49" t="s">
        <v>77</v>
      </c>
      <c r="M1733" s="50" t="s">
        <v>77</v>
      </c>
      <c r="N1733" s="46">
        <f t="shared" si="191"/>
        <v>2005</v>
      </c>
      <c r="P1733">
        <f t="shared" si="185"/>
        <v>19</v>
      </c>
      <c r="Q1733" s="38">
        <f t="shared" si="186"/>
        <v>0.38</v>
      </c>
      <c r="R1733" s="38">
        <f t="shared" si="187"/>
        <v>0.38</v>
      </c>
      <c r="T1733" s="47">
        <v>261104.33959872203</v>
      </c>
      <c r="U1733" s="47">
        <f t="shared" si="188"/>
        <v>161884.69055120766</v>
      </c>
      <c r="W1733" s="47">
        <f t="shared" si="189"/>
        <v>261104.33959872203</v>
      </c>
      <c r="X1733" s="47">
        <f t="shared" si="190"/>
        <v>161884.69055120766</v>
      </c>
    </row>
    <row r="1734" spans="5:24" x14ac:dyDescent="0.2">
      <c r="E1734" s="63">
        <v>28888</v>
      </c>
      <c r="F1734" s="63" t="s">
        <v>60</v>
      </c>
      <c r="G1734" s="63" t="s">
        <v>73</v>
      </c>
      <c r="I1734" s="48">
        <v>2005</v>
      </c>
      <c r="J1734" s="49" t="s">
        <v>77</v>
      </c>
      <c r="K1734" s="49" t="s">
        <v>77</v>
      </c>
      <c r="L1734" s="49" t="s">
        <v>77</v>
      </c>
      <c r="M1734" s="50" t="s">
        <v>77</v>
      </c>
      <c r="N1734" s="46">
        <f t="shared" si="191"/>
        <v>2005</v>
      </c>
      <c r="P1734">
        <f t="shared" si="185"/>
        <v>19</v>
      </c>
      <c r="Q1734" s="38">
        <f t="shared" si="186"/>
        <v>0.38</v>
      </c>
      <c r="R1734" s="38">
        <f t="shared" si="187"/>
        <v>0.38</v>
      </c>
      <c r="T1734" s="47">
        <v>33533.350347466796</v>
      </c>
      <c r="U1734" s="47">
        <f t="shared" si="188"/>
        <v>20790.677215429412</v>
      </c>
      <c r="W1734" s="47">
        <f t="shared" si="189"/>
        <v>33533.350347466796</v>
      </c>
      <c r="X1734" s="47">
        <f t="shared" si="190"/>
        <v>20790.677215429412</v>
      </c>
    </row>
    <row r="1735" spans="5:24" x14ac:dyDescent="0.2">
      <c r="E1735" s="63">
        <v>28887</v>
      </c>
      <c r="F1735" s="63" t="s">
        <v>60</v>
      </c>
      <c r="G1735" s="63" t="s">
        <v>73</v>
      </c>
      <c r="I1735" s="48" t="s">
        <v>77</v>
      </c>
      <c r="J1735" s="49">
        <v>1900</v>
      </c>
      <c r="K1735" s="49" t="s">
        <v>77</v>
      </c>
      <c r="L1735" s="49" t="s">
        <v>77</v>
      </c>
      <c r="M1735" s="50" t="s">
        <v>77</v>
      </c>
      <c r="N1735" s="46">
        <f t="shared" si="191"/>
        <v>1900</v>
      </c>
      <c r="P1735">
        <f t="shared" si="185"/>
        <v>124</v>
      </c>
      <c r="Q1735" s="38">
        <f t="shared" si="186"/>
        <v>1</v>
      </c>
      <c r="R1735" s="38">
        <f t="shared" si="187"/>
        <v>0.9</v>
      </c>
      <c r="T1735" s="47">
        <v>345751.63173795858</v>
      </c>
      <c r="U1735" s="47">
        <f t="shared" si="188"/>
        <v>34575.163173795852</v>
      </c>
      <c r="W1735" s="47">
        <f t="shared" si="189"/>
        <v>345751.63173795858</v>
      </c>
      <c r="X1735" s="47">
        <f t="shared" si="190"/>
        <v>34575.163173795852</v>
      </c>
    </row>
    <row r="1736" spans="5:24" x14ac:dyDescent="0.2">
      <c r="E1736" s="63">
        <v>28883</v>
      </c>
      <c r="F1736" s="63" t="s">
        <v>60</v>
      </c>
      <c r="G1736" s="63" t="s">
        <v>73</v>
      </c>
      <c r="I1736" s="48" t="s">
        <v>77</v>
      </c>
      <c r="J1736" s="49">
        <v>1900</v>
      </c>
      <c r="K1736" s="49" t="s">
        <v>77</v>
      </c>
      <c r="L1736" s="49" t="s">
        <v>77</v>
      </c>
      <c r="M1736" s="50" t="s">
        <v>77</v>
      </c>
      <c r="N1736" s="46">
        <f t="shared" si="191"/>
        <v>1900</v>
      </c>
      <c r="P1736">
        <f t="shared" si="185"/>
        <v>124</v>
      </c>
      <c r="Q1736" s="38">
        <f t="shared" si="186"/>
        <v>1</v>
      </c>
      <c r="R1736" s="38">
        <f t="shared" si="187"/>
        <v>0.9</v>
      </c>
      <c r="T1736" s="47">
        <v>5860.1971481009923</v>
      </c>
      <c r="U1736" s="47">
        <f t="shared" si="188"/>
        <v>586.01971481009912</v>
      </c>
      <c r="W1736" s="47">
        <f t="shared" si="189"/>
        <v>5860.1971481009923</v>
      </c>
      <c r="X1736" s="47">
        <f t="shared" si="190"/>
        <v>586.01971481009912</v>
      </c>
    </row>
    <row r="1737" spans="5:24" x14ac:dyDescent="0.2">
      <c r="E1737" s="63">
        <v>28882</v>
      </c>
      <c r="F1737" s="63" t="s">
        <v>60</v>
      </c>
      <c r="G1737" s="63" t="s">
        <v>73</v>
      </c>
      <c r="I1737" s="48" t="s">
        <v>77</v>
      </c>
      <c r="J1737" s="49">
        <v>1900</v>
      </c>
      <c r="K1737" s="49" t="s">
        <v>77</v>
      </c>
      <c r="L1737" s="49" t="s">
        <v>77</v>
      </c>
      <c r="M1737" s="50" t="s">
        <v>77</v>
      </c>
      <c r="N1737" s="46">
        <f t="shared" si="191"/>
        <v>1900</v>
      </c>
      <c r="P1737">
        <f t="shared" si="185"/>
        <v>124</v>
      </c>
      <c r="Q1737" s="38">
        <f t="shared" si="186"/>
        <v>1</v>
      </c>
      <c r="R1737" s="38">
        <f t="shared" si="187"/>
        <v>0.9</v>
      </c>
      <c r="T1737" s="47">
        <v>162783.25411391648</v>
      </c>
      <c r="U1737" s="47">
        <f t="shared" si="188"/>
        <v>16278.325411391645</v>
      </c>
      <c r="W1737" s="47">
        <f t="shared" si="189"/>
        <v>162783.25411391648</v>
      </c>
      <c r="X1737" s="47">
        <f t="shared" si="190"/>
        <v>16278.325411391645</v>
      </c>
    </row>
    <row r="1738" spans="5:24" x14ac:dyDescent="0.2">
      <c r="E1738" s="63">
        <v>28880</v>
      </c>
      <c r="F1738" s="63" t="s">
        <v>61</v>
      </c>
      <c r="G1738" s="63" t="s">
        <v>73</v>
      </c>
      <c r="I1738" s="48" t="s">
        <v>77</v>
      </c>
      <c r="J1738" s="49" t="s">
        <v>77</v>
      </c>
      <c r="K1738" s="49">
        <v>1961</v>
      </c>
      <c r="L1738" s="49" t="s">
        <v>77</v>
      </c>
      <c r="M1738" s="50" t="s">
        <v>77</v>
      </c>
      <c r="N1738" s="46">
        <f t="shared" si="191"/>
        <v>1961</v>
      </c>
      <c r="P1738">
        <f t="shared" si="185"/>
        <v>63</v>
      </c>
      <c r="Q1738" s="38">
        <f t="shared" si="186"/>
        <v>1</v>
      </c>
      <c r="R1738" s="38">
        <f t="shared" si="187"/>
        <v>0.9</v>
      </c>
      <c r="T1738" s="47">
        <v>5968.7193175102702</v>
      </c>
      <c r="U1738" s="47">
        <f t="shared" si="188"/>
        <v>596.87193175102686</v>
      </c>
      <c r="W1738" s="47">
        <f t="shared" si="189"/>
        <v>5968.7193175102702</v>
      </c>
      <c r="X1738" s="47">
        <f t="shared" si="190"/>
        <v>596.87193175102686</v>
      </c>
    </row>
    <row r="1739" spans="5:24" x14ac:dyDescent="0.2">
      <c r="E1739" s="63">
        <v>28877</v>
      </c>
      <c r="F1739" s="63" t="s">
        <v>60</v>
      </c>
      <c r="G1739" s="63" t="s">
        <v>73</v>
      </c>
      <c r="I1739" s="48" t="s">
        <v>77</v>
      </c>
      <c r="J1739" s="49">
        <v>1900</v>
      </c>
      <c r="K1739" s="49" t="s">
        <v>77</v>
      </c>
      <c r="L1739" s="49" t="s">
        <v>77</v>
      </c>
      <c r="M1739" s="50" t="s">
        <v>77</v>
      </c>
      <c r="N1739" s="46">
        <f t="shared" si="191"/>
        <v>1900</v>
      </c>
      <c r="P1739">
        <f t="shared" si="185"/>
        <v>124</v>
      </c>
      <c r="Q1739" s="38">
        <f t="shared" si="186"/>
        <v>1</v>
      </c>
      <c r="R1739" s="38">
        <f t="shared" si="187"/>
        <v>0.9</v>
      </c>
      <c r="T1739" s="47">
        <v>34835.616380378124</v>
      </c>
      <c r="U1739" s="47">
        <f t="shared" si="188"/>
        <v>3483.5616380378115</v>
      </c>
      <c r="W1739" s="47">
        <f t="shared" si="189"/>
        <v>34835.616380378124</v>
      </c>
      <c r="X1739" s="47">
        <f t="shared" si="190"/>
        <v>3483.5616380378115</v>
      </c>
    </row>
    <row r="1740" spans="5:24" x14ac:dyDescent="0.2">
      <c r="E1740" s="63">
        <v>28875</v>
      </c>
      <c r="F1740" s="63" t="s">
        <v>60</v>
      </c>
      <c r="G1740" s="63" t="s">
        <v>73</v>
      </c>
      <c r="I1740" s="48" t="s">
        <v>77</v>
      </c>
      <c r="J1740" s="49">
        <v>1900</v>
      </c>
      <c r="K1740" s="49" t="s">
        <v>77</v>
      </c>
      <c r="L1740" s="49" t="s">
        <v>77</v>
      </c>
      <c r="M1740" s="50" t="s">
        <v>77</v>
      </c>
      <c r="N1740" s="46">
        <f t="shared" si="191"/>
        <v>1900</v>
      </c>
      <c r="P1740">
        <f t="shared" si="185"/>
        <v>124</v>
      </c>
      <c r="Q1740" s="38">
        <f t="shared" si="186"/>
        <v>1</v>
      </c>
      <c r="R1740" s="38">
        <f t="shared" si="187"/>
        <v>0.9</v>
      </c>
      <c r="T1740" s="47">
        <v>107436.94771518487</v>
      </c>
      <c r="U1740" s="47">
        <f t="shared" si="188"/>
        <v>10743.694771518485</v>
      </c>
      <c r="W1740" s="47">
        <f t="shared" si="189"/>
        <v>107436.94771518487</v>
      </c>
      <c r="X1740" s="47">
        <f t="shared" si="190"/>
        <v>10743.694771518485</v>
      </c>
    </row>
    <row r="1741" spans="5:24" x14ac:dyDescent="0.2">
      <c r="E1741" s="63">
        <v>28873</v>
      </c>
      <c r="F1741" s="63" t="s">
        <v>60</v>
      </c>
      <c r="G1741" s="63" t="s">
        <v>73</v>
      </c>
      <c r="I1741" s="48" t="s">
        <v>77</v>
      </c>
      <c r="J1741" s="49">
        <v>1900</v>
      </c>
      <c r="K1741" s="49" t="s">
        <v>77</v>
      </c>
      <c r="L1741" s="49" t="s">
        <v>77</v>
      </c>
      <c r="M1741" s="50" t="s">
        <v>77</v>
      </c>
      <c r="N1741" s="46">
        <f t="shared" si="191"/>
        <v>1900</v>
      </c>
      <c r="P1741">
        <f t="shared" si="185"/>
        <v>124</v>
      </c>
      <c r="Q1741" s="38">
        <f t="shared" si="186"/>
        <v>1</v>
      </c>
      <c r="R1741" s="38">
        <f t="shared" si="187"/>
        <v>0.9</v>
      </c>
      <c r="T1741" s="47">
        <v>128435.98749588009</v>
      </c>
      <c r="U1741" s="47">
        <f t="shared" si="188"/>
        <v>12843.598749588007</v>
      </c>
      <c r="W1741" s="47">
        <f t="shared" si="189"/>
        <v>128435.98749588009</v>
      </c>
      <c r="X1741" s="47">
        <f t="shared" si="190"/>
        <v>12843.598749588007</v>
      </c>
    </row>
    <row r="1742" spans="5:24" x14ac:dyDescent="0.2">
      <c r="E1742" s="63">
        <v>28870</v>
      </c>
      <c r="F1742" s="63" t="s">
        <v>60</v>
      </c>
      <c r="G1742" s="63" t="s">
        <v>73</v>
      </c>
      <c r="I1742" s="48" t="s">
        <v>77</v>
      </c>
      <c r="J1742" s="49">
        <v>1900</v>
      </c>
      <c r="K1742" s="49" t="s">
        <v>77</v>
      </c>
      <c r="L1742" s="49" t="s">
        <v>77</v>
      </c>
      <c r="M1742" s="50" t="s">
        <v>77</v>
      </c>
      <c r="N1742" s="46">
        <f t="shared" si="191"/>
        <v>1900</v>
      </c>
      <c r="P1742">
        <f t="shared" si="185"/>
        <v>124</v>
      </c>
      <c r="Q1742" s="38">
        <f t="shared" si="186"/>
        <v>1</v>
      </c>
      <c r="R1742" s="38">
        <f t="shared" si="187"/>
        <v>0.9</v>
      </c>
      <c r="T1742" s="47">
        <v>4883.4976234174937</v>
      </c>
      <c r="U1742" s="47">
        <f t="shared" si="188"/>
        <v>488.34976234174928</v>
      </c>
      <c r="W1742" s="47">
        <f t="shared" si="189"/>
        <v>4883.4976234174937</v>
      </c>
      <c r="X1742" s="47">
        <f t="shared" si="190"/>
        <v>488.34976234174928</v>
      </c>
    </row>
    <row r="1743" spans="5:24" x14ac:dyDescent="0.2">
      <c r="E1743" s="63">
        <v>28867</v>
      </c>
      <c r="F1743" s="63" t="s">
        <v>60</v>
      </c>
      <c r="G1743" s="63" t="s">
        <v>73</v>
      </c>
      <c r="I1743" s="48" t="s">
        <v>77</v>
      </c>
      <c r="J1743" s="49">
        <v>1900</v>
      </c>
      <c r="K1743" s="49" t="s">
        <v>77</v>
      </c>
      <c r="L1743" s="49" t="s">
        <v>77</v>
      </c>
      <c r="M1743" s="50" t="s">
        <v>77</v>
      </c>
      <c r="N1743" s="46">
        <f t="shared" si="191"/>
        <v>1900</v>
      </c>
      <c r="P1743">
        <f t="shared" si="185"/>
        <v>124</v>
      </c>
      <c r="Q1743" s="38">
        <f t="shared" si="186"/>
        <v>1</v>
      </c>
      <c r="R1743" s="38">
        <f t="shared" si="187"/>
        <v>0.9</v>
      </c>
      <c r="T1743" s="47">
        <v>36137.882413289459</v>
      </c>
      <c r="U1743" s="47">
        <f t="shared" si="188"/>
        <v>3613.7882413289449</v>
      </c>
      <c r="W1743" s="47">
        <f t="shared" si="189"/>
        <v>36137.882413289459</v>
      </c>
      <c r="X1743" s="47">
        <f t="shared" si="190"/>
        <v>3613.7882413289449</v>
      </c>
    </row>
    <row r="1744" spans="5:24" x14ac:dyDescent="0.2">
      <c r="E1744" s="63">
        <v>28865</v>
      </c>
      <c r="F1744" s="63" t="s">
        <v>60</v>
      </c>
      <c r="G1744" s="63" t="s">
        <v>73</v>
      </c>
      <c r="I1744" s="48" t="s">
        <v>77</v>
      </c>
      <c r="J1744" s="49">
        <v>1900</v>
      </c>
      <c r="K1744" s="49" t="s">
        <v>77</v>
      </c>
      <c r="L1744" s="49" t="s">
        <v>77</v>
      </c>
      <c r="M1744" s="50" t="s">
        <v>77</v>
      </c>
      <c r="N1744" s="46">
        <f t="shared" si="191"/>
        <v>1900</v>
      </c>
      <c r="P1744">
        <f t="shared" si="185"/>
        <v>124</v>
      </c>
      <c r="Q1744" s="38">
        <f t="shared" si="186"/>
        <v>1</v>
      </c>
      <c r="R1744" s="38">
        <f t="shared" si="187"/>
        <v>0.9</v>
      </c>
      <c r="T1744" s="47">
        <v>42323.646069618277</v>
      </c>
      <c r="U1744" s="47">
        <f t="shared" si="188"/>
        <v>4232.3646069618271</v>
      </c>
      <c r="W1744" s="47">
        <f t="shared" si="189"/>
        <v>42323.646069618277</v>
      </c>
      <c r="X1744" s="47">
        <f t="shared" si="190"/>
        <v>4232.3646069618271</v>
      </c>
    </row>
    <row r="1745" spans="5:24" x14ac:dyDescent="0.2">
      <c r="E1745" s="63">
        <v>28864</v>
      </c>
      <c r="F1745" s="63" t="s">
        <v>60</v>
      </c>
      <c r="G1745" s="63" t="s">
        <v>73</v>
      </c>
      <c r="I1745" s="48" t="s">
        <v>77</v>
      </c>
      <c r="J1745" s="49">
        <v>1900</v>
      </c>
      <c r="K1745" s="49" t="s">
        <v>77</v>
      </c>
      <c r="L1745" s="49" t="s">
        <v>77</v>
      </c>
      <c r="M1745" s="50" t="s">
        <v>77</v>
      </c>
      <c r="N1745" s="46">
        <f t="shared" si="191"/>
        <v>1900</v>
      </c>
      <c r="P1745">
        <f t="shared" si="185"/>
        <v>124</v>
      </c>
      <c r="Q1745" s="38">
        <f t="shared" si="186"/>
        <v>1</v>
      </c>
      <c r="R1745" s="38">
        <f t="shared" si="187"/>
        <v>0.9</v>
      </c>
      <c r="T1745" s="47">
        <v>39067.98098733995</v>
      </c>
      <c r="U1745" s="47">
        <f t="shared" si="188"/>
        <v>3906.7980987339943</v>
      </c>
      <c r="W1745" s="47">
        <f t="shared" si="189"/>
        <v>39067.98098733995</v>
      </c>
      <c r="X1745" s="47">
        <f t="shared" si="190"/>
        <v>3906.7980987339943</v>
      </c>
    </row>
    <row r="1746" spans="5:24" x14ac:dyDescent="0.2">
      <c r="E1746" s="63">
        <v>28863</v>
      </c>
      <c r="F1746" s="63" t="s">
        <v>60</v>
      </c>
      <c r="G1746" s="63" t="s">
        <v>73</v>
      </c>
      <c r="I1746" s="48" t="s">
        <v>77</v>
      </c>
      <c r="J1746" s="49">
        <v>1900</v>
      </c>
      <c r="K1746" s="49" t="s">
        <v>77</v>
      </c>
      <c r="L1746" s="49" t="s">
        <v>77</v>
      </c>
      <c r="M1746" s="50" t="s">
        <v>77</v>
      </c>
      <c r="N1746" s="46">
        <f t="shared" si="191"/>
        <v>1900</v>
      </c>
      <c r="P1746">
        <f t="shared" si="185"/>
        <v>124</v>
      </c>
      <c r="Q1746" s="38">
        <f t="shared" si="186"/>
        <v>1</v>
      </c>
      <c r="R1746" s="38">
        <f t="shared" si="187"/>
        <v>0.9</v>
      </c>
      <c r="T1746" s="47">
        <v>83670.592614553068</v>
      </c>
      <c r="U1746" s="47">
        <f t="shared" si="188"/>
        <v>8367.0592614553043</v>
      </c>
      <c r="W1746" s="47">
        <f t="shared" si="189"/>
        <v>83670.592614553068</v>
      </c>
      <c r="X1746" s="47">
        <f t="shared" si="190"/>
        <v>8367.0592614553043</v>
      </c>
    </row>
    <row r="1747" spans="5:24" x14ac:dyDescent="0.2">
      <c r="E1747" s="63">
        <v>28860</v>
      </c>
      <c r="F1747" s="63" t="s">
        <v>60</v>
      </c>
      <c r="G1747" s="63" t="s">
        <v>73</v>
      </c>
      <c r="I1747" s="48" t="s">
        <v>77</v>
      </c>
      <c r="J1747" s="49">
        <v>1900</v>
      </c>
      <c r="K1747" s="49" t="s">
        <v>77</v>
      </c>
      <c r="L1747" s="49" t="s">
        <v>77</v>
      </c>
      <c r="M1747" s="50" t="s">
        <v>77</v>
      </c>
      <c r="N1747" s="46">
        <f t="shared" si="191"/>
        <v>1900</v>
      </c>
      <c r="P1747">
        <f t="shared" si="185"/>
        <v>124</v>
      </c>
      <c r="Q1747" s="38">
        <f t="shared" si="186"/>
        <v>1</v>
      </c>
      <c r="R1747" s="38">
        <f t="shared" si="187"/>
        <v>0.9</v>
      </c>
      <c r="T1747" s="47">
        <v>35812.315905061623</v>
      </c>
      <c r="U1747" s="47">
        <f t="shared" si="188"/>
        <v>3581.2315905061614</v>
      </c>
      <c r="W1747" s="47">
        <f t="shared" si="189"/>
        <v>35812.315905061623</v>
      </c>
      <c r="X1747" s="47">
        <f t="shared" si="190"/>
        <v>3581.2315905061614</v>
      </c>
    </row>
    <row r="1748" spans="5:24" x14ac:dyDescent="0.2">
      <c r="E1748" s="63">
        <v>28859</v>
      </c>
      <c r="F1748" s="63" t="s">
        <v>60</v>
      </c>
      <c r="G1748" s="63" t="s">
        <v>73</v>
      </c>
      <c r="I1748" s="48" t="s">
        <v>77</v>
      </c>
      <c r="J1748" s="49">
        <v>1900</v>
      </c>
      <c r="K1748" s="49" t="s">
        <v>77</v>
      </c>
      <c r="L1748" s="49" t="s">
        <v>77</v>
      </c>
      <c r="M1748" s="50" t="s">
        <v>77</v>
      </c>
      <c r="N1748" s="46">
        <f t="shared" si="191"/>
        <v>1900</v>
      </c>
      <c r="P1748">
        <f t="shared" si="185"/>
        <v>124</v>
      </c>
      <c r="Q1748" s="38">
        <f t="shared" si="186"/>
        <v>1</v>
      </c>
      <c r="R1748" s="38">
        <f t="shared" si="187"/>
        <v>0.9</v>
      </c>
      <c r="T1748" s="47">
        <v>30928.818281644129</v>
      </c>
      <c r="U1748" s="47">
        <f t="shared" si="188"/>
        <v>3092.8818281644121</v>
      </c>
      <c r="W1748" s="47">
        <f t="shared" si="189"/>
        <v>30928.818281644129</v>
      </c>
      <c r="X1748" s="47">
        <f t="shared" si="190"/>
        <v>3092.8818281644121</v>
      </c>
    </row>
    <row r="1749" spans="5:24" x14ac:dyDescent="0.2">
      <c r="E1749" s="63">
        <v>28857</v>
      </c>
      <c r="F1749" s="63" t="s">
        <v>60</v>
      </c>
      <c r="G1749" s="63" t="s">
        <v>73</v>
      </c>
      <c r="I1749" s="48" t="s">
        <v>77</v>
      </c>
      <c r="J1749" s="49">
        <v>1900</v>
      </c>
      <c r="K1749" s="49" t="s">
        <v>77</v>
      </c>
      <c r="L1749" s="49" t="s">
        <v>77</v>
      </c>
      <c r="M1749" s="50" t="s">
        <v>77</v>
      </c>
      <c r="N1749" s="46">
        <f t="shared" si="191"/>
        <v>1900</v>
      </c>
      <c r="P1749">
        <f t="shared" si="185"/>
        <v>124</v>
      </c>
      <c r="Q1749" s="38">
        <f t="shared" si="186"/>
        <v>1</v>
      </c>
      <c r="R1749" s="38">
        <f t="shared" si="187"/>
        <v>0.9</v>
      </c>
      <c r="T1749" s="47">
        <v>18557.290968986475</v>
      </c>
      <c r="U1749" s="47">
        <f t="shared" si="188"/>
        <v>1855.7290968986472</v>
      </c>
      <c r="W1749" s="47">
        <f t="shared" si="189"/>
        <v>18557.290968986475</v>
      </c>
      <c r="X1749" s="47">
        <f t="shared" si="190"/>
        <v>1855.7290968986472</v>
      </c>
    </row>
    <row r="1750" spans="5:24" x14ac:dyDescent="0.2">
      <c r="E1750" s="63">
        <v>28856</v>
      </c>
      <c r="F1750" s="63" t="s">
        <v>60</v>
      </c>
      <c r="G1750" s="63" t="s">
        <v>73</v>
      </c>
      <c r="I1750" s="48" t="s">
        <v>77</v>
      </c>
      <c r="J1750" s="49">
        <v>1900</v>
      </c>
      <c r="K1750" s="49" t="s">
        <v>77</v>
      </c>
      <c r="L1750" s="49" t="s">
        <v>77</v>
      </c>
      <c r="M1750" s="50" t="s">
        <v>77</v>
      </c>
      <c r="N1750" s="46">
        <f t="shared" si="191"/>
        <v>1900</v>
      </c>
      <c r="P1750">
        <f t="shared" si="185"/>
        <v>124</v>
      </c>
      <c r="Q1750" s="38">
        <f t="shared" si="186"/>
        <v>1</v>
      </c>
      <c r="R1750" s="38">
        <f t="shared" si="187"/>
        <v>0.9</v>
      </c>
      <c r="T1750" s="47">
        <v>26045.320658226636</v>
      </c>
      <c r="U1750" s="47">
        <f t="shared" si="188"/>
        <v>2604.5320658226628</v>
      </c>
      <c r="W1750" s="47">
        <f t="shared" si="189"/>
        <v>26045.320658226636</v>
      </c>
      <c r="X1750" s="47">
        <f t="shared" si="190"/>
        <v>2604.5320658226628</v>
      </c>
    </row>
    <row r="1751" spans="5:24" x14ac:dyDescent="0.2">
      <c r="E1751" s="63">
        <v>28855</v>
      </c>
      <c r="F1751" s="63" t="s">
        <v>60</v>
      </c>
      <c r="G1751" s="63" t="s">
        <v>73</v>
      </c>
      <c r="I1751" s="48" t="s">
        <v>77</v>
      </c>
      <c r="J1751" s="49">
        <v>1900</v>
      </c>
      <c r="K1751" s="49" t="s">
        <v>77</v>
      </c>
      <c r="L1751" s="49" t="s">
        <v>77</v>
      </c>
      <c r="M1751" s="50" t="s">
        <v>77</v>
      </c>
      <c r="N1751" s="46">
        <f t="shared" si="191"/>
        <v>1900</v>
      </c>
      <c r="P1751">
        <f t="shared" ref="P1751:P1807" si="192">$I$4-N1751</f>
        <v>124</v>
      </c>
      <c r="Q1751" s="38">
        <f t="shared" ref="Q1751:Q1807" si="193">MIN(1,P1751/$K$4)</f>
        <v>1</v>
      </c>
      <c r="R1751" s="38">
        <f t="shared" ref="R1751:R1807" si="194">IF(Q1751=1,1-$N$4,Q1751)</f>
        <v>0.9</v>
      </c>
      <c r="T1751" s="47">
        <v>1302266.0329113316</v>
      </c>
      <c r="U1751" s="47">
        <f t="shared" ref="U1751:U1807" si="195">(1-R1751)*$T1751</f>
        <v>130226.60329113313</v>
      </c>
      <c r="W1751" s="47">
        <f t="shared" ref="W1751:W1807" si="196">IF(G1751="Operational",T1751,0)</f>
        <v>1302266.0329113316</v>
      </c>
      <c r="X1751" s="47">
        <f t="shared" ref="X1751:X1807" si="197">IF(W1751=0,0,U1751)</f>
        <v>130226.60329113313</v>
      </c>
    </row>
    <row r="1752" spans="5:24" x14ac:dyDescent="0.2">
      <c r="E1752" s="63">
        <v>28854</v>
      </c>
      <c r="F1752" s="63" t="s">
        <v>60</v>
      </c>
      <c r="G1752" s="63" t="s">
        <v>73</v>
      </c>
      <c r="I1752" s="48" t="s">
        <v>77</v>
      </c>
      <c r="J1752" s="49">
        <v>1900</v>
      </c>
      <c r="K1752" s="49" t="s">
        <v>77</v>
      </c>
      <c r="L1752" s="49" t="s">
        <v>77</v>
      </c>
      <c r="M1752" s="50" t="s">
        <v>77</v>
      </c>
      <c r="N1752" s="46">
        <f t="shared" ref="N1752:N1807" si="198">MIN(I1752:M1752)</f>
        <v>1900</v>
      </c>
      <c r="P1752">
        <f t="shared" si="192"/>
        <v>124</v>
      </c>
      <c r="Q1752" s="38">
        <f t="shared" si="193"/>
        <v>1</v>
      </c>
      <c r="R1752" s="38">
        <f t="shared" si="194"/>
        <v>0.9</v>
      </c>
      <c r="T1752" s="47">
        <v>397842.27305441187</v>
      </c>
      <c r="U1752" s="47">
        <f t="shared" si="195"/>
        <v>39784.227305441178</v>
      </c>
      <c r="W1752" s="47">
        <f t="shared" si="196"/>
        <v>397842.27305441187</v>
      </c>
      <c r="X1752" s="47">
        <f t="shared" si="197"/>
        <v>39784.227305441178</v>
      </c>
    </row>
    <row r="1753" spans="5:24" x14ac:dyDescent="0.2">
      <c r="E1753" s="63">
        <v>28853</v>
      </c>
      <c r="F1753" s="63" t="s">
        <v>60</v>
      </c>
      <c r="G1753" s="63" t="s">
        <v>73</v>
      </c>
      <c r="I1753" s="48">
        <v>2005</v>
      </c>
      <c r="J1753" s="49" t="s">
        <v>77</v>
      </c>
      <c r="K1753" s="49" t="s">
        <v>77</v>
      </c>
      <c r="L1753" s="49" t="s">
        <v>77</v>
      </c>
      <c r="M1753" s="50" t="s">
        <v>77</v>
      </c>
      <c r="N1753" s="46">
        <f t="shared" si="198"/>
        <v>2005</v>
      </c>
      <c r="P1753">
        <f t="shared" si="192"/>
        <v>19</v>
      </c>
      <c r="Q1753" s="38">
        <f t="shared" si="193"/>
        <v>0.38</v>
      </c>
      <c r="R1753" s="38">
        <f t="shared" si="194"/>
        <v>0.38</v>
      </c>
      <c r="T1753" s="47">
        <v>11394.827787974153</v>
      </c>
      <c r="U1753" s="47">
        <f t="shared" si="195"/>
        <v>7064.7932285439747</v>
      </c>
      <c r="W1753" s="47">
        <f t="shared" si="196"/>
        <v>11394.827787974153</v>
      </c>
      <c r="X1753" s="47">
        <f t="shared" si="197"/>
        <v>7064.7932285439747</v>
      </c>
    </row>
    <row r="1754" spans="5:24" x14ac:dyDescent="0.2">
      <c r="E1754" s="63">
        <v>28852</v>
      </c>
      <c r="F1754" s="63" t="s">
        <v>60</v>
      </c>
      <c r="G1754" s="63" t="s">
        <v>73</v>
      </c>
      <c r="I1754" s="48">
        <v>2005</v>
      </c>
      <c r="J1754" s="49" t="s">
        <v>77</v>
      </c>
      <c r="K1754" s="49" t="s">
        <v>77</v>
      </c>
      <c r="L1754" s="49" t="s">
        <v>77</v>
      </c>
      <c r="M1754" s="50" t="s">
        <v>77</v>
      </c>
      <c r="N1754" s="46">
        <f t="shared" si="198"/>
        <v>2005</v>
      </c>
      <c r="P1754">
        <f t="shared" si="192"/>
        <v>19</v>
      </c>
      <c r="Q1754" s="38">
        <f t="shared" si="193"/>
        <v>0.38</v>
      </c>
      <c r="R1754" s="38">
        <f t="shared" si="194"/>
        <v>0.38</v>
      </c>
      <c r="T1754" s="47">
        <v>12697.093820885484</v>
      </c>
      <c r="U1754" s="47">
        <f t="shared" si="195"/>
        <v>7872.1981689490003</v>
      </c>
      <c r="W1754" s="47">
        <f t="shared" si="196"/>
        <v>12697.093820885484</v>
      </c>
      <c r="X1754" s="47">
        <f t="shared" si="197"/>
        <v>7872.1981689490003</v>
      </c>
    </row>
    <row r="1755" spans="5:24" x14ac:dyDescent="0.2">
      <c r="E1755" s="63">
        <v>28851</v>
      </c>
      <c r="F1755" s="63" t="s">
        <v>60</v>
      </c>
      <c r="G1755" s="63" t="s">
        <v>73</v>
      </c>
      <c r="I1755" s="48">
        <v>2015</v>
      </c>
      <c r="J1755" s="49" t="s">
        <v>77</v>
      </c>
      <c r="K1755" s="49" t="s">
        <v>77</v>
      </c>
      <c r="L1755" s="49" t="s">
        <v>77</v>
      </c>
      <c r="M1755" s="50" t="s">
        <v>77</v>
      </c>
      <c r="N1755" s="46">
        <f t="shared" si="198"/>
        <v>2015</v>
      </c>
      <c r="P1755">
        <f t="shared" si="192"/>
        <v>9</v>
      </c>
      <c r="Q1755" s="38">
        <f t="shared" si="193"/>
        <v>0.18</v>
      </c>
      <c r="R1755" s="38">
        <f t="shared" si="194"/>
        <v>0.18</v>
      </c>
      <c r="T1755" s="47">
        <v>12371.527312657652</v>
      </c>
      <c r="U1755" s="47">
        <f t="shared" si="195"/>
        <v>10144.652396379275</v>
      </c>
      <c r="W1755" s="47">
        <f t="shared" si="196"/>
        <v>12371.527312657652</v>
      </c>
      <c r="X1755" s="47">
        <f t="shared" si="197"/>
        <v>10144.652396379275</v>
      </c>
    </row>
    <row r="1756" spans="5:24" x14ac:dyDescent="0.2">
      <c r="E1756" s="63">
        <v>28850</v>
      </c>
      <c r="F1756" s="63" t="s">
        <v>60</v>
      </c>
      <c r="G1756" s="63" t="s">
        <v>73</v>
      </c>
      <c r="I1756" s="48">
        <v>2005</v>
      </c>
      <c r="J1756" s="49" t="s">
        <v>77</v>
      </c>
      <c r="K1756" s="49" t="s">
        <v>77</v>
      </c>
      <c r="L1756" s="49" t="s">
        <v>77</v>
      </c>
      <c r="M1756" s="50" t="s">
        <v>77</v>
      </c>
      <c r="N1756" s="46">
        <f t="shared" si="198"/>
        <v>2005</v>
      </c>
      <c r="P1756">
        <f t="shared" si="192"/>
        <v>19</v>
      </c>
      <c r="Q1756" s="38">
        <f t="shared" si="193"/>
        <v>0.38</v>
      </c>
      <c r="R1756" s="38">
        <f t="shared" si="194"/>
        <v>0.38</v>
      </c>
      <c r="T1756" s="47">
        <v>47532.71020126361</v>
      </c>
      <c r="U1756" s="47">
        <f t="shared" si="195"/>
        <v>29470.280324783438</v>
      </c>
      <c r="W1756" s="47">
        <f t="shared" si="196"/>
        <v>47532.71020126361</v>
      </c>
      <c r="X1756" s="47">
        <f t="shared" si="197"/>
        <v>29470.280324783438</v>
      </c>
    </row>
    <row r="1757" spans="5:24" x14ac:dyDescent="0.2">
      <c r="E1757" s="63">
        <v>28849</v>
      </c>
      <c r="F1757" s="63" t="s">
        <v>60</v>
      </c>
      <c r="G1757" s="63" t="s">
        <v>73</v>
      </c>
      <c r="I1757" s="48">
        <v>2005</v>
      </c>
      <c r="J1757" s="49" t="s">
        <v>77</v>
      </c>
      <c r="K1757" s="49" t="s">
        <v>77</v>
      </c>
      <c r="L1757" s="49" t="s">
        <v>77</v>
      </c>
      <c r="M1757" s="50" t="s">
        <v>77</v>
      </c>
      <c r="N1757" s="46">
        <f t="shared" si="198"/>
        <v>2005</v>
      </c>
      <c r="P1757">
        <f t="shared" si="192"/>
        <v>19</v>
      </c>
      <c r="Q1757" s="38">
        <f t="shared" si="193"/>
        <v>0.38</v>
      </c>
      <c r="R1757" s="38">
        <f t="shared" si="194"/>
        <v>0.38</v>
      </c>
      <c r="T1757" s="47">
        <v>86600.691188603552</v>
      </c>
      <c r="U1757" s="47">
        <f t="shared" si="195"/>
        <v>53692.428536934203</v>
      </c>
      <c r="W1757" s="47">
        <f t="shared" si="196"/>
        <v>86600.691188603552</v>
      </c>
      <c r="X1757" s="47">
        <f t="shared" si="197"/>
        <v>53692.428536934203</v>
      </c>
    </row>
    <row r="1758" spans="5:24" x14ac:dyDescent="0.2">
      <c r="E1758" s="63">
        <v>28848</v>
      </c>
      <c r="F1758" s="63" t="s">
        <v>60</v>
      </c>
      <c r="G1758" s="63" t="s">
        <v>73</v>
      </c>
      <c r="I1758" s="48">
        <v>2005</v>
      </c>
      <c r="J1758" s="49" t="s">
        <v>77</v>
      </c>
      <c r="K1758" s="49" t="s">
        <v>77</v>
      </c>
      <c r="L1758" s="49" t="s">
        <v>77</v>
      </c>
      <c r="M1758" s="50" t="s">
        <v>77</v>
      </c>
      <c r="N1758" s="46">
        <f t="shared" si="198"/>
        <v>2005</v>
      </c>
      <c r="P1758">
        <f t="shared" si="192"/>
        <v>19</v>
      </c>
      <c r="Q1758" s="38">
        <f t="shared" si="193"/>
        <v>0.38</v>
      </c>
      <c r="R1758" s="38">
        <f t="shared" si="194"/>
        <v>0.38</v>
      </c>
      <c r="T1758" s="47">
        <v>531324.54142782325</v>
      </c>
      <c r="U1758" s="47">
        <f t="shared" si="195"/>
        <v>329421.21568525041</v>
      </c>
      <c r="W1758" s="47">
        <f t="shared" si="196"/>
        <v>531324.54142782325</v>
      </c>
      <c r="X1758" s="47">
        <f t="shared" si="197"/>
        <v>329421.21568525041</v>
      </c>
    </row>
    <row r="1759" spans="5:24" x14ac:dyDescent="0.2">
      <c r="E1759" s="63">
        <v>28847</v>
      </c>
      <c r="F1759" s="63" t="s">
        <v>60</v>
      </c>
      <c r="G1759" s="63" t="s">
        <v>73</v>
      </c>
      <c r="I1759" s="48">
        <v>2005</v>
      </c>
      <c r="J1759" s="49" t="s">
        <v>77</v>
      </c>
      <c r="K1759" s="49" t="s">
        <v>77</v>
      </c>
      <c r="L1759" s="49" t="s">
        <v>77</v>
      </c>
      <c r="M1759" s="50" t="s">
        <v>77</v>
      </c>
      <c r="N1759" s="46">
        <f t="shared" si="198"/>
        <v>2005</v>
      </c>
      <c r="P1759">
        <f t="shared" si="192"/>
        <v>19</v>
      </c>
      <c r="Q1759" s="38">
        <f t="shared" si="193"/>
        <v>0.38</v>
      </c>
      <c r="R1759" s="38">
        <f t="shared" si="194"/>
        <v>0.38</v>
      </c>
      <c r="T1759" s="47">
        <v>2121716.9341207873</v>
      </c>
      <c r="U1759" s="47">
        <f t="shared" si="195"/>
        <v>1315464.4991548881</v>
      </c>
      <c r="W1759" s="47">
        <f t="shared" si="196"/>
        <v>2121716.9341207873</v>
      </c>
      <c r="X1759" s="47">
        <f t="shared" si="197"/>
        <v>1315464.4991548881</v>
      </c>
    </row>
    <row r="1760" spans="5:24" x14ac:dyDescent="0.2">
      <c r="E1760" s="63">
        <v>28846</v>
      </c>
      <c r="F1760" s="63" t="s">
        <v>60</v>
      </c>
      <c r="G1760" s="63" t="s">
        <v>73</v>
      </c>
      <c r="I1760" s="48">
        <v>2005</v>
      </c>
      <c r="J1760" s="49" t="s">
        <v>77</v>
      </c>
      <c r="K1760" s="49" t="s">
        <v>77</v>
      </c>
      <c r="L1760" s="49" t="s">
        <v>77</v>
      </c>
      <c r="M1760" s="50" t="s">
        <v>77</v>
      </c>
      <c r="N1760" s="46">
        <f t="shared" si="198"/>
        <v>2005</v>
      </c>
      <c r="P1760">
        <f t="shared" si="192"/>
        <v>19</v>
      </c>
      <c r="Q1760" s="38">
        <f t="shared" si="193"/>
        <v>0.38</v>
      </c>
      <c r="R1760" s="38">
        <f t="shared" si="194"/>
        <v>0.38</v>
      </c>
      <c r="T1760" s="47">
        <v>365936.75524808432</v>
      </c>
      <c r="U1760" s="47">
        <f t="shared" si="195"/>
        <v>226880.78825381226</v>
      </c>
      <c r="W1760" s="47">
        <f t="shared" si="196"/>
        <v>365936.75524808432</v>
      </c>
      <c r="X1760" s="47">
        <f t="shared" si="197"/>
        <v>226880.78825381226</v>
      </c>
    </row>
    <row r="1761" spans="5:24" x14ac:dyDescent="0.2">
      <c r="E1761" s="63">
        <v>28845</v>
      </c>
      <c r="F1761" s="63" t="s">
        <v>60</v>
      </c>
      <c r="G1761" s="63" t="s">
        <v>73</v>
      </c>
      <c r="I1761" s="48">
        <v>2005</v>
      </c>
      <c r="J1761" s="49" t="s">
        <v>77</v>
      </c>
      <c r="K1761" s="49" t="s">
        <v>77</v>
      </c>
      <c r="L1761" s="49" t="s">
        <v>77</v>
      </c>
      <c r="M1761" s="50" t="s">
        <v>77</v>
      </c>
      <c r="N1761" s="46">
        <f t="shared" si="198"/>
        <v>2005</v>
      </c>
      <c r="P1761">
        <f t="shared" si="192"/>
        <v>19</v>
      </c>
      <c r="Q1761" s="38">
        <f t="shared" si="193"/>
        <v>0.38</v>
      </c>
      <c r="R1761" s="38">
        <f t="shared" si="194"/>
        <v>0.38</v>
      </c>
      <c r="T1761" s="47">
        <v>2183900.1371923033</v>
      </c>
      <c r="U1761" s="47">
        <f t="shared" si="195"/>
        <v>1354018.0850592281</v>
      </c>
      <c r="W1761" s="47">
        <f t="shared" si="196"/>
        <v>2183900.1371923033</v>
      </c>
      <c r="X1761" s="47">
        <f t="shared" si="197"/>
        <v>1354018.0850592281</v>
      </c>
    </row>
    <row r="1762" spans="5:24" x14ac:dyDescent="0.2">
      <c r="E1762" s="63">
        <v>28844</v>
      </c>
      <c r="F1762" s="63" t="s">
        <v>60</v>
      </c>
      <c r="G1762" s="63" t="s">
        <v>73</v>
      </c>
      <c r="I1762" s="48">
        <v>2005</v>
      </c>
      <c r="J1762" s="49" t="s">
        <v>77</v>
      </c>
      <c r="K1762" s="49" t="s">
        <v>77</v>
      </c>
      <c r="L1762" s="49" t="s">
        <v>77</v>
      </c>
      <c r="M1762" s="50" t="s">
        <v>77</v>
      </c>
      <c r="N1762" s="46">
        <f t="shared" si="198"/>
        <v>2005</v>
      </c>
      <c r="P1762">
        <f t="shared" si="192"/>
        <v>19</v>
      </c>
      <c r="Q1762" s="38">
        <f t="shared" si="193"/>
        <v>0.38</v>
      </c>
      <c r="R1762" s="38">
        <f t="shared" si="194"/>
        <v>0.38</v>
      </c>
      <c r="T1762" s="47">
        <v>48834.976234174945</v>
      </c>
      <c r="U1762" s="47">
        <f t="shared" si="195"/>
        <v>30277.685265188466</v>
      </c>
      <c r="W1762" s="47">
        <f t="shared" si="196"/>
        <v>48834.976234174945</v>
      </c>
      <c r="X1762" s="47">
        <f t="shared" si="197"/>
        <v>30277.685265188466</v>
      </c>
    </row>
    <row r="1763" spans="5:24" x14ac:dyDescent="0.2">
      <c r="E1763" s="63">
        <v>28843</v>
      </c>
      <c r="F1763" s="63" t="s">
        <v>60</v>
      </c>
      <c r="G1763" s="63" t="s">
        <v>73</v>
      </c>
      <c r="I1763" s="48">
        <v>2005</v>
      </c>
      <c r="J1763" s="49" t="s">
        <v>77</v>
      </c>
      <c r="K1763" s="49" t="s">
        <v>77</v>
      </c>
      <c r="L1763" s="49" t="s">
        <v>77</v>
      </c>
      <c r="M1763" s="50" t="s">
        <v>77</v>
      </c>
      <c r="N1763" s="46">
        <f t="shared" si="198"/>
        <v>2005</v>
      </c>
      <c r="P1763">
        <f t="shared" si="192"/>
        <v>19</v>
      </c>
      <c r="Q1763" s="38">
        <f t="shared" si="193"/>
        <v>0.38</v>
      </c>
      <c r="R1763" s="38">
        <f t="shared" si="194"/>
        <v>0.38</v>
      </c>
      <c r="T1763" s="47">
        <v>337286.9025240349</v>
      </c>
      <c r="U1763" s="47">
        <f t="shared" si="195"/>
        <v>209117.87956490164</v>
      </c>
      <c r="W1763" s="47">
        <f t="shared" si="196"/>
        <v>337286.9025240349</v>
      </c>
      <c r="X1763" s="47">
        <f t="shared" si="197"/>
        <v>209117.87956490164</v>
      </c>
    </row>
    <row r="1764" spans="5:24" x14ac:dyDescent="0.2">
      <c r="E1764" s="63">
        <v>28842</v>
      </c>
      <c r="F1764" s="63" t="s">
        <v>60</v>
      </c>
      <c r="G1764" s="63" t="s">
        <v>73</v>
      </c>
      <c r="I1764" s="48">
        <v>2008</v>
      </c>
      <c r="J1764" s="49" t="s">
        <v>77</v>
      </c>
      <c r="K1764" s="49" t="s">
        <v>77</v>
      </c>
      <c r="L1764" s="49" t="s">
        <v>77</v>
      </c>
      <c r="M1764" s="50" t="s">
        <v>77</v>
      </c>
      <c r="N1764" s="46">
        <f t="shared" si="198"/>
        <v>2008</v>
      </c>
      <c r="P1764">
        <f t="shared" si="192"/>
        <v>16</v>
      </c>
      <c r="Q1764" s="38">
        <f t="shared" si="193"/>
        <v>0.32</v>
      </c>
      <c r="R1764" s="38">
        <f t="shared" si="194"/>
        <v>0.32</v>
      </c>
      <c r="T1764" s="47">
        <v>2411796.6929517863</v>
      </c>
      <c r="U1764" s="47">
        <f t="shared" si="195"/>
        <v>1640021.7512072145</v>
      </c>
      <c r="W1764" s="47">
        <f t="shared" si="196"/>
        <v>2411796.6929517863</v>
      </c>
      <c r="X1764" s="47">
        <f t="shared" si="197"/>
        <v>1640021.7512072145</v>
      </c>
    </row>
    <row r="1765" spans="5:24" x14ac:dyDescent="0.2">
      <c r="E1765" s="63">
        <v>28841</v>
      </c>
      <c r="F1765" s="63" t="s">
        <v>60</v>
      </c>
      <c r="G1765" s="63" t="s">
        <v>73</v>
      </c>
      <c r="I1765" s="48">
        <v>2008</v>
      </c>
      <c r="J1765" s="49" t="s">
        <v>77</v>
      </c>
      <c r="K1765" s="49" t="s">
        <v>77</v>
      </c>
      <c r="L1765" s="49" t="s">
        <v>77</v>
      </c>
      <c r="M1765" s="50" t="s">
        <v>77</v>
      </c>
      <c r="N1765" s="46">
        <f t="shared" si="198"/>
        <v>2008</v>
      </c>
      <c r="P1765">
        <f t="shared" si="192"/>
        <v>16</v>
      </c>
      <c r="Q1765" s="38">
        <f t="shared" si="193"/>
        <v>0.32</v>
      </c>
      <c r="R1765" s="38">
        <f t="shared" si="194"/>
        <v>0.32</v>
      </c>
      <c r="T1765" s="47">
        <v>262081.03912340553</v>
      </c>
      <c r="U1765" s="47">
        <f t="shared" si="195"/>
        <v>178215.10660391574</v>
      </c>
      <c r="W1765" s="47">
        <f t="shared" si="196"/>
        <v>262081.03912340553</v>
      </c>
      <c r="X1765" s="47">
        <f t="shared" si="197"/>
        <v>178215.10660391574</v>
      </c>
    </row>
    <row r="1766" spans="5:24" x14ac:dyDescent="0.2">
      <c r="E1766" s="63">
        <v>28840</v>
      </c>
      <c r="F1766" s="63" t="s">
        <v>60</v>
      </c>
      <c r="G1766" s="63" t="s">
        <v>73</v>
      </c>
      <c r="I1766" s="48">
        <v>2005</v>
      </c>
      <c r="J1766" s="49" t="s">
        <v>77</v>
      </c>
      <c r="K1766" s="49" t="s">
        <v>77</v>
      </c>
      <c r="L1766" s="49" t="s">
        <v>77</v>
      </c>
      <c r="M1766" s="50" t="s">
        <v>77</v>
      </c>
      <c r="N1766" s="46">
        <f t="shared" si="198"/>
        <v>2005</v>
      </c>
      <c r="P1766">
        <f t="shared" si="192"/>
        <v>19</v>
      </c>
      <c r="Q1766" s="38">
        <f t="shared" si="193"/>
        <v>0.38</v>
      </c>
      <c r="R1766" s="38">
        <f t="shared" si="194"/>
        <v>0.38</v>
      </c>
      <c r="T1766" s="47">
        <v>4043210.4656814574</v>
      </c>
      <c r="U1766" s="47">
        <f t="shared" si="195"/>
        <v>2506790.4887225037</v>
      </c>
      <c r="W1766" s="47">
        <f t="shared" si="196"/>
        <v>4043210.4656814574</v>
      </c>
      <c r="X1766" s="47">
        <f t="shared" si="197"/>
        <v>2506790.4887225037</v>
      </c>
    </row>
    <row r="1767" spans="5:24" x14ac:dyDescent="0.2">
      <c r="E1767" s="63">
        <v>28839</v>
      </c>
      <c r="F1767" s="63" t="s">
        <v>60</v>
      </c>
      <c r="G1767" s="63" t="s">
        <v>73</v>
      </c>
      <c r="I1767" s="48">
        <v>2008</v>
      </c>
      <c r="J1767" s="49" t="s">
        <v>77</v>
      </c>
      <c r="K1767" s="49" t="s">
        <v>77</v>
      </c>
      <c r="L1767" s="49" t="s">
        <v>77</v>
      </c>
      <c r="M1767" s="50" t="s">
        <v>77</v>
      </c>
      <c r="N1767" s="46">
        <f t="shared" si="198"/>
        <v>2008</v>
      </c>
      <c r="P1767">
        <f t="shared" si="192"/>
        <v>16</v>
      </c>
      <c r="Q1767" s="38">
        <f t="shared" si="193"/>
        <v>0.32</v>
      </c>
      <c r="R1767" s="38">
        <f t="shared" si="194"/>
        <v>0.32</v>
      </c>
      <c r="T1767" s="47">
        <v>293986.55692973314</v>
      </c>
      <c r="U1767" s="47">
        <f t="shared" si="195"/>
        <v>199910.85871221853</v>
      </c>
      <c r="W1767" s="47">
        <f t="shared" si="196"/>
        <v>293986.55692973314</v>
      </c>
      <c r="X1767" s="47">
        <f t="shared" si="197"/>
        <v>199910.85871221853</v>
      </c>
    </row>
    <row r="1768" spans="5:24" x14ac:dyDescent="0.2">
      <c r="E1768" s="63">
        <v>28838</v>
      </c>
      <c r="F1768" s="63" t="s">
        <v>60</v>
      </c>
      <c r="G1768" s="63" t="s">
        <v>73</v>
      </c>
      <c r="I1768" s="48">
        <v>2008</v>
      </c>
      <c r="J1768" s="49" t="s">
        <v>77</v>
      </c>
      <c r="K1768" s="49" t="s">
        <v>77</v>
      </c>
      <c r="L1768" s="49" t="s">
        <v>77</v>
      </c>
      <c r="M1768" s="50" t="s">
        <v>77</v>
      </c>
      <c r="N1768" s="46">
        <f t="shared" si="198"/>
        <v>2008</v>
      </c>
      <c r="P1768">
        <f t="shared" si="192"/>
        <v>16</v>
      </c>
      <c r="Q1768" s="38">
        <f t="shared" si="193"/>
        <v>0.32</v>
      </c>
      <c r="R1768" s="38">
        <f t="shared" si="194"/>
        <v>0.32</v>
      </c>
      <c r="T1768" s="47">
        <v>3850149.5263023521</v>
      </c>
      <c r="U1768" s="47">
        <f t="shared" si="195"/>
        <v>2618101.677885599</v>
      </c>
      <c r="W1768" s="47">
        <f t="shared" si="196"/>
        <v>3850149.5263023521</v>
      </c>
      <c r="X1768" s="47">
        <f t="shared" si="197"/>
        <v>2618101.677885599</v>
      </c>
    </row>
    <row r="1769" spans="5:24" x14ac:dyDescent="0.2">
      <c r="E1769" s="63">
        <v>28837</v>
      </c>
      <c r="F1769" s="63" t="s">
        <v>60</v>
      </c>
      <c r="G1769" s="63" t="s">
        <v>73</v>
      </c>
      <c r="I1769" s="48">
        <v>2008</v>
      </c>
      <c r="J1769" s="49" t="s">
        <v>77</v>
      </c>
      <c r="K1769" s="49" t="s">
        <v>77</v>
      </c>
      <c r="L1769" s="49" t="s">
        <v>77</v>
      </c>
      <c r="M1769" s="50" t="s">
        <v>77</v>
      </c>
      <c r="N1769" s="46">
        <f t="shared" si="198"/>
        <v>2008</v>
      </c>
      <c r="P1769">
        <f t="shared" si="192"/>
        <v>16</v>
      </c>
      <c r="Q1769" s="38">
        <f t="shared" si="193"/>
        <v>0.32</v>
      </c>
      <c r="R1769" s="38">
        <f t="shared" si="194"/>
        <v>0.32</v>
      </c>
      <c r="T1769" s="47">
        <v>256220.84197530453</v>
      </c>
      <c r="U1769" s="47">
        <f t="shared" si="195"/>
        <v>174230.17254320707</v>
      </c>
      <c r="W1769" s="47">
        <f t="shared" si="196"/>
        <v>256220.84197530453</v>
      </c>
      <c r="X1769" s="47">
        <f t="shared" si="197"/>
        <v>174230.17254320707</v>
      </c>
    </row>
    <row r="1770" spans="5:24" x14ac:dyDescent="0.2">
      <c r="E1770" s="63">
        <v>28836</v>
      </c>
      <c r="F1770" s="63" t="s">
        <v>60</v>
      </c>
      <c r="G1770" s="63" t="s">
        <v>73</v>
      </c>
      <c r="I1770" s="48">
        <v>2009</v>
      </c>
      <c r="J1770" s="49" t="s">
        <v>77</v>
      </c>
      <c r="K1770" s="49" t="s">
        <v>77</v>
      </c>
      <c r="L1770" s="49" t="s">
        <v>77</v>
      </c>
      <c r="M1770" s="50" t="s">
        <v>77</v>
      </c>
      <c r="N1770" s="46">
        <f t="shared" si="198"/>
        <v>2009</v>
      </c>
      <c r="P1770">
        <f t="shared" si="192"/>
        <v>15</v>
      </c>
      <c r="Q1770" s="38">
        <f t="shared" si="193"/>
        <v>0.3</v>
      </c>
      <c r="R1770" s="38">
        <f t="shared" si="194"/>
        <v>0.3</v>
      </c>
      <c r="T1770" s="47">
        <v>968885.9284860309</v>
      </c>
      <c r="U1770" s="47">
        <f t="shared" si="195"/>
        <v>678220.14994022157</v>
      </c>
      <c r="W1770" s="47">
        <f t="shared" si="196"/>
        <v>968885.9284860309</v>
      </c>
      <c r="X1770" s="47">
        <f t="shared" si="197"/>
        <v>678220.14994022157</v>
      </c>
    </row>
    <row r="1771" spans="5:24" x14ac:dyDescent="0.2">
      <c r="E1771" s="63">
        <v>28835</v>
      </c>
      <c r="F1771" s="63" t="s">
        <v>60</v>
      </c>
      <c r="G1771" s="63" t="s">
        <v>73</v>
      </c>
      <c r="I1771" s="48">
        <v>2009</v>
      </c>
      <c r="J1771" s="49" t="s">
        <v>77</v>
      </c>
      <c r="K1771" s="49" t="s">
        <v>77</v>
      </c>
      <c r="L1771" s="49" t="s">
        <v>77</v>
      </c>
      <c r="M1771" s="50" t="s">
        <v>77</v>
      </c>
      <c r="N1771" s="46">
        <f t="shared" si="198"/>
        <v>2009</v>
      </c>
      <c r="P1771">
        <f t="shared" si="192"/>
        <v>15</v>
      </c>
      <c r="Q1771" s="38">
        <f t="shared" si="193"/>
        <v>0.3</v>
      </c>
      <c r="R1771" s="38">
        <f t="shared" si="194"/>
        <v>0.3</v>
      </c>
      <c r="T1771" s="47">
        <v>351611.82888605958</v>
      </c>
      <c r="U1771" s="47">
        <f t="shared" si="195"/>
        <v>246128.28022024169</v>
      </c>
      <c r="W1771" s="47">
        <f t="shared" si="196"/>
        <v>351611.82888605958</v>
      </c>
      <c r="X1771" s="47">
        <f t="shared" si="197"/>
        <v>246128.28022024169</v>
      </c>
    </row>
    <row r="1772" spans="5:24" x14ac:dyDescent="0.2">
      <c r="E1772" s="63">
        <v>28834</v>
      </c>
      <c r="F1772" s="63" t="s">
        <v>60</v>
      </c>
      <c r="G1772" s="63" t="s">
        <v>73</v>
      </c>
      <c r="I1772" s="48">
        <v>2009</v>
      </c>
      <c r="J1772" s="49" t="s">
        <v>77</v>
      </c>
      <c r="K1772" s="49" t="s">
        <v>77</v>
      </c>
      <c r="L1772" s="49" t="s">
        <v>77</v>
      </c>
      <c r="M1772" s="50" t="s">
        <v>77</v>
      </c>
      <c r="N1772" s="46">
        <f t="shared" si="198"/>
        <v>2009</v>
      </c>
      <c r="P1772">
        <f t="shared" si="192"/>
        <v>15</v>
      </c>
      <c r="Q1772" s="38">
        <f t="shared" si="193"/>
        <v>0.3</v>
      </c>
      <c r="R1772" s="38">
        <f t="shared" si="194"/>
        <v>0.3</v>
      </c>
      <c r="T1772" s="47">
        <v>2041302.0065885126</v>
      </c>
      <c r="U1772" s="47">
        <f t="shared" si="195"/>
        <v>1428911.4046119587</v>
      </c>
      <c r="W1772" s="47">
        <f t="shared" si="196"/>
        <v>2041302.0065885126</v>
      </c>
      <c r="X1772" s="47">
        <f t="shared" si="197"/>
        <v>1428911.4046119587</v>
      </c>
    </row>
    <row r="1773" spans="5:24" x14ac:dyDescent="0.2">
      <c r="E1773" s="63">
        <v>28833</v>
      </c>
      <c r="F1773" s="63" t="s">
        <v>60</v>
      </c>
      <c r="G1773" s="63" t="s">
        <v>73</v>
      </c>
      <c r="I1773" s="48">
        <v>2009</v>
      </c>
      <c r="J1773" s="49" t="s">
        <v>77</v>
      </c>
      <c r="K1773" s="49" t="s">
        <v>77</v>
      </c>
      <c r="L1773" s="49" t="s">
        <v>77</v>
      </c>
      <c r="M1773" s="50" t="s">
        <v>77</v>
      </c>
      <c r="N1773" s="46">
        <f t="shared" si="198"/>
        <v>2009</v>
      </c>
      <c r="P1773">
        <f t="shared" si="192"/>
        <v>15</v>
      </c>
      <c r="Q1773" s="38">
        <f t="shared" si="193"/>
        <v>0.3</v>
      </c>
      <c r="R1773" s="38">
        <f t="shared" si="194"/>
        <v>0.3</v>
      </c>
      <c r="T1773" s="47">
        <v>286498.52724049299</v>
      </c>
      <c r="U1773" s="47">
        <f t="shared" si="195"/>
        <v>200548.96906834509</v>
      </c>
      <c r="W1773" s="47">
        <f t="shared" si="196"/>
        <v>286498.52724049299</v>
      </c>
      <c r="X1773" s="47">
        <f t="shared" si="197"/>
        <v>200548.96906834509</v>
      </c>
    </row>
    <row r="1774" spans="5:24" x14ac:dyDescent="0.2">
      <c r="E1774" s="63">
        <v>28832</v>
      </c>
      <c r="F1774" s="63" t="s">
        <v>60</v>
      </c>
      <c r="G1774" s="63" t="s">
        <v>73</v>
      </c>
      <c r="I1774" s="48">
        <v>2009</v>
      </c>
      <c r="J1774" s="49" t="s">
        <v>77</v>
      </c>
      <c r="K1774" s="49" t="s">
        <v>77</v>
      </c>
      <c r="L1774" s="49" t="s">
        <v>77</v>
      </c>
      <c r="M1774" s="50" t="s">
        <v>77</v>
      </c>
      <c r="N1774" s="46">
        <f t="shared" si="198"/>
        <v>2009</v>
      </c>
      <c r="P1774">
        <f t="shared" si="192"/>
        <v>15</v>
      </c>
      <c r="Q1774" s="38">
        <f t="shared" si="193"/>
        <v>0.3</v>
      </c>
      <c r="R1774" s="38">
        <f t="shared" si="194"/>
        <v>0.3</v>
      </c>
      <c r="T1774" s="47">
        <v>3714713.8588795736</v>
      </c>
      <c r="U1774" s="47">
        <f t="shared" si="195"/>
        <v>2600299.7012157012</v>
      </c>
      <c r="W1774" s="47">
        <f t="shared" si="196"/>
        <v>3714713.8588795736</v>
      </c>
      <c r="X1774" s="47">
        <f t="shared" si="197"/>
        <v>2600299.7012157012</v>
      </c>
    </row>
    <row r="1775" spans="5:24" x14ac:dyDescent="0.2">
      <c r="E1775" s="63">
        <v>28831</v>
      </c>
      <c r="F1775" s="63" t="s">
        <v>60</v>
      </c>
      <c r="G1775" s="63" t="s">
        <v>73</v>
      </c>
      <c r="I1775" s="48">
        <v>2009</v>
      </c>
      <c r="J1775" s="49" t="s">
        <v>77</v>
      </c>
      <c r="K1775" s="49" t="s">
        <v>77</v>
      </c>
      <c r="L1775" s="49" t="s">
        <v>77</v>
      </c>
      <c r="M1775" s="50" t="s">
        <v>77</v>
      </c>
      <c r="N1775" s="46">
        <f t="shared" si="198"/>
        <v>2009</v>
      </c>
      <c r="P1775">
        <f t="shared" si="192"/>
        <v>15</v>
      </c>
      <c r="Q1775" s="38">
        <f t="shared" si="193"/>
        <v>0.3</v>
      </c>
      <c r="R1775" s="38">
        <f t="shared" si="194"/>
        <v>0.3</v>
      </c>
      <c r="T1775" s="47">
        <v>279987.19707593636</v>
      </c>
      <c r="U1775" s="47">
        <f t="shared" si="195"/>
        <v>195991.03795315544</v>
      </c>
      <c r="W1775" s="47">
        <f t="shared" si="196"/>
        <v>279987.19707593636</v>
      </c>
      <c r="X1775" s="47">
        <f t="shared" si="197"/>
        <v>195991.03795315544</v>
      </c>
    </row>
    <row r="1776" spans="5:24" x14ac:dyDescent="0.2">
      <c r="E1776" s="63">
        <v>28830</v>
      </c>
      <c r="F1776" s="63" t="s">
        <v>60</v>
      </c>
      <c r="G1776" s="63" t="s">
        <v>73</v>
      </c>
      <c r="I1776" s="48">
        <v>2009</v>
      </c>
      <c r="J1776" s="49" t="s">
        <v>77</v>
      </c>
      <c r="K1776" s="49" t="s">
        <v>77</v>
      </c>
      <c r="L1776" s="49" t="s">
        <v>77</v>
      </c>
      <c r="M1776" s="50" t="s">
        <v>77</v>
      </c>
      <c r="N1776" s="46">
        <f t="shared" si="198"/>
        <v>2009</v>
      </c>
      <c r="P1776">
        <f t="shared" si="192"/>
        <v>15</v>
      </c>
      <c r="Q1776" s="38">
        <f t="shared" si="193"/>
        <v>0.3</v>
      </c>
      <c r="R1776" s="38">
        <f t="shared" si="194"/>
        <v>0.3</v>
      </c>
      <c r="T1776" s="47">
        <v>3464027.6475441428</v>
      </c>
      <c r="U1776" s="47">
        <f t="shared" si="195"/>
        <v>2424819.3532808996</v>
      </c>
      <c r="W1776" s="47">
        <f t="shared" si="196"/>
        <v>3464027.6475441428</v>
      </c>
      <c r="X1776" s="47">
        <f t="shared" si="197"/>
        <v>2424819.3532808996</v>
      </c>
    </row>
    <row r="1777" spans="5:24" x14ac:dyDescent="0.2">
      <c r="E1777" s="63">
        <v>28829</v>
      </c>
      <c r="F1777" s="63" t="s">
        <v>60</v>
      </c>
      <c r="G1777" s="63" t="s">
        <v>73</v>
      </c>
      <c r="I1777" s="48">
        <v>2005</v>
      </c>
      <c r="J1777" s="49" t="s">
        <v>77</v>
      </c>
      <c r="K1777" s="49" t="s">
        <v>77</v>
      </c>
      <c r="L1777" s="49" t="s">
        <v>77</v>
      </c>
      <c r="M1777" s="50" t="s">
        <v>77</v>
      </c>
      <c r="N1777" s="46">
        <f t="shared" si="198"/>
        <v>2005</v>
      </c>
      <c r="P1777">
        <f t="shared" si="192"/>
        <v>19</v>
      </c>
      <c r="Q1777" s="38">
        <f t="shared" si="193"/>
        <v>0.38</v>
      </c>
      <c r="R1777" s="38">
        <f t="shared" si="194"/>
        <v>0.38</v>
      </c>
      <c r="T1777" s="47">
        <v>406958.13528479112</v>
      </c>
      <c r="U1777" s="47">
        <f t="shared" si="195"/>
        <v>252314.0438765705</v>
      </c>
      <c r="W1777" s="47">
        <f t="shared" si="196"/>
        <v>406958.13528479112</v>
      </c>
      <c r="X1777" s="47">
        <f t="shared" si="197"/>
        <v>252314.0438765705</v>
      </c>
    </row>
    <row r="1778" spans="5:24" x14ac:dyDescent="0.2">
      <c r="E1778" s="63">
        <v>28828</v>
      </c>
      <c r="F1778" s="63" t="s">
        <v>60</v>
      </c>
      <c r="G1778" s="63" t="s">
        <v>73</v>
      </c>
      <c r="I1778" s="48">
        <v>2005</v>
      </c>
      <c r="J1778" s="49" t="s">
        <v>77</v>
      </c>
      <c r="K1778" s="49" t="s">
        <v>77</v>
      </c>
      <c r="L1778" s="49" t="s">
        <v>77</v>
      </c>
      <c r="M1778" s="50" t="s">
        <v>77</v>
      </c>
      <c r="N1778" s="46">
        <f t="shared" si="198"/>
        <v>2005</v>
      </c>
      <c r="P1778">
        <f t="shared" si="192"/>
        <v>19</v>
      </c>
      <c r="Q1778" s="38">
        <f t="shared" si="193"/>
        <v>0.38</v>
      </c>
      <c r="R1778" s="38">
        <f t="shared" si="194"/>
        <v>0.38</v>
      </c>
      <c r="T1778" s="47">
        <v>80740.494040502555</v>
      </c>
      <c r="U1778" s="47">
        <f t="shared" si="195"/>
        <v>50059.106305111585</v>
      </c>
      <c r="W1778" s="47">
        <f t="shared" si="196"/>
        <v>80740.494040502555</v>
      </c>
      <c r="X1778" s="47">
        <f t="shared" si="197"/>
        <v>50059.106305111585</v>
      </c>
    </row>
    <row r="1779" spans="5:24" x14ac:dyDescent="0.2">
      <c r="E1779" s="63">
        <v>28827</v>
      </c>
      <c r="F1779" s="63" t="s">
        <v>60</v>
      </c>
      <c r="G1779" s="63" t="s">
        <v>73</v>
      </c>
      <c r="I1779" s="48">
        <v>2005</v>
      </c>
      <c r="J1779" s="49" t="s">
        <v>77</v>
      </c>
      <c r="K1779" s="49" t="s">
        <v>77</v>
      </c>
      <c r="L1779" s="49" t="s">
        <v>77</v>
      </c>
      <c r="M1779" s="50" t="s">
        <v>77</v>
      </c>
      <c r="N1779" s="46">
        <f t="shared" si="198"/>
        <v>2005</v>
      </c>
      <c r="P1779">
        <f t="shared" si="192"/>
        <v>19</v>
      </c>
      <c r="Q1779" s="38">
        <f t="shared" si="193"/>
        <v>0.38</v>
      </c>
      <c r="R1779" s="38">
        <f t="shared" si="194"/>
        <v>0.38</v>
      </c>
      <c r="T1779" s="47">
        <v>651.13301645566594</v>
      </c>
      <c r="U1779" s="47">
        <f t="shared" si="195"/>
        <v>403.70247020251287</v>
      </c>
      <c r="W1779" s="47">
        <f t="shared" si="196"/>
        <v>651.13301645566594</v>
      </c>
      <c r="X1779" s="47">
        <f t="shared" si="197"/>
        <v>403.70247020251287</v>
      </c>
    </row>
    <row r="1780" spans="5:24" x14ac:dyDescent="0.2">
      <c r="E1780" s="63">
        <v>28826</v>
      </c>
      <c r="F1780" s="63" t="s">
        <v>60</v>
      </c>
      <c r="G1780" s="63" t="s">
        <v>73</v>
      </c>
      <c r="I1780" s="48">
        <v>2005</v>
      </c>
      <c r="J1780" s="49" t="s">
        <v>77</v>
      </c>
      <c r="K1780" s="49" t="s">
        <v>77</v>
      </c>
      <c r="L1780" s="49" t="s">
        <v>77</v>
      </c>
      <c r="M1780" s="50" t="s">
        <v>77</v>
      </c>
      <c r="N1780" s="46">
        <f t="shared" si="198"/>
        <v>2005</v>
      </c>
      <c r="P1780">
        <f t="shared" si="192"/>
        <v>19</v>
      </c>
      <c r="Q1780" s="38">
        <f t="shared" si="193"/>
        <v>0.38</v>
      </c>
      <c r="R1780" s="38">
        <f t="shared" si="194"/>
        <v>0.38</v>
      </c>
      <c r="T1780" s="47">
        <v>234733.45243226757</v>
      </c>
      <c r="U1780" s="47">
        <f t="shared" si="195"/>
        <v>145534.7405080059</v>
      </c>
      <c r="W1780" s="47">
        <f t="shared" si="196"/>
        <v>234733.45243226757</v>
      </c>
      <c r="X1780" s="47">
        <f t="shared" si="197"/>
        <v>145534.7405080059</v>
      </c>
    </row>
    <row r="1781" spans="5:24" x14ac:dyDescent="0.2">
      <c r="E1781" s="63">
        <v>28825</v>
      </c>
      <c r="F1781" s="63" t="s">
        <v>60</v>
      </c>
      <c r="G1781" s="63" t="s">
        <v>73</v>
      </c>
      <c r="I1781" s="48">
        <v>2005</v>
      </c>
      <c r="J1781" s="49" t="s">
        <v>77</v>
      </c>
      <c r="K1781" s="49" t="s">
        <v>77</v>
      </c>
      <c r="L1781" s="49" t="s">
        <v>77</v>
      </c>
      <c r="M1781" s="50" t="s">
        <v>77</v>
      </c>
      <c r="N1781" s="46">
        <f t="shared" si="198"/>
        <v>2005</v>
      </c>
      <c r="P1781">
        <f t="shared" si="192"/>
        <v>19</v>
      </c>
      <c r="Q1781" s="38">
        <f t="shared" si="193"/>
        <v>0.38</v>
      </c>
      <c r="R1781" s="38">
        <f t="shared" si="194"/>
        <v>0.38</v>
      </c>
      <c r="T1781" s="47">
        <v>3205527.8400112428</v>
      </c>
      <c r="U1781" s="47">
        <f t="shared" si="195"/>
        <v>1987427.2608069705</v>
      </c>
      <c r="W1781" s="47">
        <f t="shared" si="196"/>
        <v>3205527.8400112428</v>
      </c>
      <c r="X1781" s="47">
        <f t="shared" si="197"/>
        <v>1987427.2608069705</v>
      </c>
    </row>
    <row r="1782" spans="5:24" x14ac:dyDescent="0.2">
      <c r="E1782" s="63">
        <v>28824</v>
      </c>
      <c r="F1782" s="63" t="s">
        <v>60</v>
      </c>
      <c r="G1782" s="63" t="s">
        <v>73</v>
      </c>
      <c r="I1782" s="48">
        <v>2005</v>
      </c>
      <c r="J1782" s="49" t="s">
        <v>77</v>
      </c>
      <c r="K1782" s="49" t="s">
        <v>77</v>
      </c>
      <c r="L1782" s="49" t="s">
        <v>77</v>
      </c>
      <c r="M1782" s="50" t="s">
        <v>77</v>
      </c>
      <c r="N1782" s="46">
        <f t="shared" si="198"/>
        <v>2005</v>
      </c>
      <c r="P1782">
        <f t="shared" si="192"/>
        <v>19</v>
      </c>
      <c r="Q1782" s="38">
        <f t="shared" si="193"/>
        <v>0.38</v>
      </c>
      <c r="R1782" s="38">
        <f t="shared" si="194"/>
        <v>0.38</v>
      </c>
      <c r="T1782" s="47">
        <v>368866.85382213473</v>
      </c>
      <c r="U1782" s="47">
        <f t="shared" si="195"/>
        <v>228697.44936972353</v>
      </c>
      <c r="W1782" s="47">
        <f t="shared" si="196"/>
        <v>368866.85382213473</v>
      </c>
      <c r="X1782" s="47">
        <f t="shared" si="197"/>
        <v>228697.44936972353</v>
      </c>
    </row>
    <row r="1783" spans="5:24" x14ac:dyDescent="0.2">
      <c r="E1783" s="63">
        <v>28823</v>
      </c>
      <c r="F1783" s="63" t="s">
        <v>60</v>
      </c>
      <c r="G1783" s="63" t="s">
        <v>73</v>
      </c>
      <c r="I1783" s="48">
        <v>2005</v>
      </c>
      <c r="J1783" s="49" t="s">
        <v>77</v>
      </c>
      <c r="K1783" s="49" t="s">
        <v>77</v>
      </c>
      <c r="L1783" s="49" t="s">
        <v>77</v>
      </c>
      <c r="M1783" s="50" t="s">
        <v>77</v>
      </c>
      <c r="N1783" s="46">
        <f t="shared" si="198"/>
        <v>2005</v>
      </c>
      <c r="P1783">
        <f t="shared" si="192"/>
        <v>19</v>
      </c>
      <c r="Q1783" s="38">
        <f t="shared" si="193"/>
        <v>0.38</v>
      </c>
      <c r="R1783" s="38">
        <f t="shared" si="194"/>
        <v>0.38</v>
      </c>
      <c r="T1783" s="47">
        <v>4014560.6129574082</v>
      </c>
      <c r="U1783" s="47">
        <f t="shared" si="195"/>
        <v>2489027.5800335929</v>
      </c>
      <c r="W1783" s="47">
        <f t="shared" si="196"/>
        <v>4014560.6129574082</v>
      </c>
      <c r="X1783" s="47">
        <f t="shared" si="197"/>
        <v>2489027.5800335929</v>
      </c>
    </row>
    <row r="1784" spans="5:24" x14ac:dyDescent="0.2">
      <c r="E1784" s="63">
        <v>28822</v>
      </c>
      <c r="F1784" s="63" t="s">
        <v>60</v>
      </c>
      <c r="G1784" s="63" t="s">
        <v>73</v>
      </c>
      <c r="I1784" s="48">
        <v>2005</v>
      </c>
      <c r="J1784" s="49" t="s">
        <v>77</v>
      </c>
      <c r="K1784" s="49" t="s">
        <v>77</v>
      </c>
      <c r="L1784" s="49" t="s">
        <v>77</v>
      </c>
      <c r="M1784" s="50" t="s">
        <v>77</v>
      </c>
      <c r="N1784" s="46">
        <f t="shared" si="198"/>
        <v>2005</v>
      </c>
      <c r="P1784">
        <f t="shared" si="192"/>
        <v>19</v>
      </c>
      <c r="Q1784" s="38">
        <f t="shared" si="193"/>
        <v>0.38</v>
      </c>
      <c r="R1784" s="38">
        <f t="shared" si="194"/>
        <v>0.38</v>
      </c>
      <c r="T1784" s="47">
        <v>396865.57352972834</v>
      </c>
      <c r="U1784" s="47">
        <f t="shared" si="195"/>
        <v>246056.65558843157</v>
      </c>
      <c r="W1784" s="47">
        <f t="shared" si="196"/>
        <v>396865.57352972834</v>
      </c>
      <c r="X1784" s="47">
        <f t="shared" si="197"/>
        <v>246056.65558843157</v>
      </c>
    </row>
    <row r="1785" spans="5:24" x14ac:dyDescent="0.2">
      <c r="E1785" s="63">
        <v>28821</v>
      </c>
      <c r="F1785" s="63" t="s">
        <v>60</v>
      </c>
      <c r="G1785" s="63" t="s">
        <v>73</v>
      </c>
      <c r="I1785" s="48">
        <v>2005</v>
      </c>
      <c r="J1785" s="49" t="s">
        <v>77</v>
      </c>
      <c r="K1785" s="49" t="s">
        <v>77</v>
      </c>
      <c r="L1785" s="49" t="s">
        <v>77</v>
      </c>
      <c r="M1785" s="50" t="s">
        <v>77</v>
      </c>
      <c r="N1785" s="46">
        <f t="shared" si="198"/>
        <v>2005</v>
      </c>
      <c r="P1785">
        <f t="shared" si="192"/>
        <v>19</v>
      </c>
      <c r="Q1785" s="38">
        <f t="shared" si="193"/>
        <v>0.38</v>
      </c>
      <c r="R1785" s="38">
        <f t="shared" si="194"/>
        <v>0.38</v>
      </c>
      <c r="T1785" s="47">
        <v>4893264.6186643289</v>
      </c>
      <c r="U1785" s="47">
        <f t="shared" si="195"/>
        <v>3033824.0635718838</v>
      </c>
      <c r="W1785" s="47">
        <f t="shared" si="196"/>
        <v>4893264.6186643289</v>
      </c>
      <c r="X1785" s="47">
        <f t="shared" si="197"/>
        <v>3033824.0635718838</v>
      </c>
    </row>
    <row r="1786" spans="5:24" x14ac:dyDescent="0.2">
      <c r="E1786" s="63">
        <v>28820</v>
      </c>
      <c r="F1786" s="63" t="s">
        <v>60</v>
      </c>
      <c r="G1786" s="63" t="s">
        <v>73</v>
      </c>
      <c r="I1786" s="48">
        <v>2005</v>
      </c>
      <c r="J1786" s="49" t="s">
        <v>77</v>
      </c>
      <c r="K1786" s="49" t="s">
        <v>77</v>
      </c>
      <c r="L1786" s="49" t="s">
        <v>77</v>
      </c>
      <c r="M1786" s="50" t="s">
        <v>77</v>
      </c>
      <c r="N1786" s="46">
        <f t="shared" si="198"/>
        <v>2005</v>
      </c>
      <c r="P1786">
        <f t="shared" si="192"/>
        <v>19</v>
      </c>
      <c r="Q1786" s="38">
        <f t="shared" si="193"/>
        <v>0.38</v>
      </c>
      <c r="R1786" s="38">
        <f t="shared" si="194"/>
        <v>0.38</v>
      </c>
      <c r="T1786" s="47">
        <v>398167.83956263971</v>
      </c>
      <c r="U1786" s="47">
        <f t="shared" si="195"/>
        <v>246864.06052883662</v>
      </c>
      <c r="W1786" s="47">
        <f t="shared" si="196"/>
        <v>398167.83956263971</v>
      </c>
      <c r="X1786" s="47">
        <f t="shared" si="197"/>
        <v>246864.06052883662</v>
      </c>
    </row>
    <row r="1787" spans="5:24" x14ac:dyDescent="0.2">
      <c r="E1787" s="63">
        <v>28819</v>
      </c>
      <c r="F1787" s="63" t="s">
        <v>60</v>
      </c>
      <c r="G1787" s="63" t="s">
        <v>73</v>
      </c>
      <c r="I1787" s="48">
        <v>2005</v>
      </c>
      <c r="J1787" s="49" t="s">
        <v>77</v>
      </c>
      <c r="K1787" s="49" t="s">
        <v>77</v>
      </c>
      <c r="L1787" s="49" t="s">
        <v>77</v>
      </c>
      <c r="M1787" s="50" t="s">
        <v>77</v>
      </c>
      <c r="N1787" s="46">
        <f t="shared" si="198"/>
        <v>2005</v>
      </c>
      <c r="P1787">
        <f t="shared" si="192"/>
        <v>19</v>
      </c>
      <c r="Q1787" s="38">
        <f t="shared" si="193"/>
        <v>0.38</v>
      </c>
      <c r="R1787" s="38">
        <f t="shared" si="194"/>
        <v>0.38</v>
      </c>
      <c r="T1787" s="47">
        <v>519929.71363984921</v>
      </c>
      <c r="U1787" s="47">
        <f t="shared" si="195"/>
        <v>322356.42245670652</v>
      </c>
      <c r="W1787" s="47">
        <f t="shared" si="196"/>
        <v>519929.71363984921</v>
      </c>
      <c r="X1787" s="47">
        <f t="shared" si="197"/>
        <v>322356.42245670652</v>
      </c>
    </row>
    <row r="1788" spans="5:24" x14ac:dyDescent="0.2">
      <c r="E1788" s="63">
        <v>28818</v>
      </c>
      <c r="F1788" s="63" t="s">
        <v>60</v>
      </c>
      <c r="G1788" s="63" t="s">
        <v>73</v>
      </c>
      <c r="I1788" s="48">
        <v>2005</v>
      </c>
      <c r="J1788" s="49" t="s">
        <v>77</v>
      </c>
      <c r="K1788" s="49" t="s">
        <v>77</v>
      </c>
      <c r="L1788" s="49" t="s">
        <v>77</v>
      </c>
      <c r="M1788" s="50" t="s">
        <v>77</v>
      </c>
      <c r="N1788" s="46">
        <f t="shared" si="198"/>
        <v>2005</v>
      </c>
      <c r="P1788">
        <f t="shared" si="192"/>
        <v>19</v>
      </c>
      <c r="Q1788" s="38">
        <f t="shared" si="193"/>
        <v>0.38</v>
      </c>
      <c r="R1788" s="38">
        <f t="shared" si="194"/>
        <v>0.38</v>
      </c>
      <c r="T1788" s="47">
        <v>101902.3170753117</v>
      </c>
      <c r="U1788" s="47">
        <f t="shared" si="195"/>
        <v>63179.436586693257</v>
      </c>
      <c r="W1788" s="47">
        <f t="shared" si="196"/>
        <v>101902.3170753117</v>
      </c>
      <c r="X1788" s="47">
        <f t="shared" si="197"/>
        <v>63179.436586693257</v>
      </c>
    </row>
    <row r="1789" spans="5:24" x14ac:dyDescent="0.2">
      <c r="E1789" s="63">
        <v>28817</v>
      </c>
      <c r="F1789" s="63" t="s">
        <v>60</v>
      </c>
      <c r="G1789" s="63" t="s">
        <v>73</v>
      </c>
      <c r="I1789" s="48" t="s">
        <v>77</v>
      </c>
      <c r="J1789" s="49">
        <v>1900</v>
      </c>
      <c r="K1789" s="49" t="s">
        <v>77</v>
      </c>
      <c r="L1789" s="49" t="s">
        <v>77</v>
      </c>
      <c r="M1789" s="50" t="s">
        <v>77</v>
      </c>
      <c r="N1789" s="46">
        <f t="shared" si="198"/>
        <v>1900</v>
      </c>
      <c r="P1789">
        <f t="shared" si="192"/>
        <v>124</v>
      </c>
      <c r="Q1789" s="38">
        <f t="shared" si="193"/>
        <v>1</v>
      </c>
      <c r="R1789" s="38">
        <f t="shared" si="194"/>
        <v>0.9</v>
      </c>
      <c r="T1789" s="47">
        <v>23440.788592403969</v>
      </c>
      <c r="U1789" s="47">
        <f t="shared" si="195"/>
        <v>2344.0788592403965</v>
      </c>
      <c r="W1789" s="47">
        <f t="shared" si="196"/>
        <v>23440.788592403969</v>
      </c>
      <c r="X1789" s="47">
        <f t="shared" si="197"/>
        <v>2344.0788592403965</v>
      </c>
    </row>
    <row r="1790" spans="5:24" x14ac:dyDescent="0.2">
      <c r="E1790" s="63">
        <v>28816</v>
      </c>
      <c r="F1790" s="63" t="s">
        <v>60</v>
      </c>
      <c r="G1790" s="63" t="s">
        <v>73</v>
      </c>
      <c r="I1790" s="48" t="s">
        <v>77</v>
      </c>
      <c r="J1790" s="49">
        <v>1900</v>
      </c>
      <c r="K1790" s="49" t="s">
        <v>77</v>
      </c>
      <c r="L1790" s="49" t="s">
        <v>77</v>
      </c>
      <c r="M1790" s="50" t="s">
        <v>77</v>
      </c>
      <c r="N1790" s="46">
        <f t="shared" si="198"/>
        <v>1900</v>
      </c>
      <c r="P1790">
        <f t="shared" si="192"/>
        <v>124</v>
      </c>
      <c r="Q1790" s="38">
        <f t="shared" si="193"/>
        <v>1</v>
      </c>
      <c r="R1790" s="38">
        <f t="shared" si="194"/>
        <v>0.9</v>
      </c>
      <c r="T1790" s="47">
        <v>205758.0331999904</v>
      </c>
      <c r="U1790" s="47">
        <f t="shared" si="195"/>
        <v>20575.803319999035</v>
      </c>
      <c r="W1790" s="47">
        <f t="shared" si="196"/>
        <v>205758.0331999904</v>
      </c>
      <c r="X1790" s="47">
        <f t="shared" si="197"/>
        <v>20575.803319999035</v>
      </c>
    </row>
    <row r="1791" spans="5:24" x14ac:dyDescent="0.2">
      <c r="E1791" s="63">
        <v>28815</v>
      </c>
      <c r="F1791" s="63" t="s">
        <v>60</v>
      </c>
      <c r="G1791" s="63" t="s">
        <v>73</v>
      </c>
      <c r="I1791" s="48" t="s">
        <v>77</v>
      </c>
      <c r="J1791" s="49">
        <v>1900</v>
      </c>
      <c r="K1791" s="49" t="s">
        <v>77</v>
      </c>
      <c r="L1791" s="49" t="s">
        <v>77</v>
      </c>
      <c r="M1791" s="50" t="s">
        <v>77</v>
      </c>
      <c r="N1791" s="46">
        <f t="shared" si="198"/>
        <v>1900</v>
      </c>
      <c r="P1791">
        <f t="shared" si="192"/>
        <v>124</v>
      </c>
      <c r="Q1791" s="38">
        <f t="shared" si="193"/>
        <v>1</v>
      </c>
      <c r="R1791" s="38">
        <f t="shared" si="194"/>
        <v>0.9</v>
      </c>
      <c r="T1791" s="47">
        <v>273475.86691137968</v>
      </c>
      <c r="U1791" s="47">
        <f t="shared" si="195"/>
        <v>27347.586691137963</v>
      </c>
      <c r="W1791" s="47">
        <f t="shared" si="196"/>
        <v>273475.86691137968</v>
      </c>
      <c r="X1791" s="47">
        <f t="shared" si="197"/>
        <v>27347.586691137963</v>
      </c>
    </row>
    <row r="1792" spans="5:24" x14ac:dyDescent="0.2">
      <c r="E1792" s="63">
        <v>28814</v>
      </c>
      <c r="F1792" s="63" t="s">
        <v>60</v>
      </c>
      <c r="G1792" s="63" t="s">
        <v>73</v>
      </c>
      <c r="I1792" s="48" t="s">
        <v>77</v>
      </c>
      <c r="J1792" s="49">
        <v>1900</v>
      </c>
      <c r="K1792" s="49" t="s">
        <v>77</v>
      </c>
      <c r="L1792" s="49" t="s">
        <v>77</v>
      </c>
      <c r="M1792" s="50" t="s">
        <v>77</v>
      </c>
      <c r="N1792" s="46">
        <f t="shared" si="198"/>
        <v>1900</v>
      </c>
      <c r="P1792">
        <f t="shared" si="192"/>
        <v>124</v>
      </c>
      <c r="Q1792" s="38">
        <f t="shared" si="193"/>
        <v>1</v>
      </c>
      <c r="R1792" s="38">
        <f t="shared" si="194"/>
        <v>0.9</v>
      </c>
      <c r="T1792" s="47">
        <v>28649.852724049295</v>
      </c>
      <c r="U1792" s="47">
        <f t="shared" si="195"/>
        <v>2864.9852724049288</v>
      </c>
      <c r="W1792" s="47">
        <f t="shared" si="196"/>
        <v>28649.852724049295</v>
      </c>
      <c r="X1792" s="47">
        <f t="shared" si="197"/>
        <v>2864.9852724049288</v>
      </c>
    </row>
    <row r="1793" spans="5:24" x14ac:dyDescent="0.2">
      <c r="E1793" s="63">
        <v>28813</v>
      </c>
      <c r="F1793" s="63" t="s">
        <v>60</v>
      </c>
      <c r="G1793" s="63" t="s">
        <v>73</v>
      </c>
      <c r="I1793" s="48" t="s">
        <v>77</v>
      </c>
      <c r="J1793" s="49">
        <v>1900</v>
      </c>
      <c r="K1793" s="49" t="s">
        <v>77</v>
      </c>
      <c r="L1793" s="49" t="s">
        <v>77</v>
      </c>
      <c r="M1793" s="50" t="s">
        <v>77</v>
      </c>
      <c r="N1793" s="46">
        <f t="shared" si="198"/>
        <v>1900</v>
      </c>
      <c r="P1793">
        <f t="shared" si="192"/>
        <v>124</v>
      </c>
      <c r="Q1793" s="38">
        <f t="shared" si="193"/>
        <v>1</v>
      </c>
      <c r="R1793" s="38">
        <f t="shared" si="194"/>
        <v>0.9</v>
      </c>
      <c r="T1793" s="47">
        <v>365936.75524808432</v>
      </c>
      <c r="U1793" s="47">
        <f t="shared" si="195"/>
        <v>36593.675524808423</v>
      </c>
      <c r="W1793" s="47">
        <f t="shared" si="196"/>
        <v>365936.75524808432</v>
      </c>
      <c r="X1793" s="47">
        <f t="shared" si="197"/>
        <v>36593.675524808423</v>
      </c>
    </row>
    <row r="1794" spans="5:24" x14ac:dyDescent="0.2">
      <c r="E1794" s="63">
        <v>28812</v>
      </c>
      <c r="F1794" s="63" t="s">
        <v>60</v>
      </c>
      <c r="G1794" s="63" t="s">
        <v>73</v>
      </c>
      <c r="I1794" s="48" t="s">
        <v>77</v>
      </c>
      <c r="J1794" s="49">
        <v>1900</v>
      </c>
      <c r="K1794" s="49" t="s">
        <v>77</v>
      </c>
      <c r="L1794" s="49" t="s">
        <v>77</v>
      </c>
      <c r="M1794" s="50" t="s">
        <v>77</v>
      </c>
      <c r="N1794" s="46">
        <f t="shared" si="198"/>
        <v>1900</v>
      </c>
      <c r="P1794">
        <f t="shared" si="192"/>
        <v>124</v>
      </c>
      <c r="Q1794" s="38">
        <f t="shared" si="193"/>
        <v>1</v>
      </c>
      <c r="R1794" s="38">
        <f t="shared" si="194"/>
        <v>0.9</v>
      </c>
      <c r="T1794" s="47">
        <v>247104.97974492516</v>
      </c>
      <c r="U1794" s="47">
        <f t="shared" si="195"/>
        <v>24710.497974492511</v>
      </c>
      <c r="W1794" s="47">
        <f t="shared" si="196"/>
        <v>247104.97974492516</v>
      </c>
      <c r="X1794" s="47">
        <f t="shared" si="197"/>
        <v>24710.497974492511</v>
      </c>
    </row>
    <row r="1795" spans="5:24" x14ac:dyDescent="0.2">
      <c r="E1795" s="63">
        <v>28811</v>
      </c>
      <c r="F1795" s="63" t="s">
        <v>60</v>
      </c>
      <c r="G1795" s="63" t="s">
        <v>73</v>
      </c>
      <c r="I1795" s="48" t="s">
        <v>77</v>
      </c>
      <c r="J1795" s="49">
        <v>1900</v>
      </c>
      <c r="K1795" s="49" t="s">
        <v>77</v>
      </c>
      <c r="L1795" s="49" t="s">
        <v>77</v>
      </c>
      <c r="M1795" s="50" t="s">
        <v>77</v>
      </c>
      <c r="N1795" s="46">
        <f t="shared" si="198"/>
        <v>1900</v>
      </c>
      <c r="P1795">
        <f t="shared" si="192"/>
        <v>124</v>
      </c>
      <c r="Q1795" s="38">
        <f t="shared" si="193"/>
        <v>1</v>
      </c>
      <c r="R1795" s="38">
        <f t="shared" si="194"/>
        <v>0.9</v>
      </c>
      <c r="T1795" s="47">
        <v>255569.70895884885</v>
      </c>
      <c r="U1795" s="47">
        <f t="shared" si="195"/>
        <v>25556.970895884879</v>
      </c>
      <c r="W1795" s="47">
        <f t="shared" si="196"/>
        <v>255569.70895884885</v>
      </c>
      <c r="X1795" s="47">
        <f t="shared" si="197"/>
        <v>25556.970895884879</v>
      </c>
    </row>
    <row r="1796" spans="5:24" x14ac:dyDescent="0.2">
      <c r="E1796" s="63">
        <v>28810</v>
      </c>
      <c r="F1796" s="63" t="s">
        <v>60</v>
      </c>
      <c r="G1796" s="63" t="s">
        <v>73</v>
      </c>
      <c r="I1796" s="48" t="s">
        <v>77</v>
      </c>
      <c r="J1796" s="49">
        <v>1900</v>
      </c>
      <c r="K1796" s="49" t="s">
        <v>77</v>
      </c>
      <c r="L1796" s="49" t="s">
        <v>77</v>
      </c>
      <c r="M1796" s="50" t="s">
        <v>77</v>
      </c>
      <c r="N1796" s="46">
        <f t="shared" si="198"/>
        <v>1900</v>
      </c>
      <c r="P1796">
        <f t="shared" si="192"/>
        <v>124</v>
      </c>
      <c r="Q1796" s="38">
        <f t="shared" si="193"/>
        <v>1</v>
      </c>
      <c r="R1796" s="38">
        <f t="shared" si="194"/>
        <v>0.9</v>
      </c>
      <c r="T1796" s="47">
        <v>9766.9952468349875</v>
      </c>
      <c r="U1796" s="47">
        <f t="shared" si="195"/>
        <v>976.69952468349857</v>
      </c>
      <c r="W1796" s="47">
        <f t="shared" si="196"/>
        <v>9766.9952468349875</v>
      </c>
      <c r="X1796" s="47">
        <f t="shared" si="197"/>
        <v>976.69952468349857</v>
      </c>
    </row>
    <row r="1797" spans="5:24" x14ac:dyDescent="0.2">
      <c r="E1797" s="63">
        <v>28809</v>
      </c>
      <c r="F1797" s="63" t="s">
        <v>60</v>
      </c>
      <c r="G1797" s="63" t="s">
        <v>73</v>
      </c>
      <c r="I1797" s="48" t="s">
        <v>77</v>
      </c>
      <c r="J1797" s="49">
        <v>1900</v>
      </c>
      <c r="K1797" s="49" t="s">
        <v>77</v>
      </c>
      <c r="L1797" s="49" t="s">
        <v>77</v>
      </c>
      <c r="M1797" s="50" t="s">
        <v>77</v>
      </c>
      <c r="N1797" s="46">
        <f t="shared" si="198"/>
        <v>1900</v>
      </c>
      <c r="P1797">
        <f t="shared" si="192"/>
        <v>124</v>
      </c>
      <c r="Q1797" s="38">
        <f t="shared" si="193"/>
        <v>1</v>
      </c>
      <c r="R1797" s="38">
        <f t="shared" si="194"/>
        <v>0.9</v>
      </c>
      <c r="T1797" s="47">
        <v>240593.64958036854</v>
      </c>
      <c r="U1797" s="47">
        <f t="shared" si="195"/>
        <v>24059.364958036847</v>
      </c>
      <c r="W1797" s="47">
        <f t="shared" si="196"/>
        <v>240593.64958036854</v>
      </c>
      <c r="X1797" s="47">
        <f t="shared" si="197"/>
        <v>24059.364958036847</v>
      </c>
    </row>
    <row r="1798" spans="5:24" x14ac:dyDescent="0.2">
      <c r="E1798" s="63">
        <v>28808</v>
      </c>
      <c r="F1798" s="63" t="s">
        <v>60</v>
      </c>
      <c r="G1798" s="63" t="s">
        <v>73</v>
      </c>
      <c r="I1798" s="48" t="s">
        <v>77</v>
      </c>
      <c r="J1798" s="49">
        <v>1900</v>
      </c>
      <c r="K1798" s="49" t="s">
        <v>77</v>
      </c>
      <c r="L1798" s="49" t="s">
        <v>77</v>
      </c>
      <c r="M1798" s="50" t="s">
        <v>77</v>
      </c>
      <c r="N1798" s="46">
        <f t="shared" si="198"/>
        <v>1900</v>
      </c>
      <c r="P1798">
        <f t="shared" si="192"/>
        <v>124</v>
      </c>
      <c r="Q1798" s="38">
        <f t="shared" si="193"/>
        <v>1</v>
      </c>
      <c r="R1798" s="38">
        <f t="shared" si="194"/>
        <v>0.9</v>
      </c>
      <c r="T1798" s="47">
        <v>286498.52724049299</v>
      </c>
      <c r="U1798" s="47">
        <f t="shared" si="195"/>
        <v>28649.852724049291</v>
      </c>
      <c r="W1798" s="47">
        <f t="shared" si="196"/>
        <v>286498.52724049299</v>
      </c>
      <c r="X1798" s="47">
        <f t="shared" si="197"/>
        <v>28649.852724049291</v>
      </c>
    </row>
    <row r="1799" spans="5:24" x14ac:dyDescent="0.2">
      <c r="E1799" s="63">
        <v>28807</v>
      </c>
      <c r="F1799" s="63" t="s">
        <v>60</v>
      </c>
      <c r="G1799" s="63" t="s">
        <v>73</v>
      </c>
      <c r="I1799" s="48" t="s">
        <v>77</v>
      </c>
      <c r="J1799" s="49">
        <v>1900</v>
      </c>
      <c r="K1799" s="49" t="s">
        <v>77</v>
      </c>
      <c r="L1799" s="49" t="s">
        <v>77</v>
      </c>
      <c r="M1799" s="50" t="s">
        <v>77</v>
      </c>
      <c r="N1799" s="46">
        <f t="shared" si="198"/>
        <v>1900</v>
      </c>
      <c r="P1799">
        <f t="shared" si="192"/>
        <v>124</v>
      </c>
      <c r="Q1799" s="38">
        <f t="shared" si="193"/>
        <v>1</v>
      </c>
      <c r="R1799" s="38">
        <f t="shared" si="194"/>
        <v>0.9</v>
      </c>
      <c r="T1799" s="47">
        <v>279987.19707593636</v>
      </c>
      <c r="U1799" s="47">
        <f t="shared" si="195"/>
        <v>27998.719707593631</v>
      </c>
      <c r="W1799" s="47">
        <f t="shared" si="196"/>
        <v>279987.19707593636</v>
      </c>
      <c r="X1799" s="47">
        <f t="shared" si="197"/>
        <v>27998.719707593631</v>
      </c>
    </row>
    <row r="1800" spans="5:24" x14ac:dyDescent="0.2">
      <c r="E1800" s="63">
        <v>28806</v>
      </c>
      <c r="F1800" s="63" t="s">
        <v>60</v>
      </c>
      <c r="G1800" s="63" t="s">
        <v>73</v>
      </c>
      <c r="I1800" s="48" t="s">
        <v>77</v>
      </c>
      <c r="J1800" s="49">
        <v>1900</v>
      </c>
      <c r="K1800" s="49" t="s">
        <v>77</v>
      </c>
      <c r="L1800" s="49" t="s">
        <v>77</v>
      </c>
      <c r="M1800" s="50" t="s">
        <v>77</v>
      </c>
      <c r="N1800" s="46">
        <f t="shared" si="198"/>
        <v>1900</v>
      </c>
      <c r="P1800">
        <f t="shared" si="192"/>
        <v>124</v>
      </c>
      <c r="Q1800" s="38">
        <f t="shared" si="193"/>
        <v>1</v>
      </c>
      <c r="R1800" s="38">
        <f t="shared" si="194"/>
        <v>0.9</v>
      </c>
      <c r="T1800" s="47">
        <v>0</v>
      </c>
      <c r="U1800" s="47">
        <f t="shared" si="195"/>
        <v>0</v>
      </c>
      <c r="W1800" s="47">
        <f t="shared" si="196"/>
        <v>0</v>
      </c>
      <c r="X1800" s="47">
        <f t="shared" si="197"/>
        <v>0</v>
      </c>
    </row>
    <row r="1801" spans="5:24" x14ac:dyDescent="0.2">
      <c r="E1801" s="63">
        <v>28805</v>
      </c>
      <c r="F1801" s="63" t="s">
        <v>60</v>
      </c>
      <c r="G1801" s="63" t="s">
        <v>73</v>
      </c>
      <c r="I1801" s="48" t="s">
        <v>77</v>
      </c>
      <c r="J1801" s="49">
        <v>1900</v>
      </c>
      <c r="K1801" s="49" t="s">
        <v>77</v>
      </c>
      <c r="L1801" s="49" t="s">
        <v>77</v>
      </c>
      <c r="M1801" s="50" t="s">
        <v>77</v>
      </c>
      <c r="N1801" s="46">
        <f t="shared" si="198"/>
        <v>1900</v>
      </c>
      <c r="P1801">
        <f t="shared" si="192"/>
        <v>124</v>
      </c>
      <c r="Q1801" s="38">
        <f t="shared" si="193"/>
        <v>1</v>
      </c>
      <c r="R1801" s="38">
        <f t="shared" si="194"/>
        <v>0.9</v>
      </c>
      <c r="T1801" s="47">
        <v>0</v>
      </c>
      <c r="U1801" s="47">
        <f t="shared" si="195"/>
        <v>0</v>
      </c>
      <c r="W1801" s="47">
        <f t="shared" si="196"/>
        <v>0</v>
      </c>
      <c r="X1801" s="47">
        <f t="shared" si="197"/>
        <v>0</v>
      </c>
    </row>
    <row r="1802" spans="5:24" x14ac:dyDescent="0.2">
      <c r="E1802" s="63">
        <v>28804</v>
      </c>
      <c r="F1802" s="63" t="s">
        <v>60</v>
      </c>
      <c r="G1802" s="63" t="s">
        <v>73</v>
      </c>
      <c r="I1802" s="48" t="s">
        <v>77</v>
      </c>
      <c r="J1802" s="49">
        <v>1900</v>
      </c>
      <c r="K1802" s="49" t="s">
        <v>77</v>
      </c>
      <c r="L1802" s="49" t="s">
        <v>77</v>
      </c>
      <c r="M1802" s="50" t="s">
        <v>77</v>
      </c>
      <c r="N1802" s="46">
        <f t="shared" si="198"/>
        <v>1900</v>
      </c>
      <c r="P1802">
        <f t="shared" si="192"/>
        <v>124</v>
      </c>
      <c r="Q1802" s="38">
        <f t="shared" si="193"/>
        <v>1</v>
      </c>
      <c r="R1802" s="38">
        <f t="shared" si="194"/>
        <v>0.9</v>
      </c>
      <c r="T1802" s="47">
        <v>368866.85382213473</v>
      </c>
      <c r="U1802" s="47">
        <f t="shared" si="195"/>
        <v>36886.685382213465</v>
      </c>
      <c r="W1802" s="47">
        <f t="shared" si="196"/>
        <v>368866.85382213473</v>
      </c>
      <c r="X1802" s="47">
        <f t="shared" si="197"/>
        <v>36886.685382213465</v>
      </c>
    </row>
    <row r="1803" spans="5:24" x14ac:dyDescent="0.2">
      <c r="E1803" s="63">
        <v>28803</v>
      </c>
      <c r="F1803" s="63" t="s">
        <v>60</v>
      </c>
      <c r="G1803" s="63" t="s">
        <v>73</v>
      </c>
      <c r="I1803" s="48" t="s">
        <v>77</v>
      </c>
      <c r="J1803" s="49">
        <v>1900</v>
      </c>
      <c r="K1803" s="49" t="s">
        <v>77</v>
      </c>
      <c r="L1803" s="49" t="s">
        <v>77</v>
      </c>
      <c r="M1803" s="50" t="s">
        <v>77</v>
      </c>
      <c r="N1803" s="46">
        <f t="shared" si="198"/>
        <v>1900</v>
      </c>
      <c r="P1803">
        <f t="shared" si="192"/>
        <v>124</v>
      </c>
      <c r="Q1803" s="38">
        <f t="shared" si="193"/>
        <v>1</v>
      </c>
      <c r="R1803" s="38">
        <f t="shared" si="194"/>
        <v>0.9</v>
      </c>
      <c r="T1803" s="47">
        <v>71299.065301895404</v>
      </c>
      <c r="U1803" s="47">
        <f t="shared" si="195"/>
        <v>7129.9065301895389</v>
      </c>
      <c r="W1803" s="47">
        <f t="shared" si="196"/>
        <v>71299.065301895404</v>
      </c>
      <c r="X1803" s="47">
        <f t="shared" si="197"/>
        <v>7129.9065301895389</v>
      </c>
    </row>
    <row r="1804" spans="5:24" x14ac:dyDescent="0.2">
      <c r="E1804" s="63">
        <v>28802</v>
      </c>
      <c r="F1804" s="63" t="s">
        <v>60</v>
      </c>
      <c r="G1804" s="63" t="s">
        <v>73</v>
      </c>
      <c r="I1804" s="48" t="s">
        <v>77</v>
      </c>
      <c r="J1804" s="49">
        <v>1900</v>
      </c>
      <c r="K1804" s="49" t="s">
        <v>77</v>
      </c>
      <c r="L1804" s="49" t="s">
        <v>77</v>
      </c>
      <c r="M1804" s="50" t="s">
        <v>77</v>
      </c>
      <c r="N1804" s="46">
        <f t="shared" si="198"/>
        <v>1900</v>
      </c>
      <c r="P1804">
        <f t="shared" si="192"/>
        <v>124</v>
      </c>
      <c r="Q1804" s="38">
        <f t="shared" si="193"/>
        <v>1</v>
      </c>
      <c r="R1804" s="38">
        <f t="shared" si="194"/>
        <v>0.9</v>
      </c>
      <c r="T1804" s="47">
        <v>81391.627056958227</v>
      </c>
      <c r="U1804" s="47">
        <f t="shared" si="195"/>
        <v>8139.1627056958205</v>
      </c>
      <c r="W1804" s="47">
        <f t="shared" si="196"/>
        <v>81391.627056958227</v>
      </c>
      <c r="X1804" s="47">
        <f t="shared" si="197"/>
        <v>8139.1627056958205</v>
      </c>
    </row>
    <row r="1805" spans="5:24" x14ac:dyDescent="0.2">
      <c r="E1805" s="63">
        <v>28801</v>
      </c>
      <c r="F1805" s="63" t="s">
        <v>60</v>
      </c>
      <c r="G1805" s="63" t="s">
        <v>73</v>
      </c>
      <c r="I1805" s="48" t="s">
        <v>77</v>
      </c>
      <c r="J1805" s="49">
        <v>1900</v>
      </c>
      <c r="K1805" s="49" t="s">
        <v>77</v>
      </c>
      <c r="L1805" s="49" t="s">
        <v>77</v>
      </c>
      <c r="M1805" s="50" t="s">
        <v>77</v>
      </c>
      <c r="N1805" s="46">
        <f t="shared" si="198"/>
        <v>1900</v>
      </c>
      <c r="P1805">
        <f t="shared" si="192"/>
        <v>124</v>
      </c>
      <c r="Q1805" s="38">
        <f t="shared" si="193"/>
        <v>1</v>
      </c>
      <c r="R1805" s="38">
        <f t="shared" si="194"/>
        <v>0.9</v>
      </c>
      <c r="T1805" s="47">
        <v>244174.88117087469</v>
      </c>
      <c r="U1805" s="47">
        <f t="shared" si="195"/>
        <v>24417.488117087465</v>
      </c>
      <c r="W1805" s="47">
        <f t="shared" si="196"/>
        <v>244174.88117087469</v>
      </c>
      <c r="X1805" s="47">
        <f t="shared" si="197"/>
        <v>24417.488117087465</v>
      </c>
    </row>
    <row r="1806" spans="5:24" x14ac:dyDescent="0.2">
      <c r="E1806" s="63">
        <v>28800</v>
      </c>
      <c r="F1806" s="63" t="s">
        <v>60</v>
      </c>
      <c r="G1806" s="63" t="s">
        <v>73</v>
      </c>
      <c r="I1806" s="48" t="s">
        <v>77</v>
      </c>
      <c r="J1806" s="49">
        <v>1900</v>
      </c>
      <c r="K1806" s="49" t="s">
        <v>77</v>
      </c>
      <c r="L1806" s="49" t="s">
        <v>77</v>
      </c>
      <c r="M1806" s="50" t="s">
        <v>77</v>
      </c>
      <c r="N1806" s="46">
        <f t="shared" si="198"/>
        <v>1900</v>
      </c>
      <c r="P1806">
        <f t="shared" si="192"/>
        <v>124</v>
      </c>
      <c r="Q1806" s="38">
        <f t="shared" si="193"/>
        <v>1</v>
      </c>
      <c r="R1806" s="38">
        <f t="shared" si="194"/>
        <v>0.9</v>
      </c>
      <c r="T1806" s="47">
        <v>123715.27312657652</v>
      </c>
      <c r="U1806" s="47">
        <f t="shared" si="195"/>
        <v>12371.527312657649</v>
      </c>
      <c r="W1806" s="47">
        <f t="shared" si="196"/>
        <v>123715.27312657652</v>
      </c>
      <c r="X1806" s="47">
        <f t="shared" si="197"/>
        <v>12371.527312657649</v>
      </c>
    </row>
    <row r="1807" spans="5:24" x14ac:dyDescent="0.2">
      <c r="E1807" s="63">
        <v>28799</v>
      </c>
      <c r="F1807" s="63" t="s">
        <v>60</v>
      </c>
      <c r="G1807" s="63" t="s">
        <v>73</v>
      </c>
      <c r="I1807" s="51" t="s">
        <v>77</v>
      </c>
      <c r="J1807" s="52">
        <v>1900</v>
      </c>
      <c r="K1807" s="52" t="s">
        <v>77</v>
      </c>
      <c r="L1807" s="52" t="s">
        <v>77</v>
      </c>
      <c r="M1807" s="53" t="s">
        <v>77</v>
      </c>
      <c r="N1807" s="46">
        <f t="shared" si="198"/>
        <v>1900</v>
      </c>
      <c r="P1807">
        <f t="shared" si="192"/>
        <v>124</v>
      </c>
      <c r="Q1807" s="38">
        <f t="shared" si="193"/>
        <v>1</v>
      </c>
      <c r="R1807" s="38">
        <f t="shared" si="194"/>
        <v>0.9</v>
      </c>
      <c r="T1807" s="47">
        <v>274452.56643606315</v>
      </c>
      <c r="U1807" s="47">
        <f t="shared" si="195"/>
        <v>27445.25664360631</v>
      </c>
      <c r="W1807" s="47">
        <f t="shared" si="196"/>
        <v>274452.56643606315</v>
      </c>
      <c r="X1807" s="47">
        <f t="shared" si="197"/>
        <v>27445.25664360631</v>
      </c>
    </row>
  </sheetData>
  <pageMargins left="0.7" right="0.7" top="0.75" bottom="0.75" header="0.3" footer="0.3"/>
  <pageSetup paperSize="9" orientation="portrait" horizontalDpi="90" verticalDpi="90" r:id="rId1"/>
  <headerFooter>
    <oddHeader>&amp;C&amp;"Aptos"&amp;10&amp;K000000 OFFICIAL&amp;1#_x000D_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CFEEDF-87A8-49BC-85E2-1F816F1E7C67}">
  <dimension ref="A1:W114"/>
  <sheetViews>
    <sheetView showGridLines="0" zoomScaleNormal="100" workbookViewId="0"/>
  </sheetViews>
  <sheetFormatPr defaultRowHeight="14.25" x14ac:dyDescent="0.2"/>
  <cols>
    <col min="1" max="4" width="1.625" customWidth="1"/>
    <col min="5" max="6" width="9" customWidth="1"/>
    <col min="7" max="9" width="14.875" customWidth="1"/>
    <col min="10" max="10" width="1.625" customWidth="1"/>
    <col min="11" max="14" width="14.875" customWidth="1"/>
    <col min="15" max="15" width="1.625" customWidth="1"/>
    <col min="16" max="17" width="14.875" customWidth="1"/>
    <col min="18" max="20" width="1.625" customWidth="1"/>
    <col min="21" max="21" width="14" customWidth="1"/>
    <col min="22" max="23" width="9" customWidth="1"/>
  </cols>
  <sheetData>
    <row r="1" spans="1:23" s="2" customFormat="1" ht="18" x14ac:dyDescent="0.25">
      <c r="A1" s="2" t="str" cm="1">
        <f t="array" aca="1" ref="A1" ca="1">_xlfn.TEXTAFTER(CELL("filename",A1),"]")</f>
        <v>Bridges</v>
      </c>
    </row>
    <row r="3" spans="1:23" x14ac:dyDescent="0.2">
      <c r="E3" s="36" t="s">
        <v>91</v>
      </c>
      <c r="G3" s="55">
        <f>V3</f>
        <v>0.6601183431952663</v>
      </c>
      <c r="L3" s="36" t="s">
        <v>82</v>
      </c>
      <c r="M3" s="36" t="s">
        <v>83</v>
      </c>
      <c r="N3" s="36" t="str">
        <f>Cover!C13</f>
        <v>Missing information assumption</v>
      </c>
      <c r="U3" s="36" t="s">
        <v>147</v>
      </c>
      <c r="V3" s="116">
        <f>N14/K14</f>
        <v>0.6601183431952663</v>
      </c>
      <c r="W3" s="38"/>
    </row>
    <row r="4" spans="1:23" ht="12.75" customHeight="1" x14ac:dyDescent="0.2">
      <c r="L4" s="60">
        <f>Cover!E12</f>
        <v>2024</v>
      </c>
      <c r="M4" s="34">
        <v>100</v>
      </c>
      <c r="N4" s="64">
        <f>Cover!E13</f>
        <v>0.1</v>
      </c>
      <c r="U4" s="36" t="s">
        <v>148</v>
      </c>
      <c r="V4" s="116">
        <f>1-((SUMPRODUCT(P17:P72,Q17:Q72)/P14)/M4)</f>
        <v>0.6601183431952663</v>
      </c>
      <c r="W4" s="38"/>
    </row>
    <row r="5" spans="1:23" x14ac:dyDescent="0.2">
      <c r="U5" s="36" t="s">
        <v>37</v>
      </c>
      <c r="V5" s="26">
        <f>ROUND(V3-V4,0)</f>
        <v>0</v>
      </c>
    </row>
    <row r="6" spans="1:23" ht="5.0999999999999996" customHeight="1" x14ac:dyDescent="0.2"/>
    <row r="7" spans="1:23" ht="5.0999999999999996" customHeight="1" x14ac:dyDescent="0.2"/>
    <row r="8" spans="1:23" ht="5.0999999999999996" customHeight="1" x14ac:dyDescent="0.2"/>
    <row r="9" spans="1:23" ht="5.0999999999999996" customHeight="1" x14ac:dyDescent="0.2"/>
    <row r="10" spans="1:23" ht="5.0999999999999996" customHeight="1" x14ac:dyDescent="0.2"/>
    <row r="11" spans="1:23" ht="5.0999999999999996" customHeight="1" x14ac:dyDescent="0.2"/>
    <row r="12" spans="1:23" ht="15" x14ac:dyDescent="0.25">
      <c r="E12" s="19" t="s">
        <v>152</v>
      </c>
      <c r="F12" s="19"/>
      <c r="G12" s="19"/>
      <c r="H12" s="19"/>
      <c r="I12" s="19"/>
      <c r="K12" s="19" t="s">
        <v>153</v>
      </c>
      <c r="L12" s="19"/>
      <c r="M12" s="19"/>
      <c r="N12" s="19"/>
      <c r="P12" s="19" t="s">
        <v>151</v>
      </c>
      <c r="Q12" s="19"/>
    </row>
    <row r="13" spans="1:23" ht="5.0999999999999996" customHeight="1" x14ac:dyDescent="0.2"/>
    <row r="14" spans="1:23" x14ac:dyDescent="0.2">
      <c r="E14" s="113" t="s">
        <v>79</v>
      </c>
      <c r="F14" s="110"/>
      <c r="G14" s="111">
        <f>SUM(G17:G1048576)</f>
        <v>309</v>
      </c>
      <c r="H14" s="111">
        <f>SUM(H17:H1048576)</f>
        <v>169</v>
      </c>
      <c r="I14" s="111">
        <f>SUM(I17:I1048576)</f>
        <v>140</v>
      </c>
      <c r="J14" s="112"/>
      <c r="K14" s="111">
        <f>SUM(K17:K1048576)</f>
        <v>169</v>
      </c>
      <c r="L14" s="112"/>
      <c r="M14" s="112"/>
      <c r="N14" s="111">
        <f>SUM(N17:N1048576)</f>
        <v>111.56</v>
      </c>
      <c r="O14" s="110"/>
      <c r="P14" s="114">
        <f>SUM(P17:P1048576)</f>
        <v>169</v>
      </c>
      <c r="Q14" s="115"/>
    </row>
    <row r="15" spans="1:23" ht="5.0999999999999996" customHeight="1" x14ac:dyDescent="0.2"/>
    <row r="16" spans="1:23" x14ac:dyDescent="0.2">
      <c r="E16" s="40" t="s">
        <v>172</v>
      </c>
      <c r="F16" s="40"/>
      <c r="G16" s="40" t="s">
        <v>59</v>
      </c>
      <c r="H16" s="40" t="s">
        <v>73</v>
      </c>
      <c r="I16" s="40" t="s">
        <v>173</v>
      </c>
      <c r="K16" s="40" t="str">
        <f>H16</f>
        <v>Operational</v>
      </c>
      <c r="L16" s="30" t="s">
        <v>85</v>
      </c>
      <c r="M16" s="30" t="s">
        <v>86</v>
      </c>
      <c r="N16" s="30" t="s">
        <v>93</v>
      </c>
      <c r="P16" s="40" t="str">
        <f t="shared" ref="P16:P47" si="0">K16</f>
        <v>Operational</v>
      </c>
      <c r="Q16" s="30" t="s">
        <v>104</v>
      </c>
    </row>
    <row r="17" spans="5:17" x14ac:dyDescent="0.2">
      <c r="E17" s="56">
        <v>0</v>
      </c>
      <c r="F17" s="57" t="s">
        <v>87</v>
      </c>
      <c r="G17" s="47">
        <v>165</v>
      </c>
      <c r="H17" s="47">
        <v>47</v>
      </c>
      <c r="I17" s="47">
        <v>118</v>
      </c>
      <c r="K17" s="58">
        <f>H17</f>
        <v>47</v>
      </c>
      <c r="L17" s="59" t="str">
        <f>IFERROR($L$4-F17,"NA")</f>
        <v>NA</v>
      </c>
      <c r="M17" s="38">
        <f t="shared" ref="M17:M48" si="1">IF(L17="NA",1-$N$4,MIN(1-$N$4,L17/$M$4))</f>
        <v>0.9</v>
      </c>
      <c r="N17" s="62">
        <f t="shared" ref="N17:N48" si="2">K17*M17</f>
        <v>42.300000000000004</v>
      </c>
      <c r="P17" s="47">
        <f t="shared" si="0"/>
        <v>47</v>
      </c>
      <c r="Q17" s="62">
        <f>(1-M17)*$M$4</f>
        <v>9.9999999999999982</v>
      </c>
    </row>
    <row r="18" spans="5:17" x14ac:dyDescent="0.2">
      <c r="E18" s="56">
        <v>1923</v>
      </c>
      <c r="F18" s="56">
        <v>1923</v>
      </c>
      <c r="G18" s="47">
        <v>1</v>
      </c>
      <c r="H18" s="47">
        <v>1</v>
      </c>
      <c r="I18" s="47">
        <v>0</v>
      </c>
      <c r="K18" s="58">
        <f t="shared" ref="K18:K72" si="3">H18</f>
        <v>1</v>
      </c>
      <c r="L18">
        <f t="shared" ref="L18:L49" si="4">$L$4-F18</f>
        <v>101</v>
      </c>
      <c r="M18" s="38">
        <f t="shared" si="1"/>
        <v>0.9</v>
      </c>
      <c r="N18" s="62">
        <f t="shared" si="2"/>
        <v>0.9</v>
      </c>
      <c r="P18" s="47">
        <f t="shared" si="0"/>
        <v>1</v>
      </c>
      <c r="Q18" s="62">
        <f t="shared" ref="Q18:Q72" si="5">(1-M18)*$M$4</f>
        <v>9.9999999999999982</v>
      </c>
    </row>
    <row r="19" spans="5:17" x14ac:dyDescent="0.2">
      <c r="E19" s="56">
        <v>1927</v>
      </c>
      <c r="F19" s="56">
        <v>1927</v>
      </c>
      <c r="G19" s="47">
        <v>2</v>
      </c>
      <c r="H19" s="47">
        <v>2</v>
      </c>
      <c r="I19" s="47">
        <v>0</v>
      </c>
      <c r="K19" s="58">
        <f t="shared" si="3"/>
        <v>2</v>
      </c>
      <c r="L19">
        <f t="shared" si="4"/>
        <v>97</v>
      </c>
      <c r="M19" s="38">
        <f t="shared" si="1"/>
        <v>0.9</v>
      </c>
      <c r="N19" s="62">
        <f t="shared" si="2"/>
        <v>1.8</v>
      </c>
      <c r="P19" s="47">
        <f t="shared" si="0"/>
        <v>2</v>
      </c>
      <c r="Q19" s="62">
        <f t="shared" si="5"/>
        <v>9.9999999999999982</v>
      </c>
    </row>
    <row r="20" spans="5:17" x14ac:dyDescent="0.2">
      <c r="E20" s="56">
        <v>1928</v>
      </c>
      <c r="F20" s="56">
        <v>1928</v>
      </c>
      <c r="G20" s="47">
        <v>1</v>
      </c>
      <c r="H20" s="47">
        <v>1</v>
      </c>
      <c r="I20" s="47">
        <v>0</v>
      </c>
      <c r="K20" s="58">
        <f t="shared" si="3"/>
        <v>1</v>
      </c>
      <c r="L20">
        <f t="shared" si="4"/>
        <v>96</v>
      </c>
      <c r="M20" s="38">
        <f t="shared" si="1"/>
        <v>0.9</v>
      </c>
      <c r="N20" s="62">
        <f t="shared" si="2"/>
        <v>0.9</v>
      </c>
      <c r="P20" s="47">
        <f t="shared" si="0"/>
        <v>1</v>
      </c>
      <c r="Q20" s="62">
        <f t="shared" si="5"/>
        <v>9.9999999999999982</v>
      </c>
    </row>
    <row r="21" spans="5:17" x14ac:dyDescent="0.2">
      <c r="E21" s="56">
        <v>1929</v>
      </c>
      <c r="F21" s="56">
        <v>1929</v>
      </c>
      <c r="G21" s="47">
        <v>1</v>
      </c>
      <c r="H21" s="47">
        <v>1</v>
      </c>
      <c r="I21" s="47">
        <v>0</v>
      </c>
      <c r="K21" s="58">
        <f t="shared" si="3"/>
        <v>1</v>
      </c>
      <c r="L21">
        <f t="shared" si="4"/>
        <v>95</v>
      </c>
      <c r="M21" s="38">
        <f t="shared" si="1"/>
        <v>0.9</v>
      </c>
      <c r="N21" s="62">
        <f t="shared" si="2"/>
        <v>0.9</v>
      </c>
      <c r="P21" s="47">
        <f t="shared" si="0"/>
        <v>1</v>
      </c>
      <c r="Q21" s="62">
        <f t="shared" si="5"/>
        <v>9.9999999999999982</v>
      </c>
    </row>
    <row r="22" spans="5:17" x14ac:dyDescent="0.2">
      <c r="E22" s="56">
        <v>1930</v>
      </c>
      <c r="F22" s="56">
        <v>1930</v>
      </c>
      <c r="G22" s="47">
        <v>1</v>
      </c>
      <c r="H22" s="47">
        <v>1</v>
      </c>
      <c r="I22" s="47">
        <v>0</v>
      </c>
      <c r="K22" s="58">
        <f t="shared" si="3"/>
        <v>1</v>
      </c>
      <c r="L22">
        <f t="shared" si="4"/>
        <v>94</v>
      </c>
      <c r="M22" s="38">
        <f t="shared" si="1"/>
        <v>0.9</v>
      </c>
      <c r="N22" s="62">
        <f t="shared" si="2"/>
        <v>0.9</v>
      </c>
      <c r="P22" s="47">
        <f t="shared" si="0"/>
        <v>1</v>
      </c>
      <c r="Q22" s="62">
        <f t="shared" si="5"/>
        <v>9.9999999999999982</v>
      </c>
    </row>
    <row r="23" spans="5:17" x14ac:dyDescent="0.2">
      <c r="E23" s="56">
        <v>1931</v>
      </c>
      <c r="F23" s="56">
        <v>1931</v>
      </c>
      <c r="G23" s="47">
        <v>1</v>
      </c>
      <c r="H23" s="47">
        <v>1</v>
      </c>
      <c r="I23" s="47">
        <v>0</v>
      </c>
      <c r="K23" s="58">
        <f t="shared" si="3"/>
        <v>1</v>
      </c>
      <c r="L23">
        <f t="shared" si="4"/>
        <v>93</v>
      </c>
      <c r="M23" s="38">
        <f t="shared" si="1"/>
        <v>0.9</v>
      </c>
      <c r="N23" s="62">
        <f t="shared" si="2"/>
        <v>0.9</v>
      </c>
      <c r="P23" s="47">
        <f t="shared" si="0"/>
        <v>1</v>
      </c>
      <c r="Q23" s="62">
        <f t="shared" si="5"/>
        <v>9.9999999999999982</v>
      </c>
    </row>
    <row r="24" spans="5:17" x14ac:dyDescent="0.2">
      <c r="E24" s="56">
        <v>1934</v>
      </c>
      <c r="F24" s="56">
        <v>1934</v>
      </c>
      <c r="G24" s="47">
        <v>1</v>
      </c>
      <c r="H24" s="47">
        <v>1</v>
      </c>
      <c r="I24" s="47">
        <v>0</v>
      </c>
      <c r="K24" s="58">
        <f t="shared" si="3"/>
        <v>1</v>
      </c>
      <c r="L24">
        <f t="shared" si="4"/>
        <v>90</v>
      </c>
      <c r="M24" s="38">
        <f t="shared" si="1"/>
        <v>0.9</v>
      </c>
      <c r="N24" s="62">
        <f t="shared" si="2"/>
        <v>0.9</v>
      </c>
      <c r="P24" s="47">
        <f t="shared" si="0"/>
        <v>1</v>
      </c>
      <c r="Q24" s="62">
        <f t="shared" si="5"/>
        <v>9.9999999999999982</v>
      </c>
    </row>
    <row r="25" spans="5:17" x14ac:dyDescent="0.2">
      <c r="E25" s="56">
        <v>1935</v>
      </c>
      <c r="F25" s="56">
        <v>1935</v>
      </c>
      <c r="G25" s="47">
        <v>1</v>
      </c>
      <c r="H25" s="47">
        <v>1</v>
      </c>
      <c r="I25" s="47">
        <v>0</v>
      </c>
      <c r="K25" s="58">
        <f t="shared" si="3"/>
        <v>1</v>
      </c>
      <c r="L25">
        <f t="shared" si="4"/>
        <v>89</v>
      </c>
      <c r="M25" s="38">
        <f t="shared" si="1"/>
        <v>0.89</v>
      </c>
      <c r="N25" s="62">
        <f t="shared" si="2"/>
        <v>0.89</v>
      </c>
      <c r="P25" s="47">
        <f t="shared" si="0"/>
        <v>1</v>
      </c>
      <c r="Q25" s="62">
        <f t="shared" si="5"/>
        <v>10.999999999999998</v>
      </c>
    </row>
    <row r="26" spans="5:17" x14ac:dyDescent="0.2">
      <c r="E26" s="56">
        <v>1937</v>
      </c>
      <c r="F26" s="56">
        <v>1937</v>
      </c>
      <c r="G26" s="47">
        <v>1</v>
      </c>
      <c r="H26" s="47">
        <v>1</v>
      </c>
      <c r="I26" s="47">
        <v>0</v>
      </c>
      <c r="K26" s="58">
        <f t="shared" si="3"/>
        <v>1</v>
      </c>
      <c r="L26">
        <f t="shared" si="4"/>
        <v>87</v>
      </c>
      <c r="M26" s="38">
        <f t="shared" si="1"/>
        <v>0.87</v>
      </c>
      <c r="N26" s="62">
        <f t="shared" si="2"/>
        <v>0.87</v>
      </c>
      <c r="P26" s="47">
        <f t="shared" si="0"/>
        <v>1</v>
      </c>
      <c r="Q26" s="62">
        <f t="shared" si="5"/>
        <v>13</v>
      </c>
    </row>
    <row r="27" spans="5:17" x14ac:dyDescent="0.2">
      <c r="E27" s="56">
        <v>1938</v>
      </c>
      <c r="F27" s="56">
        <v>1938</v>
      </c>
      <c r="G27" s="47">
        <v>2</v>
      </c>
      <c r="H27" s="47">
        <v>2</v>
      </c>
      <c r="I27" s="47">
        <v>0</v>
      </c>
      <c r="K27" s="58">
        <f t="shared" si="3"/>
        <v>2</v>
      </c>
      <c r="L27">
        <f t="shared" si="4"/>
        <v>86</v>
      </c>
      <c r="M27" s="38">
        <f t="shared" si="1"/>
        <v>0.86</v>
      </c>
      <c r="N27" s="62">
        <f t="shared" si="2"/>
        <v>1.72</v>
      </c>
      <c r="P27" s="47">
        <f t="shared" si="0"/>
        <v>2</v>
      </c>
      <c r="Q27" s="62">
        <f t="shared" si="5"/>
        <v>14.000000000000002</v>
      </c>
    </row>
    <row r="28" spans="5:17" x14ac:dyDescent="0.2">
      <c r="E28" s="56">
        <v>1940</v>
      </c>
      <c r="F28" s="56">
        <v>1940</v>
      </c>
      <c r="G28" s="47">
        <v>1</v>
      </c>
      <c r="H28" s="47">
        <v>1</v>
      </c>
      <c r="I28" s="47">
        <v>0</v>
      </c>
      <c r="K28" s="58">
        <f t="shared" si="3"/>
        <v>1</v>
      </c>
      <c r="L28">
        <f t="shared" si="4"/>
        <v>84</v>
      </c>
      <c r="M28" s="38">
        <f t="shared" si="1"/>
        <v>0.84</v>
      </c>
      <c r="N28" s="62">
        <f t="shared" si="2"/>
        <v>0.84</v>
      </c>
      <c r="P28" s="47">
        <f t="shared" si="0"/>
        <v>1</v>
      </c>
      <c r="Q28" s="62">
        <f t="shared" si="5"/>
        <v>16.000000000000004</v>
      </c>
    </row>
    <row r="29" spans="5:17" x14ac:dyDescent="0.2">
      <c r="E29" s="56">
        <v>1946</v>
      </c>
      <c r="F29" s="56">
        <v>1946</v>
      </c>
      <c r="G29" s="47">
        <v>1</v>
      </c>
      <c r="H29" s="47">
        <v>1</v>
      </c>
      <c r="I29" s="47">
        <v>0</v>
      </c>
      <c r="K29" s="58">
        <f t="shared" si="3"/>
        <v>1</v>
      </c>
      <c r="L29">
        <f t="shared" si="4"/>
        <v>78</v>
      </c>
      <c r="M29" s="38">
        <f t="shared" si="1"/>
        <v>0.78</v>
      </c>
      <c r="N29" s="62">
        <f t="shared" si="2"/>
        <v>0.78</v>
      </c>
      <c r="P29" s="47">
        <f t="shared" si="0"/>
        <v>1</v>
      </c>
      <c r="Q29" s="62">
        <f t="shared" si="5"/>
        <v>21.999999999999996</v>
      </c>
    </row>
    <row r="30" spans="5:17" x14ac:dyDescent="0.2">
      <c r="E30" s="56">
        <v>1948</v>
      </c>
      <c r="F30" s="56">
        <v>1948</v>
      </c>
      <c r="G30" s="47">
        <v>2</v>
      </c>
      <c r="H30" s="47">
        <v>2</v>
      </c>
      <c r="I30" s="47">
        <v>0</v>
      </c>
      <c r="K30" s="58">
        <f t="shared" si="3"/>
        <v>2</v>
      </c>
      <c r="L30">
        <f t="shared" si="4"/>
        <v>76</v>
      </c>
      <c r="M30" s="38">
        <f t="shared" si="1"/>
        <v>0.76</v>
      </c>
      <c r="N30" s="62">
        <f t="shared" si="2"/>
        <v>1.52</v>
      </c>
      <c r="P30" s="47">
        <f t="shared" si="0"/>
        <v>2</v>
      </c>
      <c r="Q30" s="62">
        <f t="shared" si="5"/>
        <v>24</v>
      </c>
    </row>
    <row r="31" spans="5:17" x14ac:dyDescent="0.2">
      <c r="E31" s="56">
        <v>1950</v>
      </c>
      <c r="F31" s="56">
        <v>1950</v>
      </c>
      <c r="G31" s="47">
        <v>1</v>
      </c>
      <c r="H31" s="47">
        <v>1</v>
      </c>
      <c r="I31" s="47">
        <v>0</v>
      </c>
      <c r="K31" s="58">
        <f t="shared" si="3"/>
        <v>1</v>
      </c>
      <c r="L31">
        <f t="shared" si="4"/>
        <v>74</v>
      </c>
      <c r="M31" s="38">
        <f t="shared" si="1"/>
        <v>0.74</v>
      </c>
      <c r="N31" s="62">
        <f t="shared" si="2"/>
        <v>0.74</v>
      </c>
      <c r="P31" s="47">
        <f t="shared" si="0"/>
        <v>1</v>
      </c>
      <c r="Q31" s="62">
        <f t="shared" si="5"/>
        <v>26</v>
      </c>
    </row>
    <row r="32" spans="5:17" x14ac:dyDescent="0.2">
      <c r="E32" s="56">
        <v>1952</v>
      </c>
      <c r="F32" s="56">
        <v>1952</v>
      </c>
      <c r="G32" s="47">
        <v>3</v>
      </c>
      <c r="H32" s="47">
        <v>3</v>
      </c>
      <c r="I32" s="47">
        <v>0</v>
      </c>
      <c r="K32" s="58">
        <f t="shared" si="3"/>
        <v>3</v>
      </c>
      <c r="L32">
        <f t="shared" si="4"/>
        <v>72</v>
      </c>
      <c r="M32" s="38">
        <f t="shared" si="1"/>
        <v>0.72</v>
      </c>
      <c r="N32" s="62">
        <f t="shared" si="2"/>
        <v>2.16</v>
      </c>
      <c r="P32" s="47">
        <f t="shared" si="0"/>
        <v>3</v>
      </c>
      <c r="Q32" s="62">
        <f t="shared" si="5"/>
        <v>28.000000000000004</v>
      </c>
    </row>
    <row r="33" spans="5:17" x14ac:dyDescent="0.2">
      <c r="E33" s="56">
        <v>1953</v>
      </c>
      <c r="F33" s="56">
        <v>1953</v>
      </c>
      <c r="G33" s="47">
        <v>4</v>
      </c>
      <c r="H33" s="47">
        <v>4</v>
      </c>
      <c r="I33" s="47">
        <v>0</v>
      </c>
      <c r="K33" s="58">
        <f t="shared" si="3"/>
        <v>4</v>
      </c>
      <c r="L33">
        <f t="shared" si="4"/>
        <v>71</v>
      </c>
      <c r="M33" s="38">
        <f t="shared" si="1"/>
        <v>0.71</v>
      </c>
      <c r="N33" s="62">
        <f t="shared" si="2"/>
        <v>2.84</v>
      </c>
      <c r="P33" s="47">
        <f t="shared" si="0"/>
        <v>4</v>
      </c>
      <c r="Q33" s="62">
        <f t="shared" si="5"/>
        <v>29.000000000000004</v>
      </c>
    </row>
    <row r="34" spans="5:17" x14ac:dyDescent="0.2">
      <c r="E34" s="56">
        <v>1954</v>
      </c>
      <c r="F34" s="56">
        <v>1954</v>
      </c>
      <c r="G34" s="47">
        <v>2</v>
      </c>
      <c r="H34" s="47">
        <v>2</v>
      </c>
      <c r="I34" s="47">
        <v>0</v>
      </c>
      <c r="K34" s="58">
        <f t="shared" si="3"/>
        <v>2</v>
      </c>
      <c r="L34">
        <f t="shared" si="4"/>
        <v>70</v>
      </c>
      <c r="M34" s="38">
        <f t="shared" si="1"/>
        <v>0.7</v>
      </c>
      <c r="N34" s="62">
        <f t="shared" si="2"/>
        <v>1.4</v>
      </c>
      <c r="P34" s="47">
        <f t="shared" si="0"/>
        <v>2</v>
      </c>
      <c r="Q34" s="62">
        <f t="shared" si="5"/>
        <v>30.000000000000004</v>
      </c>
    </row>
    <row r="35" spans="5:17" x14ac:dyDescent="0.2">
      <c r="E35" s="56">
        <v>1955</v>
      </c>
      <c r="F35" s="56">
        <v>1955</v>
      </c>
      <c r="G35" s="47">
        <v>2</v>
      </c>
      <c r="H35" s="47">
        <v>2</v>
      </c>
      <c r="I35" s="47">
        <v>0</v>
      </c>
      <c r="K35" s="58">
        <f t="shared" si="3"/>
        <v>2</v>
      </c>
      <c r="L35">
        <f t="shared" si="4"/>
        <v>69</v>
      </c>
      <c r="M35" s="38">
        <f t="shared" si="1"/>
        <v>0.69</v>
      </c>
      <c r="N35" s="62">
        <f t="shared" si="2"/>
        <v>1.38</v>
      </c>
      <c r="P35" s="47">
        <f t="shared" si="0"/>
        <v>2</v>
      </c>
      <c r="Q35" s="62">
        <f t="shared" si="5"/>
        <v>31.000000000000007</v>
      </c>
    </row>
    <row r="36" spans="5:17" x14ac:dyDescent="0.2">
      <c r="E36" s="56">
        <v>1956</v>
      </c>
      <c r="F36" s="56">
        <v>1956</v>
      </c>
      <c r="G36" s="47">
        <v>3</v>
      </c>
      <c r="H36" s="47">
        <v>3</v>
      </c>
      <c r="I36" s="47">
        <v>0</v>
      </c>
      <c r="K36" s="58">
        <f t="shared" si="3"/>
        <v>3</v>
      </c>
      <c r="L36">
        <f t="shared" si="4"/>
        <v>68</v>
      </c>
      <c r="M36" s="38">
        <f t="shared" si="1"/>
        <v>0.68</v>
      </c>
      <c r="N36" s="62">
        <f t="shared" si="2"/>
        <v>2.04</v>
      </c>
      <c r="P36" s="47">
        <f t="shared" si="0"/>
        <v>3</v>
      </c>
      <c r="Q36" s="62">
        <f t="shared" si="5"/>
        <v>31.999999999999996</v>
      </c>
    </row>
    <row r="37" spans="5:17" x14ac:dyDescent="0.2">
      <c r="E37" s="56">
        <v>1957</v>
      </c>
      <c r="F37" s="56">
        <v>1957</v>
      </c>
      <c r="G37" s="47">
        <v>2</v>
      </c>
      <c r="H37" s="47">
        <v>2</v>
      </c>
      <c r="I37" s="47">
        <v>0</v>
      </c>
      <c r="K37" s="58">
        <f t="shared" si="3"/>
        <v>2</v>
      </c>
      <c r="L37">
        <f t="shared" si="4"/>
        <v>67</v>
      </c>
      <c r="M37" s="38">
        <f t="shared" si="1"/>
        <v>0.67</v>
      </c>
      <c r="N37" s="62">
        <f t="shared" si="2"/>
        <v>1.34</v>
      </c>
      <c r="P37" s="47">
        <f t="shared" si="0"/>
        <v>2</v>
      </c>
      <c r="Q37" s="62">
        <f t="shared" si="5"/>
        <v>32.999999999999993</v>
      </c>
    </row>
    <row r="38" spans="5:17" x14ac:dyDescent="0.2">
      <c r="E38" s="56">
        <v>1960</v>
      </c>
      <c r="F38" s="56">
        <v>1960</v>
      </c>
      <c r="G38" s="47">
        <v>7</v>
      </c>
      <c r="H38" s="47">
        <v>7</v>
      </c>
      <c r="I38" s="47">
        <v>0</v>
      </c>
      <c r="K38" s="58">
        <f t="shared" si="3"/>
        <v>7</v>
      </c>
      <c r="L38">
        <f t="shared" si="4"/>
        <v>64</v>
      </c>
      <c r="M38" s="38">
        <f t="shared" si="1"/>
        <v>0.64</v>
      </c>
      <c r="N38" s="62">
        <f t="shared" si="2"/>
        <v>4.4800000000000004</v>
      </c>
      <c r="P38" s="47">
        <f t="shared" si="0"/>
        <v>7</v>
      </c>
      <c r="Q38" s="62">
        <f t="shared" si="5"/>
        <v>36</v>
      </c>
    </row>
    <row r="39" spans="5:17" x14ac:dyDescent="0.2">
      <c r="E39" s="56">
        <v>1963</v>
      </c>
      <c r="F39" s="56">
        <v>1963</v>
      </c>
      <c r="G39" s="47">
        <v>2</v>
      </c>
      <c r="H39" s="47">
        <v>2</v>
      </c>
      <c r="I39" s="47">
        <v>0</v>
      </c>
      <c r="K39" s="58">
        <f t="shared" si="3"/>
        <v>2</v>
      </c>
      <c r="L39">
        <f t="shared" si="4"/>
        <v>61</v>
      </c>
      <c r="M39" s="38">
        <f t="shared" si="1"/>
        <v>0.61</v>
      </c>
      <c r="N39" s="62">
        <f t="shared" si="2"/>
        <v>1.22</v>
      </c>
      <c r="P39" s="47">
        <f t="shared" si="0"/>
        <v>2</v>
      </c>
      <c r="Q39" s="62">
        <f t="shared" si="5"/>
        <v>39</v>
      </c>
    </row>
    <row r="40" spans="5:17" x14ac:dyDescent="0.2">
      <c r="E40" s="56">
        <v>1964</v>
      </c>
      <c r="F40" s="56">
        <v>1964</v>
      </c>
      <c r="G40" s="47">
        <v>4</v>
      </c>
      <c r="H40" s="47">
        <v>2</v>
      </c>
      <c r="I40" s="47">
        <v>2</v>
      </c>
      <c r="K40" s="58">
        <f t="shared" si="3"/>
        <v>2</v>
      </c>
      <c r="L40">
        <f t="shared" si="4"/>
        <v>60</v>
      </c>
      <c r="M40" s="38">
        <f t="shared" si="1"/>
        <v>0.6</v>
      </c>
      <c r="N40" s="62">
        <f t="shared" si="2"/>
        <v>1.2</v>
      </c>
      <c r="P40" s="47">
        <f t="shared" si="0"/>
        <v>2</v>
      </c>
      <c r="Q40" s="62">
        <f t="shared" si="5"/>
        <v>40</v>
      </c>
    </row>
    <row r="41" spans="5:17" x14ac:dyDescent="0.2">
      <c r="E41" s="56">
        <v>1966</v>
      </c>
      <c r="F41" s="56">
        <v>1966</v>
      </c>
      <c r="G41" s="47">
        <v>3</v>
      </c>
      <c r="H41" s="47">
        <v>2</v>
      </c>
      <c r="I41" s="47">
        <v>1</v>
      </c>
      <c r="K41" s="58">
        <f t="shared" si="3"/>
        <v>2</v>
      </c>
      <c r="L41">
        <f t="shared" si="4"/>
        <v>58</v>
      </c>
      <c r="M41" s="38">
        <f t="shared" si="1"/>
        <v>0.57999999999999996</v>
      </c>
      <c r="N41" s="62">
        <f t="shared" si="2"/>
        <v>1.1599999999999999</v>
      </c>
      <c r="P41" s="47">
        <f t="shared" si="0"/>
        <v>2</v>
      </c>
      <c r="Q41" s="62">
        <f t="shared" si="5"/>
        <v>42.000000000000007</v>
      </c>
    </row>
    <row r="42" spans="5:17" x14ac:dyDescent="0.2">
      <c r="E42" s="56">
        <v>1967</v>
      </c>
      <c r="F42" s="56">
        <v>1967</v>
      </c>
      <c r="G42" s="47">
        <v>5</v>
      </c>
      <c r="H42" s="47">
        <v>4</v>
      </c>
      <c r="I42" s="47">
        <v>1</v>
      </c>
      <c r="K42" s="58">
        <f t="shared" si="3"/>
        <v>4</v>
      </c>
      <c r="L42">
        <f t="shared" si="4"/>
        <v>57</v>
      </c>
      <c r="M42" s="38">
        <f t="shared" si="1"/>
        <v>0.56999999999999995</v>
      </c>
      <c r="N42" s="62">
        <f t="shared" si="2"/>
        <v>2.2799999999999998</v>
      </c>
      <c r="P42" s="47">
        <f t="shared" si="0"/>
        <v>4</v>
      </c>
      <c r="Q42" s="62">
        <f t="shared" si="5"/>
        <v>43.000000000000007</v>
      </c>
    </row>
    <row r="43" spans="5:17" x14ac:dyDescent="0.2">
      <c r="E43" s="56">
        <v>1968</v>
      </c>
      <c r="F43" s="56">
        <v>1968</v>
      </c>
      <c r="G43" s="47">
        <v>1</v>
      </c>
      <c r="H43" s="47">
        <v>1</v>
      </c>
      <c r="I43" s="47">
        <v>0</v>
      </c>
      <c r="K43" s="58">
        <f t="shared" si="3"/>
        <v>1</v>
      </c>
      <c r="L43">
        <f t="shared" si="4"/>
        <v>56</v>
      </c>
      <c r="M43" s="38">
        <f t="shared" si="1"/>
        <v>0.56000000000000005</v>
      </c>
      <c r="N43" s="62">
        <f t="shared" si="2"/>
        <v>0.56000000000000005</v>
      </c>
      <c r="P43" s="47">
        <f t="shared" si="0"/>
        <v>1</v>
      </c>
      <c r="Q43" s="62">
        <f t="shared" si="5"/>
        <v>43.999999999999993</v>
      </c>
    </row>
    <row r="44" spans="5:17" x14ac:dyDescent="0.2">
      <c r="E44" s="56">
        <v>1969</v>
      </c>
      <c r="F44" s="56">
        <v>1969</v>
      </c>
      <c r="G44" s="47">
        <v>5</v>
      </c>
      <c r="H44" s="47">
        <v>5</v>
      </c>
      <c r="I44" s="47">
        <v>0</v>
      </c>
      <c r="K44" s="58">
        <f t="shared" si="3"/>
        <v>5</v>
      </c>
      <c r="L44">
        <f t="shared" si="4"/>
        <v>55</v>
      </c>
      <c r="M44" s="38">
        <f t="shared" si="1"/>
        <v>0.55000000000000004</v>
      </c>
      <c r="N44" s="62">
        <f t="shared" si="2"/>
        <v>2.75</v>
      </c>
      <c r="P44" s="47">
        <f t="shared" si="0"/>
        <v>5</v>
      </c>
      <c r="Q44" s="62">
        <f t="shared" si="5"/>
        <v>44.999999999999993</v>
      </c>
    </row>
    <row r="45" spans="5:17" x14ac:dyDescent="0.2">
      <c r="E45" s="56">
        <v>1970</v>
      </c>
      <c r="F45" s="56">
        <v>1970</v>
      </c>
      <c r="G45" s="47">
        <v>17</v>
      </c>
      <c r="H45" s="47">
        <v>15</v>
      </c>
      <c r="I45" s="47">
        <v>2</v>
      </c>
      <c r="K45" s="58">
        <f t="shared" si="3"/>
        <v>15</v>
      </c>
      <c r="L45">
        <f t="shared" si="4"/>
        <v>54</v>
      </c>
      <c r="M45" s="38">
        <f t="shared" si="1"/>
        <v>0.54</v>
      </c>
      <c r="N45" s="62">
        <f t="shared" si="2"/>
        <v>8.1000000000000014</v>
      </c>
      <c r="P45" s="47">
        <f t="shared" si="0"/>
        <v>15</v>
      </c>
      <c r="Q45" s="62">
        <f t="shared" si="5"/>
        <v>46</v>
      </c>
    </row>
    <row r="46" spans="5:17" x14ac:dyDescent="0.2">
      <c r="E46" s="56">
        <v>1971</v>
      </c>
      <c r="F46" s="56">
        <v>1971</v>
      </c>
      <c r="G46" s="47">
        <v>6</v>
      </c>
      <c r="H46" s="47">
        <v>6</v>
      </c>
      <c r="I46" s="47">
        <v>0</v>
      </c>
      <c r="K46" s="58">
        <f t="shared" si="3"/>
        <v>6</v>
      </c>
      <c r="L46">
        <f t="shared" si="4"/>
        <v>53</v>
      </c>
      <c r="M46" s="38">
        <f t="shared" si="1"/>
        <v>0.53</v>
      </c>
      <c r="N46" s="62">
        <f t="shared" si="2"/>
        <v>3.18</v>
      </c>
      <c r="P46" s="47">
        <f t="shared" si="0"/>
        <v>6</v>
      </c>
      <c r="Q46" s="62">
        <f t="shared" si="5"/>
        <v>47</v>
      </c>
    </row>
    <row r="47" spans="5:17" x14ac:dyDescent="0.2">
      <c r="E47" s="56">
        <v>1972</v>
      </c>
      <c r="F47" s="56">
        <v>1972</v>
      </c>
      <c r="G47" s="47">
        <v>5</v>
      </c>
      <c r="H47" s="47">
        <v>5</v>
      </c>
      <c r="I47" s="47">
        <v>0</v>
      </c>
      <c r="K47" s="58">
        <f t="shared" si="3"/>
        <v>5</v>
      </c>
      <c r="L47">
        <f t="shared" si="4"/>
        <v>52</v>
      </c>
      <c r="M47" s="38">
        <f t="shared" si="1"/>
        <v>0.52</v>
      </c>
      <c r="N47" s="62">
        <f t="shared" si="2"/>
        <v>2.6</v>
      </c>
      <c r="P47" s="47">
        <f t="shared" si="0"/>
        <v>5</v>
      </c>
      <c r="Q47" s="62">
        <f t="shared" si="5"/>
        <v>48</v>
      </c>
    </row>
    <row r="48" spans="5:17" x14ac:dyDescent="0.2">
      <c r="E48" s="56">
        <v>1973</v>
      </c>
      <c r="F48" s="56">
        <v>1973</v>
      </c>
      <c r="G48" s="47">
        <v>5</v>
      </c>
      <c r="H48" s="47">
        <v>4</v>
      </c>
      <c r="I48" s="47">
        <v>1</v>
      </c>
      <c r="K48" s="58">
        <f t="shared" si="3"/>
        <v>4</v>
      </c>
      <c r="L48">
        <f t="shared" si="4"/>
        <v>51</v>
      </c>
      <c r="M48" s="38">
        <f t="shared" si="1"/>
        <v>0.51</v>
      </c>
      <c r="N48" s="62">
        <f t="shared" si="2"/>
        <v>2.04</v>
      </c>
      <c r="P48" s="47">
        <f t="shared" ref="P48:P72" si="6">K48</f>
        <v>4</v>
      </c>
      <c r="Q48" s="62">
        <f t="shared" si="5"/>
        <v>49</v>
      </c>
    </row>
    <row r="49" spans="5:17" x14ac:dyDescent="0.2">
      <c r="E49" s="56">
        <v>1974</v>
      </c>
      <c r="F49" s="56">
        <v>1974</v>
      </c>
      <c r="G49" s="47">
        <v>8</v>
      </c>
      <c r="H49" s="47">
        <v>8</v>
      </c>
      <c r="I49" s="47">
        <v>0</v>
      </c>
      <c r="K49" s="58">
        <f t="shared" si="3"/>
        <v>8</v>
      </c>
      <c r="L49">
        <f t="shared" si="4"/>
        <v>50</v>
      </c>
      <c r="M49" s="38">
        <f t="shared" ref="M49:M72" si="7">IF(L49="NA",1-$N$4,MIN(1-$N$4,L49/$M$4))</f>
        <v>0.5</v>
      </c>
      <c r="N49" s="62">
        <f t="shared" ref="N49:N72" si="8">K49*M49</f>
        <v>4</v>
      </c>
      <c r="P49" s="47">
        <f t="shared" si="6"/>
        <v>8</v>
      </c>
      <c r="Q49" s="62">
        <f t="shared" si="5"/>
        <v>50</v>
      </c>
    </row>
    <row r="50" spans="5:17" x14ac:dyDescent="0.2">
      <c r="E50" s="56">
        <v>1975</v>
      </c>
      <c r="F50" s="56">
        <v>1975</v>
      </c>
      <c r="G50" s="47">
        <v>4</v>
      </c>
      <c r="H50" s="47">
        <v>4</v>
      </c>
      <c r="I50" s="47">
        <v>0</v>
      </c>
      <c r="K50" s="58">
        <f t="shared" si="3"/>
        <v>4</v>
      </c>
      <c r="L50">
        <f t="shared" ref="L50:L72" si="9">$L$4-F50</f>
        <v>49</v>
      </c>
      <c r="M50" s="38">
        <f t="shared" si="7"/>
        <v>0.49</v>
      </c>
      <c r="N50" s="62">
        <f t="shared" si="8"/>
        <v>1.96</v>
      </c>
      <c r="P50" s="47">
        <f t="shared" si="6"/>
        <v>4</v>
      </c>
      <c r="Q50" s="62">
        <f t="shared" si="5"/>
        <v>51</v>
      </c>
    </row>
    <row r="51" spans="5:17" x14ac:dyDescent="0.2">
      <c r="E51" s="56">
        <v>1976</v>
      </c>
      <c r="F51" s="56">
        <v>1976</v>
      </c>
      <c r="G51" s="47">
        <v>5</v>
      </c>
      <c r="H51" s="47">
        <v>5</v>
      </c>
      <c r="I51" s="47">
        <v>0</v>
      </c>
      <c r="K51" s="58">
        <f t="shared" si="3"/>
        <v>5</v>
      </c>
      <c r="L51">
        <f t="shared" si="9"/>
        <v>48</v>
      </c>
      <c r="M51" s="38">
        <f t="shared" si="7"/>
        <v>0.48</v>
      </c>
      <c r="N51" s="62">
        <f t="shared" si="8"/>
        <v>2.4</v>
      </c>
      <c r="P51" s="47">
        <f t="shared" si="6"/>
        <v>5</v>
      </c>
      <c r="Q51" s="62">
        <f t="shared" si="5"/>
        <v>52</v>
      </c>
    </row>
    <row r="52" spans="5:17" x14ac:dyDescent="0.2">
      <c r="E52" s="56">
        <v>1977</v>
      </c>
      <c r="F52" s="56">
        <v>1977</v>
      </c>
      <c r="G52" s="47">
        <v>2</v>
      </c>
      <c r="H52" s="47">
        <v>2</v>
      </c>
      <c r="I52" s="47">
        <v>0</v>
      </c>
      <c r="K52" s="58">
        <f t="shared" si="3"/>
        <v>2</v>
      </c>
      <c r="L52">
        <f t="shared" si="9"/>
        <v>47</v>
      </c>
      <c r="M52" s="38">
        <f t="shared" si="7"/>
        <v>0.47</v>
      </c>
      <c r="N52" s="62">
        <f t="shared" si="8"/>
        <v>0.94</v>
      </c>
      <c r="P52" s="47">
        <f t="shared" si="6"/>
        <v>2</v>
      </c>
      <c r="Q52" s="62">
        <f t="shared" si="5"/>
        <v>53</v>
      </c>
    </row>
    <row r="53" spans="5:17" x14ac:dyDescent="0.2">
      <c r="E53" s="56">
        <v>1978</v>
      </c>
      <c r="F53" s="56">
        <v>1978</v>
      </c>
      <c r="G53" s="47">
        <v>5</v>
      </c>
      <c r="H53" s="47">
        <v>5</v>
      </c>
      <c r="I53" s="47">
        <v>0</v>
      </c>
      <c r="K53" s="58">
        <f t="shared" si="3"/>
        <v>5</v>
      </c>
      <c r="L53">
        <f t="shared" si="9"/>
        <v>46</v>
      </c>
      <c r="M53" s="38">
        <f t="shared" si="7"/>
        <v>0.46</v>
      </c>
      <c r="N53" s="62">
        <f t="shared" si="8"/>
        <v>2.3000000000000003</v>
      </c>
      <c r="P53" s="47">
        <f t="shared" si="6"/>
        <v>5</v>
      </c>
      <c r="Q53" s="62">
        <f t="shared" si="5"/>
        <v>54</v>
      </c>
    </row>
    <row r="54" spans="5:17" x14ac:dyDescent="0.2">
      <c r="E54" s="56">
        <v>1982</v>
      </c>
      <c r="F54" s="56">
        <v>1982</v>
      </c>
      <c r="G54" s="47">
        <v>1</v>
      </c>
      <c r="H54" s="47">
        <v>1</v>
      </c>
      <c r="I54" s="47">
        <v>0</v>
      </c>
      <c r="K54" s="58">
        <f t="shared" si="3"/>
        <v>1</v>
      </c>
      <c r="L54">
        <f t="shared" si="9"/>
        <v>42</v>
      </c>
      <c r="M54" s="38">
        <f t="shared" si="7"/>
        <v>0.42</v>
      </c>
      <c r="N54" s="62">
        <f t="shared" si="8"/>
        <v>0.42</v>
      </c>
      <c r="P54" s="47">
        <f t="shared" si="6"/>
        <v>1</v>
      </c>
      <c r="Q54" s="62">
        <f t="shared" si="5"/>
        <v>58.000000000000007</v>
      </c>
    </row>
    <row r="55" spans="5:17" x14ac:dyDescent="0.2">
      <c r="E55" s="56">
        <v>1983</v>
      </c>
      <c r="F55" s="56">
        <v>1983</v>
      </c>
      <c r="G55" s="47">
        <v>1</v>
      </c>
      <c r="H55" s="47">
        <v>1</v>
      </c>
      <c r="I55" s="47">
        <v>0</v>
      </c>
      <c r="K55" s="58">
        <f t="shared" si="3"/>
        <v>1</v>
      </c>
      <c r="L55">
        <f t="shared" si="9"/>
        <v>41</v>
      </c>
      <c r="M55" s="38">
        <f t="shared" si="7"/>
        <v>0.41</v>
      </c>
      <c r="N55" s="62">
        <f t="shared" si="8"/>
        <v>0.41</v>
      </c>
      <c r="P55" s="47">
        <f t="shared" si="6"/>
        <v>1</v>
      </c>
      <c r="Q55" s="62">
        <f t="shared" si="5"/>
        <v>59.000000000000007</v>
      </c>
    </row>
    <row r="56" spans="5:17" x14ac:dyDescent="0.2">
      <c r="E56" s="56">
        <v>1984</v>
      </c>
      <c r="F56" s="56">
        <v>1984</v>
      </c>
      <c r="G56" s="47">
        <v>1</v>
      </c>
      <c r="H56" s="47">
        <v>0</v>
      </c>
      <c r="I56" s="47">
        <v>1</v>
      </c>
      <c r="K56" s="58">
        <f t="shared" si="3"/>
        <v>0</v>
      </c>
      <c r="L56">
        <f t="shared" si="9"/>
        <v>40</v>
      </c>
      <c r="M56" s="38">
        <f t="shared" si="7"/>
        <v>0.4</v>
      </c>
      <c r="N56" s="62">
        <f t="shared" si="8"/>
        <v>0</v>
      </c>
      <c r="P56" s="47">
        <f t="shared" si="6"/>
        <v>0</v>
      </c>
      <c r="Q56" s="62">
        <f t="shared" si="5"/>
        <v>60</v>
      </c>
    </row>
    <row r="57" spans="5:17" x14ac:dyDescent="0.2">
      <c r="E57" s="56">
        <v>1985</v>
      </c>
      <c r="F57" s="56">
        <v>1985</v>
      </c>
      <c r="G57" s="47">
        <v>2</v>
      </c>
      <c r="H57" s="47">
        <v>0</v>
      </c>
      <c r="I57" s="47">
        <v>2</v>
      </c>
      <c r="K57" s="58">
        <f t="shared" si="3"/>
        <v>0</v>
      </c>
      <c r="L57">
        <f t="shared" si="9"/>
        <v>39</v>
      </c>
      <c r="M57" s="38">
        <f t="shared" si="7"/>
        <v>0.39</v>
      </c>
      <c r="N57" s="62">
        <f t="shared" si="8"/>
        <v>0</v>
      </c>
      <c r="P57" s="47">
        <f t="shared" si="6"/>
        <v>0</v>
      </c>
      <c r="Q57" s="62">
        <f t="shared" si="5"/>
        <v>61</v>
      </c>
    </row>
    <row r="58" spans="5:17" x14ac:dyDescent="0.2">
      <c r="E58" s="56">
        <v>1986</v>
      </c>
      <c r="F58" s="56">
        <v>1986</v>
      </c>
      <c r="G58" s="47">
        <v>1</v>
      </c>
      <c r="H58" s="47">
        <v>1</v>
      </c>
      <c r="I58" s="47">
        <v>0</v>
      </c>
      <c r="K58" s="58">
        <f t="shared" si="3"/>
        <v>1</v>
      </c>
      <c r="L58">
        <f t="shared" si="9"/>
        <v>38</v>
      </c>
      <c r="M58" s="38">
        <f t="shared" si="7"/>
        <v>0.38</v>
      </c>
      <c r="N58" s="62">
        <f t="shared" si="8"/>
        <v>0.38</v>
      </c>
      <c r="P58" s="47">
        <f t="shared" si="6"/>
        <v>1</v>
      </c>
      <c r="Q58" s="62">
        <f t="shared" si="5"/>
        <v>62</v>
      </c>
    </row>
    <row r="59" spans="5:17" x14ac:dyDescent="0.2">
      <c r="E59" s="56">
        <v>1988</v>
      </c>
      <c r="F59" s="56">
        <v>1988</v>
      </c>
      <c r="G59" s="47">
        <v>1</v>
      </c>
      <c r="H59" s="47">
        <v>1</v>
      </c>
      <c r="I59" s="47">
        <v>0</v>
      </c>
      <c r="K59" s="58">
        <f t="shared" si="3"/>
        <v>1</v>
      </c>
      <c r="L59">
        <f t="shared" si="9"/>
        <v>36</v>
      </c>
      <c r="M59" s="38">
        <f t="shared" si="7"/>
        <v>0.36</v>
      </c>
      <c r="N59" s="62">
        <f t="shared" si="8"/>
        <v>0.36</v>
      </c>
      <c r="P59" s="47">
        <f t="shared" si="6"/>
        <v>1</v>
      </c>
      <c r="Q59" s="62">
        <f t="shared" si="5"/>
        <v>64</v>
      </c>
    </row>
    <row r="60" spans="5:17" x14ac:dyDescent="0.2">
      <c r="E60" s="56">
        <v>1991</v>
      </c>
      <c r="F60" s="56">
        <v>1991</v>
      </c>
      <c r="G60" s="47">
        <v>1</v>
      </c>
      <c r="H60" s="47">
        <v>0</v>
      </c>
      <c r="I60" s="47">
        <v>1</v>
      </c>
      <c r="K60" s="58">
        <f t="shared" si="3"/>
        <v>0</v>
      </c>
      <c r="L60">
        <f t="shared" si="9"/>
        <v>33</v>
      </c>
      <c r="M60" s="38">
        <f t="shared" si="7"/>
        <v>0.33</v>
      </c>
      <c r="N60" s="62">
        <f t="shared" si="8"/>
        <v>0</v>
      </c>
      <c r="P60" s="47">
        <f t="shared" si="6"/>
        <v>0</v>
      </c>
      <c r="Q60" s="62">
        <f t="shared" si="5"/>
        <v>67</v>
      </c>
    </row>
    <row r="61" spans="5:17" x14ac:dyDescent="0.2">
      <c r="E61" s="56">
        <v>1996</v>
      </c>
      <c r="F61" s="56">
        <v>1996</v>
      </c>
      <c r="G61" s="47">
        <v>1</v>
      </c>
      <c r="H61" s="47">
        <v>0</v>
      </c>
      <c r="I61" s="47">
        <v>1</v>
      </c>
      <c r="K61" s="58">
        <f t="shared" si="3"/>
        <v>0</v>
      </c>
      <c r="L61">
        <f t="shared" si="9"/>
        <v>28</v>
      </c>
      <c r="M61" s="38">
        <f t="shared" si="7"/>
        <v>0.28000000000000003</v>
      </c>
      <c r="N61" s="62">
        <f t="shared" si="8"/>
        <v>0</v>
      </c>
      <c r="P61" s="47">
        <f t="shared" si="6"/>
        <v>0</v>
      </c>
      <c r="Q61" s="62">
        <f t="shared" si="5"/>
        <v>72</v>
      </c>
    </row>
    <row r="62" spans="5:17" x14ac:dyDescent="0.2">
      <c r="E62" s="56">
        <v>1997</v>
      </c>
      <c r="F62" s="56">
        <v>1997</v>
      </c>
      <c r="G62" s="47">
        <v>1</v>
      </c>
      <c r="H62" s="47">
        <v>1</v>
      </c>
      <c r="I62" s="47">
        <v>0</v>
      </c>
      <c r="K62" s="58">
        <f t="shared" si="3"/>
        <v>1</v>
      </c>
      <c r="L62">
        <f t="shared" si="9"/>
        <v>27</v>
      </c>
      <c r="M62" s="38">
        <f t="shared" si="7"/>
        <v>0.27</v>
      </c>
      <c r="N62" s="62">
        <f t="shared" si="8"/>
        <v>0.27</v>
      </c>
      <c r="P62" s="47">
        <f t="shared" si="6"/>
        <v>1</v>
      </c>
      <c r="Q62" s="62">
        <f t="shared" si="5"/>
        <v>73</v>
      </c>
    </row>
    <row r="63" spans="5:17" x14ac:dyDescent="0.2">
      <c r="E63" s="56">
        <v>2002</v>
      </c>
      <c r="F63" s="56">
        <v>2002</v>
      </c>
      <c r="G63" s="47">
        <v>1</v>
      </c>
      <c r="H63" s="47">
        <v>0</v>
      </c>
      <c r="I63" s="47">
        <v>1</v>
      </c>
      <c r="K63" s="58">
        <f t="shared" si="3"/>
        <v>0</v>
      </c>
      <c r="L63">
        <f t="shared" si="9"/>
        <v>22</v>
      </c>
      <c r="M63" s="38">
        <f t="shared" si="7"/>
        <v>0.22</v>
      </c>
      <c r="N63" s="62">
        <f t="shared" si="8"/>
        <v>0</v>
      </c>
      <c r="P63" s="47">
        <f t="shared" si="6"/>
        <v>0</v>
      </c>
      <c r="Q63" s="62">
        <f t="shared" si="5"/>
        <v>78</v>
      </c>
    </row>
    <row r="64" spans="5:17" x14ac:dyDescent="0.2">
      <c r="E64" s="56">
        <v>2006</v>
      </c>
      <c r="F64" s="56">
        <v>2006</v>
      </c>
      <c r="G64" s="47">
        <v>3</v>
      </c>
      <c r="H64" s="47">
        <v>0</v>
      </c>
      <c r="I64" s="47">
        <v>3</v>
      </c>
      <c r="K64" s="58">
        <f t="shared" si="3"/>
        <v>0</v>
      </c>
      <c r="L64">
        <f t="shared" si="9"/>
        <v>18</v>
      </c>
      <c r="M64" s="38">
        <f t="shared" si="7"/>
        <v>0.18</v>
      </c>
      <c r="N64" s="62">
        <f t="shared" si="8"/>
        <v>0</v>
      </c>
      <c r="P64" s="47">
        <f t="shared" si="6"/>
        <v>0</v>
      </c>
      <c r="Q64" s="62">
        <f t="shared" si="5"/>
        <v>82</v>
      </c>
    </row>
    <row r="65" spans="1:17" x14ac:dyDescent="0.2">
      <c r="E65" s="56">
        <v>2008</v>
      </c>
      <c r="F65" s="56">
        <v>2008</v>
      </c>
      <c r="G65" s="47">
        <v>1</v>
      </c>
      <c r="H65" s="47">
        <v>0</v>
      </c>
      <c r="I65" s="47">
        <v>1</v>
      </c>
      <c r="K65" s="58">
        <f t="shared" si="3"/>
        <v>0</v>
      </c>
      <c r="L65">
        <f t="shared" si="9"/>
        <v>16</v>
      </c>
      <c r="M65" s="38">
        <f t="shared" si="7"/>
        <v>0.16</v>
      </c>
      <c r="N65" s="62">
        <f t="shared" si="8"/>
        <v>0</v>
      </c>
      <c r="P65" s="47">
        <f t="shared" si="6"/>
        <v>0</v>
      </c>
      <c r="Q65" s="62">
        <f t="shared" si="5"/>
        <v>84</v>
      </c>
    </row>
    <row r="66" spans="1:17" x14ac:dyDescent="0.2">
      <c r="E66" s="56">
        <v>2012</v>
      </c>
      <c r="F66" s="56">
        <v>2012</v>
      </c>
      <c r="G66" s="47">
        <v>2</v>
      </c>
      <c r="H66" s="47">
        <v>2</v>
      </c>
      <c r="I66" s="47">
        <v>0</v>
      </c>
      <c r="K66" s="58">
        <f t="shared" si="3"/>
        <v>2</v>
      </c>
      <c r="L66">
        <f t="shared" si="9"/>
        <v>12</v>
      </c>
      <c r="M66" s="38">
        <f t="shared" si="7"/>
        <v>0.12</v>
      </c>
      <c r="N66" s="62">
        <f t="shared" si="8"/>
        <v>0.24</v>
      </c>
      <c r="P66" s="47">
        <f t="shared" si="6"/>
        <v>2</v>
      </c>
      <c r="Q66" s="62">
        <f t="shared" si="5"/>
        <v>88</v>
      </c>
    </row>
    <row r="67" spans="1:17" x14ac:dyDescent="0.2">
      <c r="E67" s="56">
        <v>2015</v>
      </c>
      <c r="F67" s="56">
        <v>2015</v>
      </c>
      <c r="G67" s="47">
        <v>1</v>
      </c>
      <c r="H67" s="47">
        <v>1</v>
      </c>
      <c r="I67" s="47">
        <v>0</v>
      </c>
      <c r="K67" s="58">
        <f t="shared" si="3"/>
        <v>1</v>
      </c>
      <c r="L67">
        <f t="shared" si="9"/>
        <v>9</v>
      </c>
      <c r="M67" s="38">
        <f t="shared" si="7"/>
        <v>0.09</v>
      </c>
      <c r="N67" s="62">
        <f t="shared" si="8"/>
        <v>0.09</v>
      </c>
      <c r="P67" s="47">
        <f t="shared" si="6"/>
        <v>1</v>
      </c>
      <c r="Q67" s="62">
        <f t="shared" si="5"/>
        <v>91</v>
      </c>
    </row>
    <row r="68" spans="1:17" x14ac:dyDescent="0.2">
      <c r="E68" s="56">
        <v>2018</v>
      </c>
      <c r="F68" s="56">
        <v>2018</v>
      </c>
      <c r="G68" s="47">
        <v>4</v>
      </c>
      <c r="H68" s="47">
        <v>3</v>
      </c>
      <c r="I68" s="47">
        <v>1</v>
      </c>
      <c r="K68" s="58">
        <f t="shared" si="3"/>
        <v>3</v>
      </c>
      <c r="L68">
        <f t="shared" si="9"/>
        <v>6</v>
      </c>
      <c r="M68" s="38">
        <f t="shared" si="7"/>
        <v>0.06</v>
      </c>
      <c r="N68" s="62">
        <f t="shared" si="8"/>
        <v>0.18</v>
      </c>
      <c r="P68" s="47">
        <f t="shared" si="6"/>
        <v>3</v>
      </c>
      <c r="Q68" s="62">
        <f t="shared" si="5"/>
        <v>94</v>
      </c>
    </row>
    <row r="69" spans="1:17" x14ac:dyDescent="0.2">
      <c r="E69" s="56">
        <v>2019</v>
      </c>
      <c r="F69" s="56">
        <v>2019</v>
      </c>
      <c r="G69" s="47">
        <v>2</v>
      </c>
      <c r="H69" s="47">
        <v>0</v>
      </c>
      <c r="I69" s="47">
        <v>2</v>
      </c>
      <c r="K69" s="58">
        <f t="shared" si="3"/>
        <v>0</v>
      </c>
      <c r="L69">
        <f t="shared" si="9"/>
        <v>5</v>
      </c>
      <c r="M69" s="38">
        <f t="shared" si="7"/>
        <v>0.05</v>
      </c>
      <c r="N69" s="62">
        <f t="shared" si="8"/>
        <v>0</v>
      </c>
      <c r="P69" s="47">
        <f t="shared" si="6"/>
        <v>0</v>
      </c>
      <c r="Q69" s="62">
        <f t="shared" si="5"/>
        <v>95</v>
      </c>
    </row>
    <row r="70" spans="1:17" x14ac:dyDescent="0.2">
      <c r="E70" s="56">
        <v>2020</v>
      </c>
      <c r="F70" s="56">
        <v>2020</v>
      </c>
      <c r="G70" s="47">
        <v>1</v>
      </c>
      <c r="H70" s="47">
        <v>0</v>
      </c>
      <c r="I70" s="47">
        <v>1</v>
      </c>
      <c r="K70" s="58">
        <f t="shared" si="3"/>
        <v>0</v>
      </c>
      <c r="L70">
        <f t="shared" si="9"/>
        <v>4</v>
      </c>
      <c r="M70" s="38">
        <f t="shared" si="7"/>
        <v>0.04</v>
      </c>
      <c r="N70" s="62">
        <f t="shared" si="8"/>
        <v>0</v>
      </c>
      <c r="P70" s="47">
        <f t="shared" si="6"/>
        <v>0</v>
      </c>
      <c r="Q70" s="62">
        <f t="shared" si="5"/>
        <v>96</v>
      </c>
    </row>
    <row r="71" spans="1:17" x14ac:dyDescent="0.2">
      <c r="E71" s="56">
        <v>2022</v>
      </c>
      <c r="F71" s="56">
        <v>2022</v>
      </c>
      <c r="G71" s="47">
        <v>1</v>
      </c>
      <c r="H71" s="47">
        <v>1</v>
      </c>
      <c r="I71" s="47">
        <v>0</v>
      </c>
      <c r="K71" s="58">
        <f t="shared" si="3"/>
        <v>1</v>
      </c>
      <c r="L71">
        <f t="shared" si="9"/>
        <v>2</v>
      </c>
      <c r="M71" s="38">
        <f t="shared" si="7"/>
        <v>0.02</v>
      </c>
      <c r="N71" s="62">
        <f t="shared" si="8"/>
        <v>0.02</v>
      </c>
      <c r="P71" s="47">
        <f t="shared" si="6"/>
        <v>1</v>
      </c>
      <c r="Q71" s="62">
        <f t="shared" si="5"/>
        <v>98</v>
      </c>
    </row>
    <row r="72" spans="1:17" x14ac:dyDescent="0.2">
      <c r="E72" s="56">
        <v>2023</v>
      </c>
      <c r="F72" s="56">
        <v>2023</v>
      </c>
      <c r="G72" s="47">
        <v>1</v>
      </c>
      <c r="H72" s="47">
        <v>0</v>
      </c>
      <c r="I72" s="47">
        <v>1</v>
      </c>
      <c r="K72" s="58">
        <f t="shared" si="3"/>
        <v>0</v>
      </c>
      <c r="L72">
        <f t="shared" si="9"/>
        <v>1</v>
      </c>
      <c r="M72" s="38">
        <f t="shared" si="7"/>
        <v>0.01</v>
      </c>
      <c r="N72" s="62">
        <f t="shared" si="8"/>
        <v>0</v>
      </c>
      <c r="P72" s="47">
        <f t="shared" si="6"/>
        <v>0</v>
      </c>
      <c r="Q72" s="62">
        <f t="shared" si="5"/>
        <v>99</v>
      </c>
    </row>
    <row r="73" spans="1:17" ht="5.0999999999999996" customHeight="1" x14ac:dyDescent="0.2">
      <c r="E73" s="56"/>
    </row>
    <row r="74" spans="1:17" s="19" customFormat="1" ht="15" x14ac:dyDescent="0.25">
      <c r="A74" s="19" t="s">
        <v>145</v>
      </c>
      <c r="E74" s="92"/>
    </row>
    <row r="75" spans="1:17" x14ac:dyDescent="0.2">
      <c r="E75" s="56"/>
    </row>
    <row r="76" spans="1:17" x14ac:dyDescent="0.2">
      <c r="E76" s="56"/>
    </row>
    <row r="77" spans="1:17" x14ac:dyDescent="0.2">
      <c r="E77" s="56"/>
    </row>
    <row r="78" spans="1:17" x14ac:dyDescent="0.2">
      <c r="E78" s="56"/>
    </row>
    <row r="79" spans="1:17" x14ac:dyDescent="0.2">
      <c r="E79" s="56"/>
    </row>
    <row r="80" spans="1:17" x14ac:dyDescent="0.2">
      <c r="E80" s="56"/>
    </row>
    <row r="81" spans="5:5" x14ac:dyDescent="0.2">
      <c r="E81" s="56"/>
    </row>
    <row r="82" spans="5:5" x14ac:dyDescent="0.2">
      <c r="E82" s="56"/>
    </row>
    <row r="83" spans="5:5" x14ac:dyDescent="0.2">
      <c r="E83" s="56"/>
    </row>
    <row r="84" spans="5:5" x14ac:dyDescent="0.2">
      <c r="E84" s="56"/>
    </row>
    <row r="85" spans="5:5" x14ac:dyDescent="0.2">
      <c r="E85" s="56"/>
    </row>
    <row r="86" spans="5:5" x14ac:dyDescent="0.2">
      <c r="E86" s="56"/>
    </row>
    <row r="87" spans="5:5" x14ac:dyDescent="0.2">
      <c r="E87" s="56"/>
    </row>
    <row r="88" spans="5:5" x14ac:dyDescent="0.2">
      <c r="E88" s="56"/>
    </row>
    <row r="89" spans="5:5" x14ac:dyDescent="0.2">
      <c r="E89" s="56"/>
    </row>
    <row r="90" spans="5:5" x14ac:dyDescent="0.2">
      <c r="E90" s="56"/>
    </row>
    <row r="91" spans="5:5" x14ac:dyDescent="0.2">
      <c r="E91" s="56"/>
    </row>
    <row r="92" spans="5:5" x14ac:dyDescent="0.2">
      <c r="E92" s="56"/>
    </row>
    <row r="93" spans="5:5" x14ac:dyDescent="0.2">
      <c r="E93" s="56"/>
    </row>
    <row r="94" spans="5:5" x14ac:dyDescent="0.2">
      <c r="E94" s="56"/>
    </row>
    <row r="95" spans="5:5" x14ac:dyDescent="0.2">
      <c r="E95" s="56"/>
    </row>
    <row r="96" spans="5:5" x14ac:dyDescent="0.2">
      <c r="E96" s="56"/>
    </row>
    <row r="97" spans="5:5" x14ac:dyDescent="0.2">
      <c r="E97" s="56"/>
    </row>
    <row r="98" spans="5:5" x14ac:dyDescent="0.2">
      <c r="E98" s="56"/>
    </row>
    <row r="99" spans="5:5" x14ac:dyDescent="0.2">
      <c r="E99" s="56"/>
    </row>
    <row r="100" spans="5:5" x14ac:dyDescent="0.2">
      <c r="E100" s="56"/>
    </row>
    <row r="101" spans="5:5" x14ac:dyDescent="0.2">
      <c r="E101" s="56"/>
    </row>
    <row r="102" spans="5:5" x14ac:dyDescent="0.2">
      <c r="E102" s="56"/>
    </row>
    <row r="103" spans="5:5" x14ac:dyDescent="0.2">
      <c r="E103" s="56"/>
    </row>
    <row r="104" spans="5:5" x14ac:dyDescent="0.2">
      <c r="E104" s="56"/>
    </row>
    <row r="105" spans="5:5" x14ac:dyDescent="0.2">
      <c r="E105" s="56"/>
    </row>
    <row r="106" spans="5:5" x14ac:dyDescent="0.2">
      <c r="E106" s="56"/>
    </row>
    <row r="107" spans="5:5" x14ac:dyDescent="0.2">
      <c r="E107" s="56"/>
    </row>
    <row r="108" spans="5:5" x14ac:dyDescent="0.2">
      <c r="E108" s="56"/>
    </row>
    <row r="109" spans="5:5" x14ac:dyDescent="0.2">
      <c r="E109" s="56"/>
    </row>
    <row r="110" spans="5:5" x14ac:dyDescent="0.2">
      <c r="E110" s="56"/>
    </row>
    <row r="111" spans="5:5" x14ac:dyDescent="0.2">
      <c r="E111" s="56"/>
    </row>
    <row r="112" spans="5:5" x14ac:dyDescent="0.2">
      <c r="E112" s="56"/>
    </row>
    <row r="113" spans="5:5" x14ac:dyDescent="0.2">
      <c r="E113" s="56"/>
    </row>
    <row r="114" spans="5:5" x14ac:dyDescent="0.2">
      <c r="E114" s="56"/>
    </row>
  </sheetData>
  <pageMargins left="0.7" right="0.7" top="0.75" bottom="0.75" header="0.3" footer="0.3"/>
  <pageSetup paperSize="9" orientation="portrait" horizontalDpi="90" verticalDpi="90" r:id="rId1"/>
  <headerFooter>
    <oddHeader>&amp;C&amp;"Aptos"&amp;10&amp;K000000 OFFICIAL&amp;1#_x000D_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A31166-846C-4944-BC2B-AC6F1A4A343D}">
  <dimension ref="A1:V71"/>
  <sheetViews>
    <sheetView showGridLines="0" zoomScaleNormal="100" workbookViewId="0"/>
  </sheetViews>
  <sheetFormatPr defaultRowHeight="14.25" x14ac:dyDescent="0.2"/>
  <cols>
    <col min="1" max="4" width="1.625" customWidth="1"/>
    <col min="5" max="6" width="9" customWidth="1"/>
    <col min="7" max="9" width="14.875" customWidth="1"/>
    <col min="10" max="10" width="1.625" customWidth="1"/>
    <col min="11" max="14" width="14.875" customWidth="1"/>
    <col min="15" max="15" width="1.625" customWidth="1"/>
    <col min="16" max="17" width="14.875" customWidth="1"/>
    <col min="18" max="20" width="1.625" customWidth="1"/>
    <col min="21" max="21" width="14" customWidth="1"/>
    <col min="22" max="22" width="9" customWidth="1"/>
  </cols>
  <sheetData>
    <row r="1" spans="1:22" s="2" customFormat="1" ht="18" x14ac:dyDescent="0.25">
      <c r="A1" s="2" t="str" cm="1">
        <f t="array" aca="1" ref="A1" ca="1">_xlfn.TEXTAFTER(CELL("filename",A1),"]")</f>
        <v>Culverts</v>
      </c>
    </row>
    <row r="3" spans="1:22" x14ac:dyDescent="0.2">
      <c r="E3" s="36" t="s">
        <v>91</v>
      </c>
      <c r="G3" s="55">
        <f>V3</f>
        <v>0.86971679539603164</v>
      </c>
      <c r="K3" s="36" t="str">
        <f>Cover!C12</f>
        <v>Reference year</v>
      </c>
      <c r="L3" s="36" t="s">
        <v>83</v>
      </c>
      <c r="M3" s="36" t="str">
        <f>Cover!C13</f>
        <v>Missing information assumption</v>
      </c>
      <c r="U3" s="36" t="str">
        <f>Bridges!U3</f>
        <v>Depn method</v>
      </c>
      <c r="V3" s="116">
        <f>N14/K14</f>
        <v>0.86971679539603164</v>
      </c>
    </row>
    <row r="4" spans="1:22" x14ac:dyDescent="0.2">
      <c r="K4" s="60">
        <f>Cover!E12</f>
        <v>2024</v>
      </c>
      <c r="L4" s="65">
        <v>50</v>
      </c>
      <c r="M4" s="64">
        <f>Cover!E13</f>
        <v>0.1</v>
      </c>
      <c r="U4" s="36" t="str">
        <f>Bridges!U4</f>
        <v>WARL method</v>
      </c>
      <c r="V4" s="116">
        <f>1-(SUMPRODUCT(P17:P71,Q17:Q71)/P14)/L4</f>
        <v>0.86971679539603208</v>
      </c>
    </row>
    <row r="5" spans="1:22" x14ac:dyDescent="0.2">
      <c r="U5" s="36" t="str">
        <f>Bridges!U5</f>
        <v>Check</v>
      </c>
      <c r="V5" s="26">
        <f>ROUND(V3-V4,0)</f>
        <v>0</v>
      </c>
    </row>
    <row r="6" spans="1:22" ht="5.0999999999999996" customHeight="1" x14ac:dyDescent="0.2">
      <c r="U6" s="36"/>
    </row>
    <row r="7" spans="1:22" ht="5.0999999999999996" customHeight="1" x14ac:dyDescent="0.2">
      <c r="U7" s="36"/>
    </row>
    <row r="8" spans="1:22" ht="5.0999999999999996" customHeight="1" x14ac:dyDescent="0.2">
      <c r="U8" s="36"/>
    </row>
    <row r="9" spans="1:22" ht="5.0999999999999996" customHeight="1" x14ac:dyDescent="0.2">
      <c r="U9" s="36"/>
    </row>
    <row r="10" spans="1:22" ht="5.0999999999999996" customHeight="1" x14ac:dyDescent="0.2">
      <c r="U10" s="36"/>
    </row>
    <row r="11" spans="1:22" ht="5.0999999999999996" customHeight="1" x14ac:dyDescent="0.2">
      <c r="U11" s="36"/>
    </row>
    <row r="12" spans="1:22" ht="15" x14ac:dyDescent="0.25">
      <c r="E12" s="19" t="s">
        <v>152</v>
      </c>
      <c r="F12" s="19"/>
      <c r="G12" s="19"/>
      <c r="H12" s="19"/>
      <c r="I12" s="19"/>
      <c r="K12" s="19" t="s">
        <v>153</v>
      </c>
      <c r="L12" s="19"/>
      <c r="M12" s="19"/>
      <c r="N12" s="19"/>
      <c r="P12" s="19" t="s">
        <v>151</v>
      </c>
      <c r="Q12" s="19"/>
      <c r="U12" s="36"/>
    </row>
    <row r="13" spans="1:22" ht="5.0999999999999996" customHeight="1" x14ac:dyDescent="0.2">
      <c r="U13" s="36"/>
    </row>
    <row r="14" spans="1:22" x14ac:dyDescent="0.2">
      <c r="E14" s="113" t="s">
        <v>79</v>
      </c>
      <c r="F14" s="110"/>
      <c r="G14" s="111">
        <f>SUM(G17:G1048576)</f>
        <v>8497</v>
      </c>
      <c r="H14" s="111">
        <f>SUM(H17:H1048576)</f>
        <v>6603</v>
      </c>
      <c r="I14" s="111">
        <f>SUM(I17:I1048576)</f>
        <v>1894</v>
      </c>
      <c r="J14" s="110"/>
      <c r="K14" s="111">
        <f>SUM(K17:K1048576)</f>
        <v>6603</v>
      </c>
      <c r="L14" s="110"/>
      <c r="M14" s="110"/>
      <c r="N14" s="111">
        <f>SUM(N17:N1048576)</f>
        <v>5742.7399999999971</v>
      </c>
      <c r="O14" s="110"/>
      <c r="P14" s="114">
        <f>SUM(P17:P1048576)</f>
        <v>6603</v>
      </c>
      <c r="Q14" s="115"/>
    </row>
    <row r="15" spans="1:22" ht="5.0999999999999996" customHeight="1" x14ac:dyDescent="0.2"/>
    <row r="16" spans="1:22" x14ac:dyDescent="0.2">
      <c r="E16" s="30" t="s">
        <v>67</v>
      </c>
      <c r="F16" s="30"/>
      <c r="G16" s="30" t="s">
        <v>59</v>
      </c>
      <c r="H16" s="30" t="s">
        <v>73</v>
      </c>
      <c r="I16" s="30" t="s">
        <v>174</v>
      </c>
      <c r="K16" s="30" t="str">
        <f t="shared" ref="K16:K47" si="0">H16</f>
        <v>Operational</v>
      </c>
      <c r="L16" s="30" t="s">
        <v>85</v>
      </c>
      <c r="M16" s="30" t="s">
        <v>86</v>
      </c>
      <c r="N16" s="30" t="s">
        <v>93</v>
      </c>
      <c r="P16" s="30" t="str">
        <f>K16</f>
        <v>Operational</v>
      </c>
      <c r="Q16" s="30" t="s">
        <v>104</v>
      </c>
    </row>
    <row r="17" spans="5:17" x14ac:dyDescent="0.2">
      <c r="E17">
        <v>0</v>
      </c>
      <c r="F17" s="57" t="s">
        <v>87</v>
      </c>
      <c r="G17" s="47">
        <v>7856</v>
      </c>
      <c r="H17" s="47">
        <v>5987</v>
      </c>
      <c r="I17" s="47">
        <v>1869</v>
      </c>
      <c r="K17" s="58">
        <f t="shared" si="0"/>
        <v>5987</v>
      </c>
      <c r="L17" s="67" t="str">
        <f t="shared" ref="L17:L48" si="1">IF(F17="Missing","NA",$K$4-F17)</f>
        <v>NA</v>
      </c>
      <c r="M17" s="66">
        <f t="shared" ref="M17:M48" si="2">IF(L17="NA",1-$M$4,MIN(L17/$L$4,1-$M$4))</f>
        <v>0.9</v>
      </c>
      <c r="N17" s="47">
        <f>K17*M17</f>
        <v>5388.3</v>
      </c>
      <c r="P17" s="47">
        <f>K17</f>
        <v>5987</v>
      </c>
      <c r="Q17" s="62">
        <f t="shared" ref="Q17:Q48" si="3">(1-M17)*$L$4</f>
        <v>4.9999999999999991</v>
      </c>
    </row>
    <row r="18" spans="5:17" x14ac:dyDescent="0.2">
      <c r="E18">
        <v>1010</v>
      </c>
      <c r="F18" s="57" t="s">
        <v>87</v>
      </c>
      <c r="G18" s="47">
        <v>1</v>
      </c>
      <c r="H18" s="47">
        <v>1</v>
      </c>
      <c r="I18" s="47">
        <v>0</v>
      </c>
      <c r="K18" s="58">
        <f t="shared" si="0"/>
        <v>1</v>
      </c>
      <c r="L18" s="67" t="str">
        <f t="shared" si="1"/>
        <v>NA</v>
      </c>
      <c r="M18" s="66">
        <f t="shared" si="2"/>
        <v>0.9</v>
      </c>
      <c r="N18" s="47">
        <f t="shared" ref="N18:N71" si="4">K18*M18</f>
        <v>0.9</v>
      </c>
      <c r="P18" s="47">
        <f t="shared" ref="P18:P71" si="5">K18</f>
        <v>1</v>
      </c>
      <c r="Q18" s="62">
        <f t="shared" si="3"/>
        <v>4.9999999999999991</v>
      </c>
    </row>
    <row r="19" spans="5:17" x14ac:dyDescent="0.2">
      <c r="E19">
        <v>1015</v>
      </c>
      <c r="F19" s="57" t="s">
        <v>87</v>
      </c>
      <c r="G19" s="47">
        <v>1</v>
      </c>
      <c r="H19" s="47">
        <v>1</v>
      </c>
      <c r="I19" s="47">
        <v>0</v>
      </c>
      <c r="K19" s="58">
        <f t="shared" si="0"/>
        <v>1</v>
      </c>
      <c r="L19" s="67" t="str">
        <f t="shared" si="1"/>
        <v>NA</v>
      </c>
      <c r="M19" s="66">
        <f t="shared" si="2"/>
        <v>0.9</v>
      </c>
      <c r="N19" s="47">
        <f t="shared" si="4"/>
        <v>0.9</v>
      </c>
      <c r="P19" s="47">
        <f t="shared" si="5"/>
        <v>1</v>
      </c>
      <c r="Q19" s="62">
        <f t="shared" si="3"/>
        <v>4.9999999999999991</v>
      </c>
    </row>
    <row r="20" spans="5:17" x14ac:dyDescent="0.2">
      <c r="E20">
        <v>1962</v>
      </c>
      <c r="F20">
        <v>1962</v>
      </c>
      <c r="G20" s="47">
        <v>1</v>
      </c>
      <c r="H20" s="47">
        <v>1</v>
      </c>
      <c r="I20" s="47">
        <v>0</v>
      </c>
      <c r="K20" s="58">
        <f t="shared" si="0"/>
        <v>1</v>
      </c>
      <c r="L20" s="67">
        <f t="shared" si="1"/>
        <v>62</v>
      </c>
      <c r="M20" s="66">
        <f t="shared" si="2"/>
        <v>0.9</v>
      </c>
      <c r="N20" s="47">
        <f t="shared" si="4"/>
        <v>0.9</v>
      </c>
      <c r="P20" s="47">
        <f t="shared" si="5"/>
        <v>1</v>
      </c>
      <c r="Q20" s="62">
        <f t="shared" si="3"/>
        <v>4.9999999999999991</v>
      </c>
    </row>
    <row r="21" spans="5:17" x14ac:dyDescent="0.2">
      <c r="E21">
        <v>1963</v>
      </c>
      <c r="F21">
        <v>1963</v>
      </c>
      <c r="G21" s="47">
        <v>1</v>
      </c>
      <c r="H21" s="47">
        <v>1</v>
      </c>
      <c r="I21" s="47">
        <v>0</v>
      </c>
      <c r="K21" s="58">
        <f t="shared" si="0"/>
        <v>1</v>
      </c>
      <c r="L21" s="67">
        <f t="shared" si="1"/>
        <v>61</v>
      </c>
      <c r="M21" s="66">
        <f t="shared" si="2"/>
        <v>0.9</v>
      </c>
      <c r="N21" s="47">
        <f t="shared" si="4"/>
        <v>0.9</v>
      </c>
      <c r="P21" s="47">
        <f t="shared" si="5"/>
        <v>1</v>
      </c>
      <c r="Q21" s="62">
        <f t="shared" si="3"/>
        <v>4.9999999999999991</v>
      </c>
    </row>
    <row r="22" spans="5:17" x14ac:dyDescent="0.2">
      <c r="E22">
        <v>1968</v>
      </c>
      <c r="F22">
        <v>1968</v>
      </c>
      <c r="G22" s="47">
        <v>232</v>
      </c>
      <c r="H22" s="47">
        <v>230</v>
      </c>
      <c r="I22" s="47">
        <v>2</v>
      </c>
      <c r="K22" s="58">
        <f t="shared" si="0"/>
        <v>230</v>
      </c>
      <c r="L22" s="67">
        <f t="shared" si="1"/>
        <v>56</v>
      </c>
      <c r="M22" s="66">
        <f t="shared" si="2"/>
        <v>0.9</v>
      </c>
      <c r="N22" s="47">
        <f t="shared" si="4"/>
        <v>207</v>
      </c>
      <c r="P22" s="47">
        <f t="shared" si="5"/>
        <v>230</v>
      </c>
      <c r="Q22" s="62">
        <f t="shared" si="3"/>
        <v>4.9999999999999991</v>
      </c>
    </row>
    <row r="23" spans="5:17" x14ac:dyDescent="0.2">
      <c r="E23">
        <v>1970</v>
      </c>
      <c r="F23">
        <v>1970</v>
      </c>
      <c r="G23" s="47">
        <v>1</v>
      </c>
      <c r="H23" s="47">
        <v>1</v>
      </c>
      <c r="I23" s="47">
        <v>0</v>
      </c>
      <c r="K23" s="58">
        <f t="shared" si="0"/>
        <v>1</v>
      </c>
      <c r="L23" s="67">
        <f t="shared" si="1"/>
        <v>54</v>
      </c>
      <c r="M23" s="66">
        <f t="shared" si="2"/>
        <v>0.9</v>
      </c>
      <c r="N23" s="47">
        <f t="shared" si="4"/>
        <v>0.9</v>
      </c>
      <c r="P23" s="47">
        <f t="shared" si="5"/>
        <v>1</v>
      </c>
      <c r="Q23" s="62">
        <f t="shared" si="3"/>
        <v>4.9999999999999991</v>
      </c>
    </row>
    <row r="24" spans="5:17" x14ac:dyDescent="0.2">
      <c r="E24">
        <v>1971</v>
      </c>
      <c r="F24">
        <v>1971</v>
      </c>
      <c r="G24" s="47">
        <v>8</v>
      </c>
      <c r="H24" s="47">
        <v>8</v>
      </c>
      <c r="I24" s="47">
        <v>0</v>
      </c>
      <c r="K24" s="58">
        <f t="shared" si="0"/>
        <v>8</v>
      </c>
      <c r="L24" s="67">
        <f t="shared" si="1"/>
        <v>53</v>
      </c>
      <c r="M24" s="66">
        <f t="shared" si="2"/>
        <v>0.9</v>
      </c>
      <c r="N24" s="47">
        <f t="shared" si="4"/>
        <v>7.2</v>
      </c>
      <c r="P24" s="47">
        <f t="shared" si="5"/>
        <v>8</v>
      </c>
      <c r="Q24" s="62">
        <f t="shared" si="3"/>
        <v>4.9999999999999991</v>
      </c>
    </row>
    <row r="25" spans="5:17" x14ac:dyDescent="0.2">
      <c r="E25">
        <v>1973</v>
      </c>
      <c r="F25">
        <v>1973</v>
      </c>
      <c r="G25" s="47">
        <v>1</v>
      </c>
      <c r="H25" s="47">
        <v>1</v>
      </c>
      <c r="I25" s="47">
        <v>0</v>
      </c>
      <c r="K25" s="58">
        <f t="shared" si="0"/>
        <v>1</v>
      </c>
      <c r="L25" s="67">
        <f t="shared" si="1"/>
        <v>51</v>
      </c>
      <c r="M25" s="66">
        <f t="shared" si="2"/>
        <v>0.9</v>
      </c>
      <c r="N25" s="47">
        <f t="shared" si="4"/>
        <v>0.9</v>
      </c>
      <c r="P25" s="47">
        <f t="shared" si="5"/>
        <v>1</v>
      </c>
      <c r="Q25" s="62">
        <f t="shared" si="3"/>
        <v>4.9999999999999991</v>
      </c>
    </row>
    <row r="26" spans="5:17" x14ac:dyDescent="0.2">
      <c r="E26">
        <v>1975</v>
      </c>
      <c r="F26">
        <v>1975</v>
      </c>
      <c r="G26" s="47">
        <v>1</v>
      </c>
      <c r="H26" s="47">
        <v>1</v>
      </c>
      <c r="I26" s="47">
        <v>0</v>
      </c>
      <c r="K26" s="58">
        <f t="shared" si="0"/>
        <v>1</v>
      </c>
      <c r="L26" s="67">
        <f t="shared" si="1"/>
        <v>49</v>
      </c>
      <c r="M26" s="66">
        <f t="shared" si="2"/>
        <v>0.9</v>
      </c>
      <c r="N26" s="47">
        <f t="shared" si="4"/>
        <v>0.9</v>
      </c>
      <c r="P26" s="47">
        <f t="shared" si="5"/>
        <v>1</v>
      </c>
      <c r="Q26" s="62">
        <f t="shared" si="3"/>
        <v>4.9999999999999991</v>
      </c>
    </row>
    <row r="27" spans="5:17" x14ac:dyDescent="0.2">
      <c r="E27">
        <v>1977</v>
      </c>
      <c r="F27">
        <v>1977</v>
      </c>
      <c r="G27" s="47">
        <v>4</v>
      </c>
      <c r="H27" s="47">
        <v>4</v>
      </c>
      <c r="I27" s="47">
        <v>0</v>
      </c>
      <c r="K27" s="58">
        <f t="shared" si="0"/>
        <v>4</v>
      </c>
      <c r="L27" s="67">
        <f t="shared" si="1"/>
        <v>47</v>
      </c>
      <c r="M27" s="66">
        <f t="shared" si="2"/>
        <v>0.9</v>
      </c>
      <c r="N27" s="47">
        <f t="shared" si="4"/>
        <v>3.6</v>
      </c>
      <c r="P27" s="47">
        <f t="shared" si="5"/>
        <v>4</v>
      </c>
      <c r="Q27" s="62">
        <f t="shared" si="3"/>
        <v>4.9999999999999991</v>
      </c>
    </row>
    <row r="28" spans="5:17" x14ac:dyDescent="0.2">
      <c r="E28">
        <v>1979</v>
      </c>
      <c r="F28">
        <v>1979</v>
      </c>
      <c r="G28" s="47">
        <v>1</v>
      </c>
      <c r="H28" s="47">
        <v>1</v>
      </c>
      <c r="I28" s="47">
        <v>0</v>
      </c>
      <c r="K28" s="58">
        <f t="shared" si="0"/>
        <v>1</v>
      </c>
      <c r="L28" s="67">
        <f t="shared" si="1"/>
        <v>45</v>
      </c>
      <c r="M28" s="66">
        <f t="shared" si="2"/>
        <v>0.9</v>
      </c>
      <c r="N28" s="47">
        <f t="shared" si="4"/>
        <v>0.9</v>
      </c>
      <c r="P28" s="47">
        <f t="shared" si="5"/>
        <v>1</v>
      </c>
      <c r="Q28" s="62">
        <f t="shared" si="3"/>
        <v>4.9999999999999991</v>
      </c>
    </row>
    <row r="29" spans="5:17" x14ac:dyDescent="0.2">
      <c r="E29">
        <v>1980</v>
      </c>
      <c r="F29">
        <v>1980</v>
      </c>
      <c r="G29" s="47">
        <v>2</v>
      </c>
      <c r="H29" s="47">
        <v>2</v>
      </c>
      <c r="I29" s="47">
        <v>0</v>
      </c>
      <c r="K29" s="58">
        <f t="shared" si="0"/>
        <v>2</v>
      </c>
      <c r="L29" s="67">
        <f t="shared" si="1"/>
        <v>44</v>
      </c>
      <c r="M29" s="66">
        <f t="shared" si="2"/>
        <v>0.88</v>
      </c>
      <c r="N29" s="47">
        <f t="shared" si="4"/>
        <v>1.76</v>
      </c>
      <c r="P29" s="47">
        <f t="shared" si="5"/>
        <v>2</v>
      </c>
      <c r="Q29" s="62">
        <f t="shared" si="3"/>
        <v>6</v>
      </c>
    </row>
    <row r="30" spans="5:17" x14ac:dyDescent="0.2">
      <c r="E30">
        <v>1981</v>
      </c>
      <c r="F30">
        <v>1981</v>
      </c>
      <c r="G30" s="47">
        <v>1</v>
      </c>
      <c r="H30" s="47">
        <v>1</v>
      </c>
      <c r="I30" s="47">
        <v>0</v>
      </c>
      <c r="K30" s="58">
        <f t="shared" si="0"/>
        <v>1</v>
      </c>
      <c r="L30" s="67">
        <f t="shared" si="1"/>
        <v>43</v>
      </c>
      <c r="M30" s="66">
        <f t="shared" si="2"/>
        <v>0.86</v>
      </c>
      <c r="N30" s="47">
        <f t="shared" si="4"/>
        <v>0.86</v>
      </c>
      <c r="P30" s="47">
        <f t="shared" si="5"/>
        <v>1</v>
      </c>
      <c r="Q30" s="62">
        <f t="shared" si="3"/>
        <v>7.0000000000000009</v>
      </c>
    </row>
    <row r="31" spans="5:17" x14ac:dyDescent="0.2">
      <c r="E31">
        <v>1982</v>
      </c>
      <c r="F31">
        <v>1982</v>
      </c>
      <c r="G31" s="47">
        <v>3</v>
      </c>
      <c r="H31" s="47">
        <v>3</v>
      </c>
      <c r="I31" s="47">
        <v>0</v>
      </c>
      <c r="K31" s="58">
        <f t="shared" si="0"/>
        <v>3</v>
      </c>
      <c r="L31" s="67">
        <f t="shared" si="1"/>
        <v>42</v>
      </c>
      <c r="M31" s="66">
        <f t="shared" si="2"/>
        <v>0.84</v>
      </c>
      <c r="N31" s="47">
        <f t="shared" si="4"/>
        <v>2.52</v>
      </c>
      <c r="P31" s="47">
        <f t="shared" si="5"/>
        <v>3</v>
      </c>
      <c r="Q31" s="62">
        <f t="shared" si="3"/>
        <v>8.0000000000000018</v>
      </c>
    </row>
    <row r="32" spans="5:17" x14ac:dyDescent="0.2">
      <c r="E32">
        <v>1983</v>
      </c>
      <c r="F32">
        <v>1983</v>
      </c>
      <c r="G32" s="47">
        <v>1</v>
      </c>
      <c r="H32" s="47">
        <v>0</v>
      </c>
      <c r="I32" s="47">
        <v>1</v>
      </c>
      <c r="K32" s="58">
        <f t="shared" si="0"/>
        <v>0</v>
      </c>
      <c r="L32" s="67">
        <f t="shared" si="1"/>
        <v>41</v>
      </c>
      <c r="M32" s="66">
        <f t="shared" si="2"/>
        <v>0.82</v>
      </c>
      <c r="N32" s="47">
        <f t="shared" si="4"/>
        <v>0</v>
      </c>
      <c r="P32" s="47">
        <f t="shared" si="5"/>
        <v>0</v>
      </c>
      <c r="Q32" s="62">
        <f t="shared" si="3"/>
        <v>9.0000000000000018</v>
      </c>
    </row>
    <row r="33" spans="5:17" x14ac:dyDescent="0.2">
      <c r="E33">
        <v>1984</v>
      </c>
      <c r="F33">
        <v>1984</v>
      </c>
      <c r="G33" s="47">
        <v>1</v>
      </c>
      <c r="H33" s="47">
        <v>1</v>
      </c>
      <c r="I33" s="47">
        <v>0</v>
      </c>
      <c r="K33" s="58">
        <f t="shared" si="0"/>
        <v>1</v>
      </c>
      <c r="L33" s="67">
        <f t="shared" si="1"/>
        <v>40</v>
      </c>
      <c r="M33" s="66">
        <f t="shared" si="2"/>
        <v>0.8</v>
      </c>
      <c r="N33" s="47">
        <f t="shared" si="4"/>
        <v>0.8</v>
      </c>
      <c r="P33" s="47">
        <f t="shared" si="5"/>
        <v>1</v>
      </c>
      <c r="Q33" s="62">
        <f t="shared" si="3"/>
        <v>9.9999999999999982</v>
      </c>
    </row>
    <row r="34" spans="5:17" x14ac:dyDescent="0.2">
      <c r="E34">
        <v>1985</v>
      </c>
      <c r="F34">
        <v>1985</v>
      </c>
      <c r="G34" s="47">
        <v>11</v>
      </c>
      <c r="H34" s="47">
        <v>2</v>
      </c>
      <c r="I34" s="47">
        <v>9</v>
      </c>
      <c r="K34" s="58">
        <f t="shared" si="0"/>
        <v>2</v>
      </c>
      <c r="L34" s="67">
        <f t="shared" si="1"/>
        <v>39</v>
      </c>
      <c r="M34" s="66">
        <f t="shared" si="2"/>
        <v>0.78</v>
      </c>
      <c r="N34" s="47">
        <f t="shared" si="4"/>
        <v>1.56</v>
      </c>
      <c r="P34" s="47">
        <f t="shared" si="5"/>
        <v>2</v>
      </c>
      <c r="Q34" s="62">
        <f t="shared" si="3"/>
        <v>10.999999999999998</v>
      </c>
    </row>
    <row r="35" spans="5:17" x14ac:dyDescent="0.2">
      <c r="E35">
        <v>1986</v>
      </c>
      <c r="F35">
        <v>1986</v>
      </c>
      <c r="G35" s="47">
        <v>9</v>
      </c>
      <c r="H35" s="47">
        <v>6</v>
      </c>
      <c r="I35" s="47">
        <v>3</v>
      </c>
      <c r="K35" s="58">
        <f t="shared" si="0"/>
        <v>6</v>
      </c>
      <c r="L35" s="67">
        <f t="shared" si="1"/>
        <v>38</v>
      </c>
      <c r="M35" s="66">
        <f t="shared" si="2"/>
        <v>0.76</v>
      </c>
      <c r="N35" s="47">
        <f t="shared" si="4"/>
        <v>4.5600000000000005</v>
      </c>
      <c r="P35" s="47">
        <f t="shared" si="5"/>
        <v>6</v>
      </c>
      <c r="Q35" s="62">
        <f t="shared" si="3"/>
        <v>12</v>
      </c>
    </row>
    <row r="36" spans="5:17" x14ac:dyDescent="0.2">
      <c r="E36">
        <v>1987</v>
      </c>
      <c r="F36">
        <v>1987</v>
      </c>
      <c r="G36" s="47">
        <v>13</v>
      </c>
      <c r="H36" s="47">
        <v>8</v>
      </c>
      <c r="I36" s="47">
        <v>5</v>
      </c>
      <c r="K36" s="58">
        <f t="shared" si="0"/>
        <v>8</v>
      </c>
      <c r="L36" s="67">
        <f t="shared" si="1"/>
        <v>37</v>
      </c>
      <c r="M36" s="66">
        <f t="shared" si="2"/>
        <v>0.74</v>
      </c>
      <c r="N36" s="47">
        <f t="shared" si="4"/>
        <v>5.92</v>
      </c>
      <c r="P36" s="47">
        <f t="shared" si="5"/>
        <v>8</v>
      </c>
      <c r="Q36" s="62">
        <f t="shared" si="3"/>
        <v>13</v>
      </c>
    </row>
    <row r="37" spans="5:17" x14ac:dyDescent="0.2">
      <c r="E37">
        <v>1988</v>
      </c>
      <c r="F37">
        <v>1988</v>
      </c>
      <c r="G37" s="47">
        <v>7</v>
      </c>
      <c r="H37" s="47">
        <v>7</v>
      </c>
      <c r="I37" s="47">
        <v>0</v>
      </c>
      <c r="K37" s="58">
        <f t="shared" si="0"/>
        <v>7</v>
      </c>
      <c r="L37" s="67">
        <f t="shared" si="1"/>
        <v>36</v>
      </c>
      <c r="M37" s="66">
        <f t="shared" si="2"/>
        <v>0.72</v>
      </c>
      <c r="N37" s="47">
        <f t="shared" si="4"/>
        <v>5.04</v>
      </c>
      <c r="P37" s="47">
        <f t="shared" si="5"/>
        <v>7</v>
      </c>
      <c r="Q37" s="62">
        <f t="shared" si="3"/>
        <v>14.000000000000002</v>
      </c>
    </row>
    <row r="38" spans="5:17" x14ac:dyDescent="0.2">
      <c r="E38">
        <v>1989</v>
      </c>
      <c r="F38">
        <v>1989</v>
      </c>
      <c r="G38" s="47">
        <v>4</v>
      </c>
      <c r="H38" s="47">
        <v>4</v>
      </c>
      <c r="I38" s="47">
        <v>0</v>
      </c>
      <c r="K38" s="58">
        <f t="shared" si="0"/>
        <v>4</v>
      </c>
      <c r="L38" s="67">
        <f t="shared" si="1"/>
        <v>35</v>
      </c>
      <c r="M38" s="66">
        <f t="shared" si="2"/>
        <v>0.7</v>
      </c>
      <c r="N38" s="47">
        <f t="shared" si="4"/>
        <v>2.8</v>
      </c>
      <c r="P38" s="47">
        <f t="shared" si="5"/>
        <v>4</v>
      </c>
      <c r="Q38" s="62">
        <f t="shared" si="3"/>
        <v>15.000000000000002</v>
      </c>
    </row>
    <row r="39" spans="5:17" x14ac:dyDescent="0.2">
      <c r="E39">
        <v>1990</v>
      </c>
      <c r="F39">
        <v>1990</v>
      </c>
      <c r="G39" s="47">
        <v>10</v>
      </c>
      <c r="H39" s="47">
        <v>10</v>
      </c>
      <c r="I39" s="47">
        <v>0</v>
      </c>
      <c r="K39" s="58">
        <f t="shared" si="0"/>
        <v>10</v>
      </c>
      <c r="L39" s="67">
        <f t="shared" si="1"/>
        <v>34</v>
      </c>
      <c r="M39" s="66">
        <f t="shared" si="2"/>
        <v>0.68</v>
      </c>
      <c r="N39" s="47">
        <f t="shared" si="4"/>
        <v>6.8000000000000007</v>
      </c>
      <c r="P39" s="47">
        <f t="shared" si="5"/>
        <v>10</v>
      </c>
      <c r="Q39" s="62">
        <f t="shared" si="3"/>
        <v>15.999999999999998</v>
      </c>
    </row>
    <row r="40" spans="5:17" x14ac:dyDescent="0.2">
      <c r="E40">
        <v>1991</v>
      </c>
      <c r="F40">
        <v>1991</v>
      </c>
      <c r="G40" s="47">
        <v>14</v>
      </c>
      <c r="H40" s="47">
        <v>14</v>
      </c>
      <c r="I40" s="47">
        <v>0</v>
      </c>
      <c r="K40" s="58">
        <f t="shared" si="0"/>
        <v>14</v>
      </c>
      <c r="L40" s="67">
        <f t="shared" si="1"/>
        <v>33</v>
      </c>
      <c r="M40" s="66">
        <f t="shared" si="2"/>
        <v>0.66</v>
      </c>
      <c r="N40" s="47">
        <f t="shared" si="4"/>
        <v>9.24</v>
      </c>
      <c r="P40" s="47">
        <f t="shared" si="5"/>
        <v>14</v>
      </c>
      <c r="Q40" s="62">
        <f t="shared" si="3"/>
        <v>17</v>
      </c>
    </row>
    <row r="41" spans="5:17" x14ac:dyDescent="0.2">
      <c r="E41">
        <v>1992</v>
      </c>
      <c r="F41">
        <v>1992</v>
      </c>
      <c r="G41" s="47">
        <v>6</v>
      </c>
      <c r="H41" s="47">
        <v>4</v>
      </c>
      <c r="I41" s="47">
        <v>2</v>
      </c>
      <c r="K41" s="58">
        <f t="shared" si="0"/>
        <v>4</v>
      </c>
      <c r="L41" s="67">
        <f t="shared" si="1"/>
        <v>32</v>
      </c>
      <c r="M41" s="66">
        <f t="shared" si="2"/>
        <v>0.64</v>
      </c>
      <c r="N41" s="47">
        <f t="shared" si="4"/>
        <v>2.56</v>
      </c>
      <c r="P41" s="47">
        <f t="shared" si="5"/>
        <v>4</v>
      </c>
      <c r="Q41" s="62">
        <f t="shared" si="3"/>
        <v>18</v>
      </c>
    </row>
    <row r="42" spans="5:17" x14ac:dyDescent="0.2">
      <c r="E42">
        <v>1993</v>
      </c>
      <c r="F42">
        <v>1993</v>
      </c>
      <c r="G42" s="47">
        <v>13</v>
      </c>
      <c r="H42" s="47">
        <v>13</v>
      </c>
      <c r="I42" s="47">
        <v>0</v>
      </c>
      <c r="K42" s="58">
        <f t="shared" si="0"/>
        <v>13</v>
      </c>
      <c r="L42" s="67">
        <f t="shared" si="1"/>
        <v>31</v>
      </c>
      <c r="M42" s="66">
        <f t="shared" si="2"/>
        <v>0.62</v>
      </c>
      <c r="N42" s="47">
        <f t="shared" si="4"/>
        <v>8.06</v>
      </c>
      <c r="P42" s="47">
        <f t="shared" si="5"/>
        <v>13</v>
      </c>
      <c r="Q42" s="62">
        <f t="shared" si="3"/>
        <v>19</v>
      </c>
    </row>
    <row r="43" spans="5:17" x14ac:dyDescent="0.2">
      <c r="E43">
        <v>1994</v>
      </c>
      <c r="F43">
        <v>1994</v>
      </c>
      <c r="G43" s="47">
        <v>5</v>
      </c>
      <c r="H43" s="47">
        <v>5</v>
      </c>
      <c r="I43" s="47">
        <v>0</v>
      </c>
      <c r="K43" s="58">
        <f t="shared" si="0"/>
        <v>5</v>
      </c>
      <c r="L43" s="67">
        <f t="shared" si="1"/>
        <v>30</v>
      </c>
      <c r="M43" s="66">
        <f t="shared" si="2"/>
        <v>0.6</v>
      </c>
      <c r="N43" s="47">
        <f t="shared" si="4"/>
        <v>3</v>
      </c>
      <c r="P43" s="47">
        <f t="shared" si="5"/>
        <v>5</v>
      </c>
      <c r="Q43" s="62">
        <f t="shared" si="3"/>
        <v>20</v>
      </c>
    </row>
    <row r="44" spans="5:17" x14ac:dyDescent="0.2">
      <c r="E44">
        <v>1995</v>
      </c>
      <c r="F44">
        <v>1995</v>
      </c>
      <c r="G44" s="47">
        <v>16</v>
      </c>
      <c r="H44" s="47">
        <v>16</v>
      </c>
      <c r="I44" s="47">
        <v>0</v>
      </c>
      <c r="K44" s="58">
        <f t="shared" si="0"/>
        <v>16</v>
      </c>
      <c r="L44" s="67">
        <f t="shared" si="1"/>
        <v>29</v>
      </c>
      <c r="M44" s="66">
        <f t="shared" si="2"/>
        <v>0.57999999999999996</v>
      </c>
      <c r="N44" s="47">
        <f t="shared" si="4"/>
        <v>9.2799999999999994</v>
      </c>
      <c r="P44" s="47">
        <f t="shared" si="5"/>
        <v>16</v>
      </c>
      <c r="Q44" s="62">
        <f t="shared" si="3"/>
        <v>21.000000000000004</v>
      </c>
    </row>
    <row r="45" spans="5:17" x14ac:dyDescent="0.2">
      <c r="E45">
        <v>1996</v>
      </c>
      <c r="F45">
        <v>1996</v>
      </c>
      <c r="G45" s="47">
        <v>4</v>
      </c>
      <c r="H45" s="47">
        <v>4</v>
      </c>
      <c r="I45" s="47">
        <v>0</v>
      </c>
      <c r="K45" s="58">
        <f t="shared" si="0"/>
        <v>4</v>
      </c>
      <c r="L45" s="67">
        <f t="shared" si="1"/>
        <v>28</v>
      </c>
      <c r="M45" s="66">
        <f t="shared" si="2"/>
        <v>0.56000000000000005</v>
      </c>
      <c r="N45" s="47">
        <f t="shared" si="4"/>
        <v>2.2400000000000002</v>
      </c>
      <c r="P45" s="47">
        <f t="shared" si="5"/>
        <v>4</v>
      </c>
      <c r="Q45" s="62">
        <f t="shared" si="3"/>
        <v>21.999999999999996</v>
      </c>
    </row>
    <row r="46" spans="5:17" x14ac:dyDescent="0.2">
      <c r="E46">
        <v>1997</v>
      </c>
      <c r="F46">
        <v>1997</v>
      </c>
      <c r="G46" s="47">
        <v>2</v>
      </c>
      <c r="H46" s="47">
        <v>2</v>
      </c>
      <c r="I46" s="47">
        <v>0</v>
      </c>
      <c r="K46" s="58">
        <f t="shared" si="0"/>
        <v>2</v>
      </c>
      <c r="L46" s="67">
        <f t="shared" si="1"/>
        <v>27</v>
      </c>
      <c r="M46" s="66">
        <f t="shared" si="2"/>
        <v>0.54</v>
      </c>
      <c r="N46" s="47">
        <f t="shared" si="4"/>
        <v>1.08</v>
      </c>
      <c r="P46" s="47">
        <f t="shared" si="5"/>
        <v>2</v>
      </c>
      <c r="Q46" s="62">
        <f t="shared" si="3"/>
        <v>23</v>
      </c>
    </row>
    <row r="47" spans="5:17" x14ac:dyDescent="0.2">
      <c r="E47">
        <v>1998</v>
      </c>
      <c r="F47">
        <v>1998</v>
      </c>
      <c r="G47" s="47">
        <v>2</v>
      </c>
      <c r="H47" s="47">
        <v>2</v>
      </c>
      <c r="I47" s="47">
        <v>0</v>
      </c>
      <c r="K47" s="58">
        <f t="shared" si="0"/>
        <v>2</v>
      </c>
      <c r="L47" s="67">
        <f t="shared" si="1"/>
        <v>26</v>
      </c>
      <c r="M47" s="66">
        <f t="shared" si="2"/>
        <v>0.52</v>
      </c>
      <c r="N47" s="47">
        <f t="shared" si="4"/>
        <v>1.04</v>
      </c>
      <c r="P47" s="47">
        <f t="shared" si="5"/>
        <v>2</v>
      </c>
      <c r="Q47" s="62">
        <f t="shared" si="3"/>
        <v>24</v>
      </c>
    </row>
    <row r="48" spans="5:17" x14ac:dyDescent="0.2">
      <c r="E48">
        <v>2000</v>
      </c>
      <c r="F48">
        <v>2000</v>
      </c>
      <c r="G48" s="47">
        <v>3</v>
      </c>
      <c r="H48" s="47">
        <v>3</v>
      </c>
      <c r="I48" s="47">
        <v>0</v>
      </c>
      <c r="K48" s="58">
        <f t="shared" ref="K48:K71" si="6">H48</f>
        <v>3</v>
      </c>
      <c r="L48" s="67">
        <f t="shared" si="1"/>
        <v>24</v>
      </c>
      <c r="M48" s="66">
        <f t="shared" si="2"/>
        <v>0.48</v>
      </c>
      <c r="N48" s="47">
        <f t="shared" si="4"/>
        <v>1.44</v>
      </c>
      <c r="P48" s="47">
        <f t="shared" si="5"/>
        <v>3</v>
      </c>
      <c r="Q48" s="62">
        <f t="shared" si="3"/>
        <v>26</v>
      </c>
    </row>
    <row r="49" spans="5:17" x14ac:dyDescent="0.2">
      <c r="E49">
        <v>2001</v>
      </c>
      <c r="F49">
        <v>2001</v>
      </c>
      <c r="G49" s="47">
        <v>5</v>
      </c>
      <c r="H49" s="47">
        <v>5</v>
      </c>
      <c r="I49" s="47">
        <v>0</v>
      </c>
      <c r="K49" s="58">
        <f t="shared" si="6"/>
        <v>5</v>
      </c>
      <c r="L49" s="67">
        <f t="shared" ref="L49:L71" si="7">IF(F49="Missing","NA",$K$4-F49)</f>
        <v>23</v>
      </c>
      <c r="M49" s="66">
        <f t="shared" ref="M49:M71" si="8">IF(L49="NA",1-$M$4,MIN(L49/$L$4,1-$M$4))</f>
        <v>0.46</v>
      </c>
      <c r="N49" s="47">
        <f t="shared" si="4"/>
        <v>2.3000000000000003</v>
      </c>
      <c r="P49" s="47">
        <f t="shared" si="5"/>
        <v>5</v>
      </c>
      <c r="Q49" s="62">
        <f t="shared" ref="Q49:Q71" si="9">(1-M49)*$L$4</f>
        <v>27</v>
      </c>
    </row>
    <row r="50" spans="5:17" x14ac:dyDescent="0.2">
      <c r="E50">
        <v>2002</v>
      </c>
      <c r="F50">
        <v>2002</v>
      </c>
      <c r="G50" s="47">
        <v>42</v>
      </c>
      <c r="H50" s="47">
        <v>42</v>
      </c>
      <c r="I50" s="47">
        <v>0</v>
      </c>
      <c r="K50" s="58">
        <f t="shared" si="6"/>
        <v>42</v>
      </c>
      <c r="L50" s="67">
        <f t="shared" si="7"/>
        <v>22</v>
      </c>
      <c r="M50" s="66">
        <f t="shared" si="8"/>
        <v>0.44</v>
      </c>
      <c r="N50" s="47">
        <f t="shared" si="4"/>
        <v>18.48</v>
      </c>
      <c r="P50" s="47">
        <f t="shared" si="5"/>
        <v>42</v>
      </c>
      <c r="Q50" s="62">
        <f t="shared" si="9"/>
        <v>28.000000000000004</v>
      </c>
    </row>
    <row r="51" spans="5:17" x14ac:dyDescent="0.2">
      <c r="E51">
        <v>2003</v>
      </c>
      <c r="F51">
        <v>2003</v>
      </c>
      <c r="G51" s="47">
        <v>10</v>
      </c>
      <c r="H51" s="47">
        <v>10</v>
      </c>
      <c r="I51" s="47">
        <v>0</v>
      </c>
      <c r="K51" s="58">
        <f t="shared" si="6"/>
        <v>10</v>
      </c>
      <c r="L51" s="67">
        <f t="shared" si="7"/>
        <v>21</v>
      </c>
      <c r="M51" s="66">
        <f t="shared" si="8"/>
        <v>0.42</v>
      </c>
      <c r="N51" s="47">
        <f t="shared" si="4"/>
        <v>4.2</v>
      </c>
      <c r="P51" s="47">
        <f t="shared" si="5"/>
        <v>10</v>
      </c>
      <c r="Q51" s="62">
        <f t="shared" si="9"/>
        <v>29.000000000000004</v>
      </c>
    </row>
    <row r="52" spans="5:17" x14ac:dyDescent="0.2">
      <c r="E52">
        <v>2004</v>
      </c>
      <c r="F52">
        <v>2004</v>
      </c>
      <c r="G52" s="47">
        <v>28</v>
      </c>
      <c r="H52" s="47">
        <v>28</v>
      </c>
      <c r="I52" s="47">
        <v>0</v>
      </c>
      <c r="K52" s="58">
        <f t="shared" si="6"/>
        <v>28</v>
      </c>
      <c r="L52" s="67">
        <f t="shared" si="7"/>
        <v>20</v>
      </c>
      <c r="M52" s="66">
        <f t="shared" si="8"/>
        <v>0.4</v>
      </c>
      <c r="N52" s="47">
        <f t="shared" si="4"/>
        <v>11.200000000000001</v>
      </c>
      <c r="P52" s="47">
        <f t="shared" si="5"/>
        <v>28</v>
      </c>
      <c r="Q52" s="62">
        <f t="shared" si="9"/>
        <v>30</v>
      </c>
    </row>
    <row r="53" spans="5:17" x14ac:dyDescent="0.2">
      <c r="E53">
        <v>2005</v>
      </c>
      <c r="F53">
        <v>2005</v>
      </c>
      <c r="G53" s="47">
        <v>7</v>
      </c>
      <c r="H53" s="47">
        <v>7</v>
      </c>
      <c r="I53" s="47">
        <v>0</v>
      </c>
      <c r="K53" s="58">
        <f t="shared" si="6"/>
        <v>7</v>
      </c>
      <c r="L53" s="67">
        <f t="shared" si="7"/>
        <v>19</v>
      </c>
      <c r="M53" s="66">
        <f t="shared" si="8"/>
        <v>0.38</v>
      </c>
      <c r="N53" s="47">
        <f t="shared" si="4"/>
        <v>2.66</v>
      </c>
      <c r="P53" s="47">
        <f t="shared" si="5"/>
        <v>7</v>
      </c>
      <c r="Q53" s="62">
        <f t="shared" si="9"/>
        <v>31</v>
      </c>
    </row>
    <row r="54" spans="5:17" x14ac:dyDescent="0.2">
      <c r="E54">
        <v>2006</v>
      </c>
      <c r="F54">
        <v>2006</v>
      </c>
      <c r="G54" s="47">
        <v>9</v>
      </c>
      <c r="H54" s="47">
        <v>9</v>
      </c>
      <c r="I54" s="47">
        <v>0</v>
      </c>
      <c r="K54" s="58">
        <f t="shared" si="6"/>
        <v>9</v>
      </c>
      <c r="L54" s="67">
        <f t="shared" si="7"/>
        <v>18</v>
      </c>
      <c r="M54" s="66">
        <f t="shared" si="8"/>
        <v>0.36</v>
      </c>
      <c r="N54" s="47">
        <f t="shared" si="4"/>
        <v>3.2399999999999998</v>
      </c>
      <c r="P54" s="47">
        <f t="shared" si="5"/>
        <v>9</v>
      </c>
      <c r="Q54" s="62">
        <f t="shared" si="9"/>
        <v>32</v>
      </c>
    </row>
    <row r="55" spans="5:17" x14ac:dyDescent="0.2">
      <c r="E55">
        <v>2007</v>
      </c>
      <c r="F55">
        <v>2007</v>
      </c>
      <c r="G55" s="47">
        <v>4</v>
      </c>
      <c r="H55" s="47">
        <v>4</v>
      </c>
      <c r="I55" s="47">
        <v>0</v>
      </c>
      <c r="K55" s="58">
        <f t="shared" si="6"/>
        <v>4</v>
      </c>
      <c r="L55" s="67">
        <f t="shared" si="7"/>
        <v>17</v>
      </c>
      <c r="M55" s="66">
        <f t="shared" si="8"/>
        <v>0.34</v>
      </c>
      <c r="N55" s="47">
        <f t="shared" si="4"/>
        <v>1.36</v>
      </c>
      <c r="P55" s="47">
        <f t="shared" si="5"/>
        <v>4</v>
      </c>
      <c r="Q55" s="62">
        <f t="shared" si="9"/>
        <v>32.999999999999993</v>
      </c>
    </row>
    <row r="56" spans="5:17" x14ac:dyDescent="0.2">
      <c r="E56">
        <v>2008</v>
      </c>
      <c r="F56">
        <v>2008</v>
      </c>
      <c r="G56" s="47">
        <v>3</v>
      </c>
      <c r="H56" s="47">
        <v>3</v>
      </c>
      <c r="I56" s="47">
        <v>0</v>
      </c>
      <c r="K56" s="58">
        <f t="shared" si="6"/>
        <v>3</v>
      </c>
      <c r="L56" s="67">
        <f t="shared" si="7"/>
        <v>16</v>
      </c>
      <c r="M56" s="66">
        <f t="shared" si="8"/>
        <v>0.32</v>
      </c>
      <c r="N56" s="47">
        <f t="shared" si="4"/>
        <v>0.96</v>
      </c>
      <c r="P56" s="47">
        <f t="shared" si="5"/>
        <v>3</v>
      </c>
      <c r="Q56" s="62">
        <f t="shared" si="9"/>
        <v>34</v>
      </c>
    </row>
    <row r="57" spans="5:17" x14ac:dyDescent="0.2">
      <c r="E57">
        <v>2009</v>
      </c>
      <c r="F57">
        <v>2009</v>
      </c>
      <c r="G57" s="47">
        <v>5</v>
      </c>
      <c r="H57" s="47">
        <v>5</v>
      </c>
      <c r="I57" s="47">
        <v>0</v>
      </c>
      <c r="K57" s="58">
        <f t="shared" si="6"/>
        <v>5</v>
      </c>
      <c r="L57" s="67">
        <f t="shared" si="7"/>
        <v>15</v>
      </c>
      <c r="M57" s="66">
        <f t="shared" si="8"/>
        <v>0.3</v>
      </c>
      <c r="N57" s="47">
        <f t="shared" si="4"/>
        <v>1.5</v>
      </c>
      <c r="P57" s="47">
        <f t="shared" si="5"/>
        <v>5</v>
      </c>
      <c r="Q57" s="62">
        <f t="shared" si="9"/>
        <v>35</v>
      </c>
    </row>
    <row r="58" spans="5:17" x14ac:dyDescent="0.2">
      <c r="E58">
        <v>2010</v>
      </c>
      <c r="F58">
        <v>2010</v>
      </c>
      <c r="G58" s="47">
        <v>5</v>
      </c>
      <c r="H58" s="47">
        <v>5</v>
      </c>
      <c r="I58" s="47">
        <v>0</v>
      </c>
      <c r="K58" s="58">
        <f t="shared" si="6"/>
        <v>5</v>
      </c>
      <c r="L58" s="67">
        <f t="shared" si="7"/>
        <v>14</v>
      </c>
      <c r="M58" s="66">
        <f t="shared" si="8"/>
        <v>0.28000000000000003</v>
      </c>
      <c r="N58" s="47">
        <f t="shared" si="4"/>
        <v>1.4000000000000001</v>
      </c>
      <c r="P58" s="47">
        <f t="shared" si="5"/>
        <v>5</v>
      </c>
      <c r="Q58" s="62">
        <f t="shared" si="9"/>
        <v>36</v>
      </c>
    </row>
    <row r="59" spans="5:17" x14ac:dyDescent="0.2">
      <c r="E59">
        <v>2011</v>
      </c>
      <c r="F59">
        <v>2011</v>
      </c>
      <c r="G59" s="47">
        <v>2</v>
      </c>
      <c r="H59" s="47">
        <v>2</v>
      </c>
      <c r="I59" s="47">
        <v>0</v>
      </c>
      <c r="K59" s="58">
        <f t="shared" si="6"/>
        <v>2</v>
      </c>
      <c r="L59" s="67">
        <f t="shared" si="7"/>
        <v>13</v>
      </c>
      <c r="M59" s="66">
        <f t="shared" si="8"/>
        <v>0.26</v>
      </c>
      <c r="N59" s="47">
        <f t="shared" si="4"/>
        <v>0.52</v>
      </c>
      <c r="P59" s="47">
        <f t="shared" si="5"/>
        <v>2</v>
      </c>
      <c r="Q59" s="62">
        <f t="shared" si="9"/>
        <v>37</v>
      </c>
    </row>
    <row r="60" spans="5:17" x14ac:dyDescent="0.2">
      <c r="E60">
        <v>2012</v>
      </c>
      <c r="F60">
        <v>2012</v>
      </c>
      <c r="G60" s="47">
        <v>6</v>
      </c>
      <c r="H60" s="47">
        <v>6</v>
      </c>
      <c r="I60" s="47">
        <v>0</v>
      </c>
      <c r="K60" s="58">
        <f t="shared" si="6"/>
        <v>6</v>
      </c>
      <c r="L60" s="67">
        <f t="shared" si="7"/>
        <v>12</v>
      </c>
      <c r="M60" s="66">
        <f t="shared" si="8"/>
        <v>0.24</v>
      </c>
      <c r="N60" s="47">
        <f t="shared" si="4"/>
        <v>1.44</v>
      </c>
      <c r="P60" s="47">
        <f t="shared" si="5"/>
        <v>6</v>
      </c>
      <c r="Q60" s="62">
        <f t="shared" si="9"/>
        <v>38</v>
      </c>
    </row>
    <row r="61" spans="5:17" x14ac:dyDescent="0.2">
      <c r="E61">
        <v>2013</v>
      </c>
      <c r="F61">
        <v>2013</v>
      </c>
      <c r="G61" s="47">
        <v>9</v>
      </c>
      <c r="H61" s="47">
        <v>9</v>
      </c>
      <c r="I61" s="47">
        <v>0</v>
      </c>
      <c r="K61" s="58">
        <f t="shared" si="6"/>
        <v>9</v>
      </c>
      <c r="L61" s="67">
        <f t="shared" si="7"/>
        <v>11</v>
      </c>
      <c r="M61" s="66">
        <f t="shared" si="8"/>
        <v>0.22</v>
      </c>
      <c r="N61" s="47">
        <f t="shared" si="4"/>
        <v>1.98</v>
      </c>
      <c r="P61" s="47">
        <f t="shared" si="5"/>
        <v>9</v>
      </c>
      <c r="Q61" s="62">
        <f t="shared" si="9"/>
        <v>39</v>
      </c>
    </row>
    <row r="62" spans="5:17" x14ac:dyDescent="0.2">
      <c r="E62">
        <v>2014</v>
      </c>
      <c r="F62">
        <v>2014</v>
      </c>
      <c r="G62" s="47">
        <v>10</v>
      </c>
      <c r="H62" s="47">
        <v>10</v>
      </c>
      <c r="I62" s="47">
        <v>0</v>
      </c>
      <c r="K62" s="58">
        <f t="shared" si="6"/>
        <v>10</v>
      </c>
      <c r="L62" s="67">
        <f t="shared" si="7"/>
        <v>10</v>
      </c>
      <c r="M62" s="66">
        <f t="shared" si="8"/>
        <v>0.2</v>
      </c>
      <c r="N62" s="47">
        <f t="shared" si="4"/>
        <v>2</v>
      </c>
      <c r="P62" s="47">
        <f t="shared" si="5"/>
        <v>10</v>
      </c>
      <c r="Q62" s="62">
        <f t="shared" si="9"/>
        <v>40</v>
      </c>
    </row>
    <row r="63" spans="5:17" x14ac:dyDescent="0.2">
      <c r="E63">
        <v>2015</v>
      </c>
      <c r="F63">
        <v>2015</v>
      </c>
      <c r="G63" s="47">
        <v>1</v>
      </c>
      <c r="H63" s="47">
        <v>1</v>
      </c>
      <c r="I63" s="47">
        <v>0</v>
      </c>
      <c r="K63" s="58">
        <f t="shared" si="6"/>
        <v>1</v>
      </c>
      <c r="L63" s="67">
        <f t="shared" si="7"/>
        <v>9</v>
      </c>
      <c r="M63" s="66">
        <f t="shared" si="8"/>
        <v>0.18</v>
      </c>
      <c r="N63" s="47">
        <f t="shared" si="4"/>
        <v>0.18</v>
      </c>
      <c r="P63" s="47">
        <f t="shared" si="5"/>
        <v>1</v>
      </c>
      <c r="Q63" s="62">
        <f t="shared" si="9"/>
        <v>41</v>
      </c>
    </row>
    <row r="64" spans="5:17" x14ac:dyDescent="0.2">
      <c r="E64">
        <v>2016</v>
      </c>
      <c r="F64">
        <v>2016</v>
      </c>
      <c r="G64" s="47">
        <v>2</v>
      </c>
      <c r="H64" s="47">
        <v>2</v>
      </c>
      <c r="I64" s="47">
        <v>0</v>
      </c>
      <c r="K64" s="58">
        <f t="shared" si="6"/>
        <v>2</v>
      </c>
      <c r="L64" s="67">
        <f t="shared" si="7"/>
        <v>8</v>
      </c>
      <c r="M64" s="66">
        <f t="shared" si="8"/>
        <v>0.16</v>
      </c>
      <c r="N64" s="47">
        <f t="shared" si="4"/>
        <v>0.32</v>
      </c>
      <c r="P64" s="47">
        <f t="shared" si="5"/>
        <v>2</v>
      </c>
      <c r="Q64" s="62">
        <f t="shared" si="9"/>
        <v>42</v>
      </c>
    </row>
    <row r="65" spans="5:17" x14ac:dyDescent="0.2">
      <c r="E65">
        <v>2017</v>
      </c>
      <c r="F65">
        <v>2017</v>
      </c>
      <c r="G65" s="47">
        <v>4</v>
      </c>
      <c r="H65" s="47">
        <v>4</v>
      </c>
      <c r="I65" s="47">
        <v>0</v>
      </c>
      <c r="K65" s="58">
        <f t="shared" si="6"/>
        <v>4</v>
      </c>
      <c r="L65" s="67">
        <f t="shared" si="7"/>
        <v>7</v>
      </c>
      <c r="M65" s="66">
        <f t="shared" si="8"/>
        <v>0.14000000000000001</v>
      </c>
      <c r="N65" s="47">
        <f t="shared" si="4"/>
        <v>0.56000000000000005</v>
      </c>
      <c r="P65" s="47">
        <f t="shared" si="5"/>
        <v>4</v>
      </c>
      <c r="Q65" s="62">
        <f t="shared" si="9"/>
        <v>43</v>
      </c>
    </row>
    <row r="66" spans="5:17" x14ac:dyDescent="0.2">
      <c r="E66">
        <v>2019</v>
      </c>
      <c r="F66">
        <v>2019</v>
      </c>
      <c r="G66" s="47">
        <v>9</v>
      </c>
      <c r="H66" s="47">
        <v>9</v>
      </c>
      <c r="I66" s="47">
        <v>0</v>
      </c>
      <c r="K66" s="58">
        <f t="shared" si="6"/>
        <v>9</v>
      </c>
      <c r="L66" s="67">
        <f t="shared" si="7"/>
        <v>5</v>
      </c>
      <c r="M66" s="66">
        <f t="shared" si="8"/>
        <v>0.1</v>
      </c>
      <c r="N66" s="47">
        <f t="shared" si="4"/>
        <v>0.9</v>
      </c>
      <c r="P66" s="47">
        <f t="shared" si="5"/>
        <v>9</v>
      </c>
      <c r="Q66" s="62">
        <f t="shared" si="9"/>
        <v>45</v>
      </c>
    </row>
    <row r="67" spans="5:17" x14ac:dyDescent="0.2">
      <c r="E67">
        <v>2020</v>
      </c>
      <c r="F67">
        <v>2020</v>
      </c>
      <c r="G67" s="47">
        <v>17</v>
      </c>
      <c r="H67" s="47">
        <v>17</v>
      </c>
      <c r="I67" s="47">
        <v>0</v>
      </c>
      <c r="K67" s="58">
        <f t="shared" si="6"/>
        <v>17</v>
      </c>
      <c r="L67" s="67">
        <f t="shared" si="7"/>
        <v>4</v>
      </c>
      <c r="M67" s="66">
        <f t="shared" si="8"/>
        <v>0.08</v>
      </c>
      <c r="N67" s="47">
        <f t="shared" si="4"/>
        <v>1.36</v>
      </c>
      <c r="P67" s="47">
        <f t="shared" si="5"/>
        <v>17</v>
      </c>
      <c r="Q67" s="62">
        <f t="shared" si="9"/>
        <v>46</v>
      </c>
    </row>
    <row r="68" spans="5:17" x14ac:dyDescent="0.2">
      <c r="E68">
        <v>2021</v>
      </c>
      <c r="F68">
        <v>2021</v>
      </c>
      <c r="G68" s="47">
        <v>10</v>
      </c>
      <c r="H68" s="47">
        <v>10</v>
      </c>
      <c r="I68" s="47">
        <v>0</v>
      </c>
      <c r="K68" s="58">
        <f t="shared" si="6"/>
        <v>10</v>
      </c>
      <c r="L68" s="67">
        <f t="shared" si="7"/>
        <v>3</v>
      </c>
      <c r="M68" s="66">
        <f t="shared" si="8"/>
        <v>0.06</v>
      </c>
      <c r="N68" s="47">
        <f t="shared" si="4"/>
        <v>0.6</v>
      </c>
      <c r="P68" s="47">
        <f t="shared" si="5"/>
        <v>10</v>
      </c>
      <c r="Q68" s="62">
        <f t="shared" si="9"/>
        <v>47</v>
      </c>
    </row>
    <row r="69" spans="5:17" x14ac:dyDescent="0.2">
      <c r="E69">
        <v>2022</v>
      </c>
      <c r="F69">
        <v>2022</v>
      </c>
      <c r="G69" s="47">
        <v>30</v>
      </c>
      <c r="H69" s="47">
        <v>30</v>
      </c>
      <c r="I69" s="47">
        <v>0</v>
      </c>
      <c r="K69" s="58">
        <f t="shared" si="6"/>
        <v>30</v>
      </c>
      <c r="L69" s="67">
        <f t="shared" si="7"/>
        <v>2</v>
      </c>
      <c r="M69" s="66">
        <f t="shared" si="8"/>
        <v>0.04</v>
      </c>
      <c r="N69" s="47">
        <f t="shared" si="4"/>
        <v>1.2</v>
      </c>
      <c r="P69" s="47">
        <f t="shared" si="5"/>
        <v>30</v>
      </c>
      <c r="Q69" s="62">
        <f t="shared" si="9"/>
        <v>48</v>
      </c>
    </row>
    <row r="70" spans="5:17" x14ac:dyDescent="0.2">
      <c r="E70">
        <v>2023</v>
      </c>
      <c r="F70">
        <v>2023</v>
      </c>
      <c r="G70" s="47">
        <v>26</v>
      </c>
      <c r="H70" s="47">
        <v>26</v>
      </c>
      <c r="I70" s="47">
        <v>0</v>
      </c>
      <c r="K70" s="58">
        <f t="shared" si="6"/>
        <v>26</v>
      </c>
      <c r="L70" s="67">
        <f t="shared" si="7"/>
        <v>1</v>
      </c>
      <c r="M70" s="66">
        <f t="shared" si="8"/>
        <v>0.02</v>
      </c>
      <c r="N70" s="47">
        <f t="shared" si="4"/>
        <v>0.52</v>
      </c>
      <c r="P70" s="47">
        <f t="shared" si="5"/>
        <v>26</v>
      </c>
      <c r="Q70" s="62">
        <f t="shared" si="9"/>
        <v>49</v>
      </c>
    </row>
    <row r="71" spans="5:17" x14ac:dyDescent="0.2">
      <c r="E71">
        <v>2024</v>
      </c>
      <c r="F71">
        <v>2024</v>
      </c>
      <c r="G71" s="47">
        <v>18</v>
      </c>
      <c r="H71" s="47">
        <v>15</v>
      </c>
      <c r="I71" s="47">
        <v>3</v>
      </c>
      <c r="K71" s="58">
        <f t="shared" si="6"/>
        <v>15</v>
      </c>
      <c r="L71" s="67">
        <f t="shared" si="7"/>
        <v>0</v>
      </c>
      <c r="M71" s="66">
        <f t="shared" si="8"/>
        <v>0</v>
      </c>
      <c r="N71" s="47">
        <f t="shared" si="4"/>
        <v>0</v>
      </c>
      <c r="P71" s="47">
        <f t="shared" si="5"/>
        <v>15</v>
      </c>
      <c r="Q71" s="62">
        <f t="shared" si="9"/>
        <v>50</v>
      </c>
    </row>
  </sheetData>
  <pageMargins left="0.7" right="0.7" top="0.75" bottom="0.75" header="0.3" footer="0.3"/>
  <pageSetup paperSize="9" orientation="portrait" horizontalDpi="90" verticalDpi="90" r:id="rId1"/>
  <headerFooter>
    <oddHeader>&amp;C&amp;"Aptos"&amp;10&amp;K000000 OFFICIAL&amp;1#_x000D_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5B5EB6-ABCD-46C2-97FB-C098175E04C9}">
  <dimension ref="A1:AB1803"/>
  <sheetViews>
    <sheetView showGridLines="0" zoomScaleNormal="100" workbookViewId="0"/>
  </sheetViews>
  <sheetFormatPr defaultRowHeight="14.25" x14ac:dyDescent="0.2"/>
  <cols>
    <col min="1" max="4" width="1.625" customWidth="1"/>
    <col min="5" max="5" width="28.625" customWidth="1"/>
    <col min="6" max="6" width="19.75" customWidth="1"/>
    <col min="7" max="11" width="10.25" customWidth="1"/>
    <col min="12" max="16" width="9" customWidth="1"/>
    <col min="17" max="17" width="1.625" customWidth="1"/>
    <col min="18" max="18" width="11.375" customWidth="1"/>
    <col min="19" max="19" width="1.625" customWidth="1"/>
    <col min="20" max="20" width="16.625" customWidth="1"/>
    <col min="21" max="21" width="1.625" customWidth="1"/>
    <col min="22" max="23" width="15.625" customWidth="1"/>
    <col min="24" max="25" width="1.625" customWidth="1"/>
    <col min="26" max="28" width="9" customWidth="1"/>
  </cols>
  <sheetData>
    <row r="1" spans="1:28" s="2" customFormat="1" ht="18" x14ac:dyDescent="0.25">
      <c r="A1" s="2" t="str" cm="1">
        <f t="array" aca="1" ref="A1" ca="1">_xlfn.TEXTAFTER(CELL("filename",A1),"]")</f>
        <v>Rail</v>
      </c>
    </row>
    <row r="3" spans="1:28" x14ac:dyDescent="0.2">
      <c r="E3" s="36" t="s">
        <v>91</v>
      </c>
      <c r="G3" s="37">
        <f>1-(W14/V14)</f>
        <v>0.47049010984003514</v>
      </c>
      <c r="I3" s="36" t="str">
        <f>Cover!C13</f>
        <v>Missing information assumption</v>
      </c>
    </row>
    <row r="4" spans="1:28" x14ac:dyDescent="0.2">
      <c r="G4" s="86"/>
      <c r="I4" s="69">
        <f>Cover!E13</f>
        <v>0.1</v>
      </c>
    </row>
    <row r="5" spans="1:28" ht="5.0999999999999996" customHeight="1" x14ac:dyDescent="0.2">
      <c r="G5" s="86"/>
    </row>
    <row r="6" spans="1:28" x14ac:dyDescent="0.2">
      <c r="E6" s="72" t="s">
        <v>106</v>
      </c>
      <c r="F6" s="74" t="s">
        <v>107</v>
      </c>
      <c r="G6" s="74" t="s">
        <v>108</v>
      </c>
      <c r="H6" s="74" t="s">
        <v>109</v>
      </c>
      <c r="I6" s="74" t="s">
        <v>110</v>
      </c>
      <c r="J6" s="74" t="s">
        <v>111</v>
      </c>
      <c r="K6" s="75" t="s">
        <v>98</v>
      </c>
    </row>
    <row r="7" spans="1:28" x14ac:dyDescent="0.2">
      <c r="E7" s="73" t="s">
        <v>112</v>
      </c>
      <c r="F7" s="76">
        <v>6247.6337800000101</v>
      </c>
      <c r="G7" s="76">
        <v>1312.2297099999996</v>
      </c>
      <c r="H7" s="76">
        <v>451.75830999999988</v>
      </c>
      <c r="I7" s="76">
        <v>200.08206999999996</v>
      </c>
      <c r="J7" s="76">
        <v>354.96211000000005</v>
      </c>
      <c r="K7" s="77">
        <v>8566.6659800000016</v>
      </c>
    </row>
    <row r="8" spans="1:28" x14ac:dyDescent="0.2">
      <c r="E8" s="73" t="s">
        <v>113</v>
      </c>
      <c r="F8" s="79">
        <f>F7/$K$7</f>
        <v>0.72929583044161239</v>
      </c>
      <c r="G8" s="79">
        <f t="shared" ref="G8:J8" si="0">G7/$K$7</f>
        <v>0.15317857764777698</v>
      </c>
      <c r="H8" s="79">
        <f t="shared" si="0"/>
        <v>5.2734437300892618E-2</v>
      </c>
      <c r="I8" s="79">
        <f t="shared" si="0"/>
        <v>2.3355885529693539E-2</v>
      </c>
      <c r="J8" s="79">
        <f t="shared" si="0"/>
        <v>4.1435269080025455E-2</v>
      </c>
      <c r="K8" s="78"/>
      <c r="T8" s="47"/>
      <c r="U8" s="47"/>
      <c r="V8" s="47"/>
      <c r="W8" s="47"/>
    </row>
    <row r="9" spans="1:28" x14ac:dyDescent="0.2">
      <c r="E9" s="80" t="s">
        <v>114</v>
      </c>
      <c r="F9" s="80" t="s">
        <v>107</v>
      </c>
      <c r="G9" s="80" t="s">
        <v>108</v>
      </c>
      <c r="H9" s="80" t="s">
        <v>109</v>
      </c>
      <c r="I9" s="80" t="s">
        <v>110</v>
      </c>
      <c r="J9" s="80" t="s">
        <v>111</v>
      </c>
      <c r="K9" s="80"/>
    </row>
    <row r="10" spans="1:28" x14ac:dyDescent="0.2">
      <c r="E10" t="s">
        <v>115</v>
      </c>
      <c r="F10" s="35">
        <v>0.65</v>
      </c>
      <c r="G10" s="35">
        <v>0.375</v>
      </c>
      <c r="H10" s="35">
        <v>0.17499999999999999</v>
      </c>
      <c r="I10" s="35">
        <v>0.1</v>
      </c>
      <c r="J10" s="35">
        <v>0.1</v>
      </c>
    </row>
    <row r="11" spans="1:28" ht="5.0999999999999996" customHeight="1" x14ac:dyDescent="0.2"/>
    <row r="12" spans="1:28" ht="15" x14ac:dyDescent="0.25">
      <c r="E12" s="19" t="s">
        <v>149</v>
      </c>
      <c r="F12" s="19"/>
      <c r="G12" s="19"/>
      <c r="H12" s="19"/>
      <c r="I12" s="19"/>
      <c r="J12" s="19"/>
      <c r="K12" s="19"/>
      <c r="L12" s="19"/>
      <c r="M12" s="19"/>
      <c r="N12" s="19"/>
      <c r="O12" s="19"/>
      <c r="P12" s="19"/>
      <c r="R12" s="19" t="s">
        <v>150</v>
      </c>
      <c r="S12" s="19"/>
      <c r="T12" s="19"/>
      <c r="U12" s="19"/>
      <c r="V12" s="19"/>
      <c r="W12" s="19"/>
      <c r="X12" s="19"/>
      <c r="Y12" s="19"/>
      <c r="Z12" s="19"/>
      <c r="AA12" s="19"/>
      <c r="AB12" s="19"/>
    </row>
    <row r="13" spans="1:28" ht="5.0999999999999996" customHeight="1" x14ac:dyDescent="0.2"/>
    <row r="14" spans="1:28" x14ac:dyDescent="0.2">
      <c r="E14" s="103" t="s">
        <v>79</v>
      </c>
      <c r="F14" s="100"/>
      <c r="G14" s="109">
        <f t="shared" ref="G14:L14" si="1">SUM(G19:G1803)</f>
        <v>6247.6337800000028</v>
      </c>
      <c r="H14" s="109">
        <f t="shared" si="1"/>
        <v>1312.2297099999969</v>
      </c>
      <c r="I14" s="109">
        <f t="shared" si="1"/>
        <v>451.75831000000051</v>
      </c>
      <c r="J14" s="109">
        <f t="shared" si="1"/>
        <v>200.08207000000002</v>
      </c>
      <c r="K14" s="109">
        <f t="shared" si="1"/>
        <v>354.96211000000022</v>
      </c>
      <c r="L14" s="109">
        <f t="shared" si="1"/>
        <v>8566.6659800000089</v>
      </c>
      <c r="M14" s="100"/>
      <c r="N14" s="109">
        <f>SUM(N19:N1803)</f>
        <v>10848.093120000007</v>
      </c>
      <c r="O14" s="109">
        <f>SUM(O19:O1803)</f>
        <v>2281.4271400000002</v>
      </c>
      <c r="P14" s="100"/>
      <c r="Q14" s="100"/>
      <c r="R14" s="100"/>
      <c r="S14" s="100"/>
      <c r="T14" s="109">
        <f>SUM(T19:T1803)</f>
        <v>10301861288.118229</v>
      </c>
      <c r="U14" s="100"/>
      <c r="V14" s="109">
        <f>SUM(V19:V1803)</f>
        <v>8329712867.0754375</v>
      </c>
      <c r="W14" s="118">
        <f>SUM(W19:W1803)</f>
        <v>4410665345.3091612</v>
      </c>
    </row>
    <row r="15" spans="1:28" x14ac:dyDescent="0.2">
      <c r="E15" s="105" t="s">
        <v>58</v>
      </c>
      <c r="F15" s="101"/>
      <c r="G15" s="101"/>
      <c r="H15" s="101"/>
      <c r="I15" s="101"/>
      <c r="J15" s="101"/>
      <c r="K15" s="101"/>
      <c r="L15" s="101"/>
      <c r="M15" s="101"/>
      <c r="N15" s="101"/>
      <c r="O15" s="101"/>
      <c r="P15" s="117">
        <f>AVERAGE(P19:P1803)</f>
        <v>0.55229135169817045</v>
      </c>
      <c r="Q15" s="101"/>
      <c r="R15" s="117">
        <f>AVERAGE(R19:R1803)</f>
        <v>0.30549483822253254</v>
      </c>
      <c r="S15" s="101"/>
      <c r="T15" s="101"/>
      <c r="U15" s="101"/>
      <c r="V15" s="101"/>
      <c r="W15" s="119"/>
    </row>
    <row r="16" spans="1:28" ht="5.0999999999999996" customHeight="1" x14ac:dyDescent="0.2"/>
    <row r="17" spans="5:26" x14ac:dyDescent="0.2">
      <c r="G17" s="81" t="s">
        <v>119</v>
      </c>
      <c r="H17" s="82"/>
      <c r="I17" s="83"/>
      <c r="J17" s="82"/>
      <c r="K17" s="84"/>
    </row>
    <row r="18" spans="5:26" ht="71.25" x14ac:dyDescent="0.2">
      <c r="E18" s="30" t="s">
        <v>105</v>
      </c>
      <c r="F18" s="30" t="s">
        <v>65</v>
      </c>
      <c r="G18" s="85" t="s">
        <v>107</v>
      </c>
      <c r="H18" s="85" t="s">
        <v>108</v>
      </c>
      <c r="I18" s="85" t="s">
        <v>109</v>
      </c>
      <c r="J18" s="85" t="s">
        <v>110</v>
      </c>
      <c r="K18" s="85" t="s">
        <v>111</v>
      </c>
      <c r="L18" s="85" t="s">
        <v>175</v>
      </c>
      <c r="M18" s="85" t="s">
        <v>176</v>
      </c>
      <c r="N18" s="85" t="s">
        <v>177</v>
      </c>
      <c r="O18" s="85" t="s">
        <v>178</v>
      </c>
      <c r="P18" s="85" t="s">
        <v>179</v>
      </c>
      <c r="R18" s="30" t="s">
        <v>116</v>
      </c>
      <c r="T18" s="30" t="s">
        <v>120</v>
      </c>
      <c r="V18" s="30" t="s">
        <v>118</v>
      </c>
      <c r="W18" s="30" t="s">
        <v>127</v>
      </c>
    </row>
    <row r="19" spans="5:26" x14ac:dyDescent="0.2">
      <c r="E19" s="13">
        <v>839294</v>
      </c>
      <c r="F19" s="13" t="s">
        <v>73</v>
      </c>
      <c r="G19" s="47">
        <v>3.3559999999999999</v>
      </c>
      <c r="H19" s="47">
        <v>1.84</v>
      </c>
      <c r="I19" s="47">
        <v>0</v>
      </c>
      <c r="J19" s="47">
        <v>0</v>
      </c>
      <c r="K19" s="47">
        <v>0</v>
      </c>
      <c r="L19" s="47">
        <v>5.1959999999999997</v>
      </c>
      <c r="M19" s="47">
        <v>3</v>
      </c>
      <c r="N19" s="47">
        <v>4.0739999999999998</v>
      </c>
      <c r="O19" s="47">
        <v>-1.1219999999999999</v>
      </c>
      <c r="P19" s="38">
        <f>IF(L19=0,"", MAX(((SUMPRODUCT(G19:K19,$F$10:$J$10)/L19)),0.1))</f>
        <v>0.55261739799846032</v>
      </c>
      <c r="R19" s="38">
        <f>IF(L19=0,$I$4,P19)</f>
        <v>0.55261739799846032</v>
      </c>
      <c r="S19" s="38"/>
      <c r="T19" s="47">
        <v>3502064.6353887804</v>
      </c>
      <c r="U19" s="47"/>
      <c r="V19" s="47">
        <f t="shared" ref="V19:V82" si="2">IF(F19="Operational",T19,0)</f>
        <v>3502064.6353887804</v>
      </c>
      <c r="W19" s="47">
        <f>V19*R19</f>
        <v>1935301.8464309745</v>
      </c>
      <c r="Z19" s="54"/>
    </row>
    <row r="20" spans="5:26" x14ac:dyDescent="0.2">
      <c r="E20" s="13">
        <v>839292</v>
      </c>
      <c r="F20" s="13" t="s">
        <v>73</v>
      </c>
      <c r="G20" s="47">
        <v>49.323</v>
      </c>
      <c r="H20" s="47">
        <v>18.456</v>
      </c>
      <c r="I20" s="47">
        <v>2.76</v>
      </c>
      <c r="J20" s="47">
        <v>1.599</v>
      </c>
      <c r="K20" s="47">
        <v>1.05</v>
      </c>
      <c r="L20" s="47">
        <v>73.188000000000002</v>
      </c>
      <c r="M20" s="47">
        <v>3</v>
      </c>
      <c r="N20" s="47">
        <v>54.777000000000001</v>
      </c>
      <c r="O20" s="47">
        <v>-18.411000000000001</v>
      </c>
      <c r="P20" s="38">
        <f t="shared" ref="P20:P83" si="3">IF(L20=0,"", MAX(((SUMPRODUCT(G20:K20,$F$10:$J$10)/L20)),0.1))</f>
        <v>0.54283284144941779</v>
      </c>
      <c r="R20" s="38">
        <f t="shared" ref="R20:R83" si="4">IF(L20=0,$I$4,P20)</f>
        <v>0.54283284144941779</v>
      </c>
      <c r="S20" s="38"/>
      <c r="T20" s="47">
        <v>47087038.422359154</v>
      </c>
      <c r="U20" s="47"/>
      <c r="V20" s="47">
        <f t="shared" si="2"/>
        <v>47087038.422359154</v>
      </c>
      <c r="W20" s="47">
        <f t="shared" ref="W20:W83" si="5">V20*R20</f>
        <v>25560390.862247132</v>
      </c>
      <c r="Z20" s="54"/>
    </row>
    <row r="21" spans="5:26" x14ac:dyDescent="0.2">
      <c r="E21" s="13">
        <v>839290</v>
      </c>
      <c r="F21" s="13" t="s">
        <v>73</v>
      </c>
      <c r="G21" s="47">
        <v>3.5419999999999998</v>
      </c>
      <c r="H21" s="47">
        <v>1.5820000000000001</v>
      </c>
      <c r="I21" s="47">
        <v>0</v>
      </c>
      <c r="J21" s="47">
        <v>0</v>
      </c>
      <c r="K21" s="47">
        <v>0</v>
      </c>
      <c r="L21" s="47">
        <v>5.1239999999999997</v>
      </c>
      <c r="M21" s="47">
        <v>3</v>
      </c>
      <c r="N21" s="47">
        <v>4.3470000000000004</v>
      </c>
      <c r="O21" s="47">
        <v>-0.77699999999999925</v>
      </c>
      <c r="P21" s="38">
        <f t="shared" si="3"/>
        <v>0.56509562841530059</v>
      </c>
      <c r="R21" s="38">
        <f t="shared" si="4"/>
        <v>0.56509562841530059</v>
      </c>
      <c r="S21" s="38"/>
      <c r="T21" s="47">
        <v>3736739.0697189556</v>
      </c>
      <c r="U21" s="47"/>
      <c r="V21" s="47">
        <f t="shared" si="2"/>
        <v>3736739.0697189556</v>
      </c>
      <c r="W21" s="47">
        <f t="shared" si="5"/>
        <v>2111614.9128268389</v>
      </c>
      <c r="Z21" s="54"/>
    </row>
    <row r="22" spans="5:26" x14ac:dyDescent="0.2">
      <c r="E22" s="13">
        <v>839288</v>
      </c>
      <c r="F22" s="13" t="s">
        <v>73</v>
      </c>
      <c r="G22" s="47">
        <v>52.627899999999997</v>
      </c>
      <c r="H22" s="47">
        <v>14.5722</v>
      </c>
      <c r="I22" s="47">
        <v>3.1615000000000002</v>
      </c>
      <c r="J22" s="47">
        <v>1.0448999999999999</v>
      </c>
      <c r="K22" s="47">
        <v>1.6335</v>
      </c>
      <c r="L22" s="47">
        <v>73.039999999999992</v>
      </c>
      <c r="M22" s="47">
        <v>3</v>
      </c>
      <c r="N22" s="47">
        <v>54.753</v>
      </c>
      <c r="O22" s="47">
        <v>-18.286999999999992</v>
      </c>
      <c r="P22" s="38">
        <f t="shared" si="3"/>
        <v>0.55440597617743703</v>
      </c>
      <c r="R22" s="38">
        <f t="shared" si="4"/>
        <v>0.55440597617743703</v>
      </c>
      <c r="S22" s="38"/>
      <c r="T22" s="47">
        <v>44593544.968425088</v>
      </c>
      <c r="U22" s="47"/>
      <c r="V22" s="47">
        <f t="shared" si="2"/>
        <v>44593544.968425088</v>
      </c>
      <c r="W22" s="47">
        <f t="shared" si="5"/>
        <v>24722927.829432145</v>
      </c>
      <c r="Z22" s="54"/>
    </row>
    <row r="23" spans="5:26" x14ac:dyDescent="0.2">
      <c r="E23" s="13">
        <v>839286</v>
      </c>
      <c r="F23" s="13" t="s">
        <v>73</v>
      </c>
      <c r="G23" s="47">
        <v>0</v>
      </c>
      <c r="H23" s="47">
        <v>0</v>
      </c>
      <c r="I23" s="47">
        <v>0</v>
      </c>
      <c r="J23" s="47">
        <v>0</v>
      </c>
      <c r="K23" s="47">
        <v>0</v>
      </c>
      <c r="L23" s="47">
        <v>0</v>
      </c>
      <c r="M23" s="47">
        <v>3</v>
      </c>
      <c r="N23" s="47">
        <v>0.252</v>
      </c>
      <c r="O23" s="47">
        <v>0.252</v>
      </c>
      <c r="P23" s="38" t="str">
        <f t="shared" si="3"/>
        <v/>
      </c>
      <c r="R23" s="38">
        <f t="shared" si="4"/>
        <v>0.1</v>
      </c>
      <c r="S23" s="38"/>
      <c r="T23" s="47">
        <v>216622.55476631629</v>
      </c>
      <c r="U23" s="47"/>
      <c r="V23" s="47">
        <f t="shared" si="2"/>
        <v>216622.55476631629</v>
      </c>
      <c r="W23" s="47">
        <f t="shared" si="5"/>
        <v>21662.255476631632</v>
      </c>
      <c r="Z23" s="54"/>
    </row>
    <row r="24" spans="5:26" x14ac:dyDescent="0.2">
      <c r="E24" s="13">
        <v>839284</v>
      </c>
      <c r="F24" s="13" t="s">
        <v>73</v>
      </c>
      <c r="G24" s="47">
        <v>0.39600000000000002</v>
      </c>
      <c r="H24" s="47">
        <v>0</v>
      </c>
      <c r="I24" s="47">
        <v>0</v>
      </c>
      <c r="J24" s="47">
        <v>0</v>
      </c>
      <c r="K24" s="47">
        <v>0</v>
      </c>
      <c r="L24" s="47">
        <v>0.39600000000000002</v>
      </c>
      <c r="M24" s="47">
        <v>3</v>
      </c>
      <c r="N24" s="47">
        <v>0.42000000000000004</v>
      </c>
      <c r="O24" s="47">
        <v>2.4000000000000021E-2</v>
      </c>
      <c r="P24" s="38">
        <f t="shared" si="3"/>
        <v>0.65</v>
      </c>
      <c r="R24" s="38">
        <f t="shared" si="4"/>
        <v>0.65</v>
      </c>
      <c r="S24" s="38"/>
      <c r="T24" s="47">
        <v>361037.59127719386</v>
      </c>
      <c r="U24" s="47"/>
      <c r="V24" s="47">
        <f t="shared" si="2"/>
        <v>361037.59127719386</v>
      </c>
      <c r="W24" s="47">
        <f t="shared" si="5"/>
        <v>234674.43433017601</v>
      </c>
      <c r="Z24" s="54"/>
    </row>
    <row r="25" spans="5:26" x14ac:dyDescent="0.2">
      <c r="E25" s="13">
        <v>839282</v>
      </c>
      <c r="F25" s="13" t="s">
        <v>73</v>
      </c>
      <c r="G25" s="47">
        <v>6.08</v>
      </c>
      <c r="H25" s="47">
        <v>0.1</v>
      </c>
      <c r="I25" s="47">
        <v>0</v>
      </c>
      <c r="J25" s="47">
        <v>0</v>
      </c>
      <c r="K25" s="47">
        <v>0</v>
      </c>
      <c r="L25" s="47">
        <v>6.18</v>
      </c>
      <c r="M25" s="47">
        <v>3</v>
      </c>
      <c r="N25" s="47">
        <v>4.8449999999999998</v>
      </c>
      <c r="O25" s="47">
        <v>-1.335</v>
      </c>
      <c r="P25" s="38">
        <f t="shared" si="3"/>
        <v>0.64555016181229785</v>
      </c>
      <c r="R25" s="38">
        <f t="shared" si="4"/>
        <v>0.64555016181229785</v>
      </c>
      <c r="S25" s="38"/>
      <c r="T25" s="47">
        <v>3946007.0749003622</v>
      </c>
      <c r="U25" s="47"/>
      <c r="V25" s="47">
        <f t="shared" si="2"/>
        <v>3946007.0749003622</v>
      </c>
      <c r="W25" s="47">
        <f t="shared" si="5"/>
        <v>2547345.5057144011</v>
      </c>
      <c r="Z25" s="54"/>
    </row>
    <row r="26" spans="5:26" x14ac:dyDescent="0.2">
      <c r="E26" s="13">
        <v>832812</v>
      </c>
      <c r="F26" s="13" t="s">
        <v>73</v>
      </c>
      <c r="G26" s="47">
        <v>0.16239999999999999</v>
      </c>
      <c r="H26" s="47">
        <v>0</v>
      </c>
      <c r="I26" s="47">
        <v>0</v>
      </c>
      <c r="J26" s="47">
        <v>0</v>
      </c>
      <c r="K26" s="47">
        <v>0</v>
      </c>
      <c r="L26" s="47">
        <v>0.16239999999999999</v>
      </c>
      <c r="M26" s="47">
        <v>2</v>
      </c>
      <c r="N26" s="47">
        <v>0.16200000000000001</v>
      </c>
      <c r="O26" s="47">
        <v>-3.999999999999837E-4</v>
      </c>
      <c r="P26" s="38">
        <f t="shared" si="3"/>
        <v>0.65</v>
      </c>
      <c r="R26" s="38">
        <f t="shared" si="4"/>
        <v>0.65</v>
      </c>
      <c r="S26" s="38"/>
      <c r="T26" s="47">
        <v>164576.87602375977</v>
      </c>
      <c r="U26" s="47"/>
      <c r="V26" s="47">
        <f t="shared" si="2"/>
        <v>164576.87602375977</v>
      </c>
      <c r="W26" s="47">
        <f t="shared" si="5"/>
        <v>106974.96941544386</v>
      </c>
      <c r="Z26" s="54"/>
    </row>
    <row r="27" spans="5:26" x14ac:dyDescent="0.2">
      <c r="E27" s="13">
        <v>827710</v>
      </c>
      <c r="F27" s="13" t="s">
        <v>73</v>
      </c>
      <c r="G27" s="47">
        <v>0</v>
      </c>
      <c r="H27" s="47">
        <v>0</v>
      </c>
      <c r="I27" s="47">
        <v>0</v>
      </c>
      <c r="J27" s="47">
        <v>0</v>
      </c>
      <c r="K27" s="47">
        <v>0</v>
      </c>
      <c r="L27" s="47">
        <v>0</v>
      </c>
      <c r="M27" s="47">
        <v>2</v>
      </c>
      <c r="N27" s="47">
        <v>4.12</v>
      </c>
      <c r="O27" s="47">
        <v>4.12</v>
      </c>
      <c r="P27" s="38" t="str">
        <f t="shared" si="3"/>
        <v/>
      </c>
      <c r="R27" s="38">
        <f t="shared" si="4"/>
        <v>0.1</v>
      </c>
      <c r="S27" s="38"/>
      <c r="T27" s="47">
        <v>0</v>
      </c>
      <c r="U27" s="47"/>
      <c r="V27" s="47">
        <f t="shared" si="2"/>
        <v>0</v>
      </c>
      <c r="W27" s="47">
        <f t="shared" si="5"/>
        <v>0</v>
      </c>
      <c r="Z27" s="54"/>
    </row>
    <row r="28" spans="5:26" x14ac:dyDescent="0.2">
      <c r="E28" s="13">
        <v>827708</v>
      </c>
      <c r="F28" s="13" t="s">
        <v>73</v>
      </c>
      <c r="G28" s="47">
        <v>3.3319999999999999</v>
      </c>
      <c r="H28" s="47">
        <v>0.57999999999999996</v>
      </c>
      <c r="I28" s="47">
        <v>0.26</v>
      </c>
      <c r="J28" s="47">
        <v>0</v>
      </c>
      <c r="K28" s="47">
        <v>0</v>
      </c>
      <c r="L28" s="47">
        <v>4.1719999999999997</v>
      </c>
      <c r="M28" s="47">
        <v>2</v>
      </c>
      <c r="N28" s="47">
        <v>4.12</v>
      </c>
      <c r="O28" s="47">
        <v>-5.1999999999999602E-2</v>
      </c>
      <c r="P28" s="38">
        <f t="shared" si="3"/>
        <v>0.58216682646212847</v>
      </c>
      <c r="R28" s="38">
        <f t="shared" si="4"/>
        <v>0.58216682646212847</v>
      </c>
      <c r="S28" s="38"/>
      <c r="T28" s="47">
        <v>4185535.3655425329</v>
      </c>
      <c r="U28" s="47"/>
      <c r="V28" s="47">
        <f t="shared" si="2"/>
        <v>4185535.3655425329</v>
      </c>
      <c r="W28" s="47">
        <f t="shared" si="5"/>
        <v>2436679.8408029014</v>
      </c>
      <c r="Z28" s="54"/>
    </row>
    <row r="29" spans="5:26" x14ac:dyDescent="0.2">
      <c r="E29" s="13">
        <v>827706</v>
      </c>
      <c r="F29" s="13" t="s">
        <v>73</v>
      </c>
      <c r="G29" s="47">
        <v>1.002</v>
      </c>
      <c r="H29" s="47">
        <v>0.39</v>
      </c>
      <c r="I29" s="47">
        <v>0</v>
      </c>
      <c r="J29" s="47">
        <v>0</v>
      </c>
      <c r="K29" s="47">
        <v>0</v>
      </c>
      <c r="L29" s="47">
        <v>1.3919999999999999</v>
      </c>
      <c r="M29" s="47">
        <v>2</v>
      </c>
      <c r="N29" s="47">
        <v>1.3919999999999999</v>
      </c>
      <c r="O29" s="47">
        <v>0</v>
      </c>
      <c r="P29" s="38">
        <f t="shared" si="3"/>
        <v>0.5729525862068966</v>
      </c>
      <c r="R29" s="38">
        <f t="shared" si="4"/>
        <v>0.5729525862068966</v>
      </c>
      <c r="S29" s="38"/>
      <c r="T29" s="47">
        <v>1339843.2128229095</v>
      </c>
      <c r="U29" s="47"/>
      <c r="V29" s="47">
        <f t="shared" si="2"/>
        <v>1339843.2128229095</v>
      </c>
      <c r="W29" s="47">
        <f t="shared" si="5"/>
        <v>767666.63389864331</v>
      </c>
      <c r="Z29" s="54"/>
    </row>
    <row r="30" spans="5:26" x14ac:dyDescent="0.2">
      <c r="E30" s="13">
        <v>736264</v>
      </c>
      <c r="F30" s="13" t="s">
        <v>73</v>
      </c>
      <c r="G30" s="47">
        <v>0</v>
      </c>
      <c r="H30" s="47">
        <v>0</v>
      </c>
      <c r="I30" s="47">
        <v>0</v>
      </c>
      <c r="J30" s="47">
        <v>0</v>
      </c>
      <c r="K30" s="47">
        <v>0</v>
      </c>
      <c r="L30" s="47">
        <v>0</v>
      </c>
      <c r="M30" s="47">
        <v>2</v>
      </c>
      <c r="N30" s="47">
        <v>0.76400000000000001</v>
      </c>
      <c r="O30" s="47">
        <v>0.76400000000000001</v>
      </c>
      <c r="P30" s="38" t="str">
        <f t="shared" si="3"/>
        <v/>
      </c>
      <c r="R30" s="38">
        <f t="shared" si="4"/>
        <v>0.1</v>
      </c>
      <c r="S30" s="38"/>
      <c r="T30" s="47">
        <v>716448.62269032747</v>
      </c>
      <c r="U30" s="47"/>
      <c r="V30" s="47">
        <f t="shared" si="2"/>
        <v>716448.62269032747</v>
      </c>
      <c r="W30" s="47">
        <f t="shared" si="5"/>
        <v>71644.862269032747</v>
      </c>
      <c r="Z30" s="54"/>
    </row>
    <row r="31" spans="5:26" x14ac:dyDescent="0.2">
      <c r="E31" s="13">
        <v>639912</v>
      </c>
      <c r="F31" s="13" t="s">
        <v>74</v>
      </c>
      <c r="G31" s="47">
        <v>0</v>
      </c>
      <c r="H31" s="47">
        <v>0</v>
      </c>
      <c r="I31" s="47">
        <v>0</v>
      </c>
      <c r="J31" s="47">
        <v>0</v>
      </c>
      <c r="K31" s="47">
        <v>0</v>
      </c>
      <c r="L31" s="47">
        <v>0</v>
      </c>
      <c r="M31" s="47">
        <v>2</v>
      </c>
      <c r="N31" s="47">
        <v>8.7999999999999995E-2</v>
      </c>
      <c r="O31" s="47">
        <v>8.7999999999999995E-2</v>
      </c>
      <c r="P31" s="38" t="str">
        <f t="shared" si="3"/>
        <v/>
      </c>
      <c r="R31" s="38">
        <f t="shared" si="4"/>
        <v>0.1</v>
      </c>
      <c r="S31" s="38"/>
      <c r="T31" s="47">
        <v>77178.621295192046</v>
      </c>
      <c r="U31" s="47"/>
      <c r="V31" s="47">
        <f t="shared" si="2"/>
        <v>0</v>
      </c>
      <c r="W31" s="47">
        <f t="shared" si="5"/>
        <v>0</v>
      </c>
      <c r="Z31" s="54"/>
    </row>
    <row r="32" spans="5:26" x14ac:dyDescent="0.2">
      <c r="E32" s="13">
        <v>639910</v>
      </c>
      <c r="F32" s="13" t="s">
        <v>74</v>
      </c>
      <c r="G32" s="47">
        <v>0</v>
      </c>
      <c r="H32" s="47">
        <v>0</v>
      </c>
      <c r="I32" s="47">
        <v>0</v>
      </c>
      <c r="J32" s="47">
        <v>0</v>
      </c>
      <c r="K32" s="47">
        <v>0</v>
      </c>
      <c r="L32" s="47">
        <v>0</v>
      </c>
      <c r="M32" s="47">
        <v>2</v>
      </c>
      <c r="N32" s="47">
        <v>0.108</v>
      </c>
      <c r="O32" s="47">
        <v>0.108</v>
      </c>
      <c r="P32" s="38" t="str">
        <f t="shared" si="3"/>
        <v/>
      </c>
      <c r="R32" s="38">
        <f t="shared" si="4"/>
        <v>0.1</v>
      </c>
      <c r="S32" s="38"/>
      <c r="T32" s="47">
        <v>94719.217044099321</v>
      </c>
      <c r="U32" s="47"/>
      <c r="V32" s="47">
        <f t="shared" si="2"/>
        <v>0</v>
      </c>
      <c r="W32" s="47">
        <f t="shared" si="5"/>
        <v>0</v>
      </c>
      <c r="Z32" s="54"/>
    </row>
    <row r="33" spans="5:26" x14ac:dyDescent="0.2">
      <c r="E33" s="13">
        <v>639908</v>
      </c>
      <c r="F33" s="13" t="s">
        <v>74</v>
      </c>
      <c r="G33" s="47">
        <v>0</v>
      </c>
      <c r="H33" s="47">
        <v>0</v>
      </c>
      <c r="I33" s="47">
        <v>0</v>
      </c>
      <c r="J33" s="47">
        <v>0</v>
      </c>
      <c r="K33" s="47">
        <v>0</v>
      </c>
      <c r="L33" s="47">
        <v>0</v>
      </c>
      <c r="M33" s="47">
        <v>2</v>
      </c>
      <c r="N33" s="47">
        <v>5.6619999999999999</v>
      </c>
      <c r="O33" s="47">
        <v>5.6619999999999999</v>
      </c>
      <c r="P33" s="38" t="str">
        <f t="shared" si="3"/>
        <v/>
      </c>
      <c r="R33" s="38">
        <f t="shared" si="4"/>
        <v>0.1</v>
      </c>
      <c r="S33" s="38"/>
      <c r="T33" s="47">
        <v>4965742.6565156514</v>
      </c>
      <c r="U33" s="47"/>
      <c r="V33" s="47">
        <f t="shared" si="2"/>
        <v>0</v>
      </c>
      <c r="W33" s="47">
        <f t="shared" si="5"/>
        <v>0</v>
      </c>
      <c r="Z33" s="54"/>
    </row>
    <row r="34" spans="5:26" x14ac:dyDescent="0.2">
      <c r="E34" s="13">
        <v>639890</v>
      </c>
      <c r="F34" s="13" t="s">
        <v>75</v>
      </c>
      <c r="G34" s="47">
        <v>0</v>
      </c>
      <c r="H34" s="47">
        <v>0</v>
      </c>
      <c r="I34" s="47">
        <v>0</v>
      </c>
      <c r="J34" s="47">
        <v>0</v>
      </c>
      <c r="K34" s="47">
        <v>0</v>
      </c>
      <c r="L34" s="47">
        <v>0</v>
      </c>
      <c r="M34" s="47">
        <v>2</v>
      </c>
      <c r="N34" s="47">
        <v>0.05</v>
      </c>
      <c r="O34" s="47">
        <v>0.05</v>
      </c>
      <c r="P34" s="38" t="str">
        <f t="shared" si="3"/>
        <v/>
      </c>
      <c r="R34" s="38">
        <f t="shared" si="4"/>
        <v>0.1</v>
      </c>
      <c r="S34" s="38"/>
      <c r="T34" s="47">
        <v>44424.509708982412</v>
      </c>
      <c r="U34" s="47"/>
      <c r="V34" s="47">
        <f t="shared" si="2"/>
        <v>0</v>
      </c>
      <c r="W34" s="47">
        <f t="shared" si="5"/>
        <v>0</v>
      </c>
      <c r="Z34" s="54"/>
    </row>
    <row r="35" spans="5:26" x14ac:dyDescent="0.2">
      <c r="E35" s="13">
        <v>639886</v>
      </c>
      <c r="F35" s="13" t="s">
        <v>74</v>
      </c>
      <c r="G35" s="47">
        <v>0</v>
      </c>
      <c r="H35" s="47">
        <v>0</v>
      </c>
      <c r="I35" s="47">
        <v>0</v>
      </c>
      <c r="J35" s="47">
        <v>0</v>
      </c>
      <c r="K35" s="47">
        <v>0</v>
      </c>
      <c r="L35" s="47">
        <v>0</v>
      </c>
      <c r="M35" s="47">
        <v>2</v>
      </c>
      <c r="N35" s="47">
        <v>0.49199999999999999</v>
      </c>
      <c r="O35" s="47">
        <v>0.49199999999999999</v>
      </c>
      <c r="P35" s="38" t="str">
        <f t="shared" si="3"/>
        <v/>
      </c>
      <c r="R35" s="38">
        <f t="shared" si="4"/>
        <v>0.1</v>
      </c>
      <c r="S35" s="38"/>
      <c r="T35" s="47">
        <v>431498.65542311914</v>
      </c>
      <c r="U35" s="47"/>
      <c r="V35" s="47">
        <f t="shared" si="2"/>
        <v>0</v>
      </c>
      <c r="W35" s="47">
        <f t="shared" si="5"/>
        <v>0</v>
      </c>
      <c r="Z35" s="54"/>
    </row>
    <row r="36" spans="5:26" x14ac:dyDescent="0.2">
      <c r="E36" s="13">
        <v>639884</v>
      </c>
      <c r="F36" s="13" t="s">
        <v>74</v>
      </c>
      <c r="G36" s="47">
        <v>0</v>
      </c>
      <c r="H36" s="47">
        <v>0</v>
      </c>
      <c r="I36" s="47">
        <v>0</v>
      </c>
      <c r="J36" s="47">
        <v>0</v>
      </c>
      <c r="K36" s="47">
        <v>0</v>
      </c>
      <c r="L36" s="47">
        <v>0</v>
      </c>
      <c r="M36" s="47">
        <v>2</v>
      </c>
      <c r="N36" s="47">
        <v>0.05</v>
      </c>
      <c r="O36" s="47">
        <v>0.05</v>
      </c>
      <c r="P36" s="38" t="str">
        <f t="shared" si="3"/>
        <v/>
      </c>
      <c r="R36" s="38">
        <f t="shared" si="4"/>
        <v>0.1</v>
      </c>
      <c r="S36" s="38"/>
      <c r="T36" s="47">
        <v>43851.489372268203</v>
      </c>
      <c r="U36" s="47"/>
      <c r="V36" s="47">
        <f t="shared" si="2"/>
        <v>0</v>
      </c>
      <c r="W36" s="47">
        <f t="shared" si="5"/>
        <v>0</v>
      </c>
      <c r="Z36" s="54"/>
    </row>
    <row r="37" spans="5:26" x14ac:dyDescent="0.2">
      <c r="E37" s="13">
        <v>639882</v>
      </c>
      <c r="F37" s="13" t="s">
        <v>74</v>
      </c>
      <c r="G37" s="47">
        <v>0</v>
      </c>
      <c r="H37" s="47">
        <v>0</v>
      </c>
      <c r="I37" s="47">
        <v>0</v>
      </c>
      <c r="J37" s="47">
        <v>0</v>
      </c>
      <c r="K37" s="47">
        <v>0</v>
      </c>
      <c r="L37" s="47">
        <v>0</v>
      </c>
      <c r="M37" s="47">
        <v>2</v>
      </c>
      <c r="N37" s="47">
        <v>0.35199999999999998</v>
      </c>
      <c r="O37" s="47">
        <v>0.35199999999999998</v>
      </c>
      <c r="P37" s="38" t="str">
        <f t="shared" si="3"/>
        <v/>
      </c>
      <c r="R37" s="38">
        <f t="shared" si="4"/>
        <v>0.1</v>
      </c>
      <c r="S37" s="38"/>
      <c r="T37" s="47">
        <v>308714.48518076818</v>
      </c>
      <c r="U37" s="47"/>
      <c r="V37" s="47">
        <f t="shared" si="2"/>
        <v>0</v>
      </c>
      <c r="W37" s="47">
        <f t="shared" si="5"/>
        <v>0</v>
      </c>
      <c r="Z37" s="54"/>
    </row>
    <row r="38" spans="5:26" x14ac:dyDescent="0.2">
      <c r="E38" s="13">
        <v>639880</v>
      </c>
      <c r="F38" s="13" t="s">
        <v>74</v>
      </c>
      <c r="G38" s="47">
        <v>0</v>
      </c>
      <c r="H38" s="47">
        <v>0</v>
      </c>
      <c r="I38" s="47">
        <v>0</v>
      </c>
      <c r="J38" s="47">
        <v>0</v>
      </c>
      <c r="K38" s="47">
        <v>0</v>
      </c>
      <c r="L38" s="47">
        <v>0</v>
      </c>
      <c r="M38" s="47">
        <v>2</v>
      </c>
      <c r="N38" s="47">
        <v>0.71799999999999997</v>
      </c>
      <c r="O38" s="47">
        <v>0.71799999999999997</v>
      </c>
      <c r="P38" s="38" t="str">
        <f t="shared" si="3"/>
        <v/>
      </c>
      <c r="R38" s="38">
        <f t="shared" si="4"/>
        <v>0.1</v>
      </c>
      <c r="S38" s="38"/>
      <c r="T38" s="47">
        <v>629707.38738577149</v>
      </c>
      <c r="U38" s="47"/>
      <c r="V38" s="47">
        <f t="shared" si="2"/>
        <v>0</v>
      </c>
      <c r="W38" s="47">
        <f t="shared" si="5"/>
        <v>0</v>
      </c>
      <c r="Z38" s="54"/>
    </row>
    <row r="39" spans="5:26" x14ac:dyDescent="0.2">
      <c r="E39" s="13">
        <v>639878</v>
      </c>
      <c r="F39" s="13" t="s">
        <v>73</v>
      </c>
      <c r="G39" s="47">
        <v>0</v>
      </c>
      <c r="H39" s="47">
        <v>0</v>
      </c>
      <c r="I39" s="47">
        <v>0</v>
      </c>
      <c r="J39" s="47">
        <v>0</v>
      </c>
      <c r="K39" s="47">
        <v>0</v>
      </c>
      <c r="L39" s="47">
        <v>0</v>
      </c>
      <c r="M39" s="47">
        <v>2</v>
      </c>
      <c r="N39" s="47">
        <v>0.14000000000000001</v>
      </c>
      <c r="O39" s="47">
        <v>0.14000000000000001</v>
      </c>
      <c r="P39" s="38" t="str">
        <f t="shared" si="3"/>
        <v/>
      </c>
      <c r="R39" s="38">
        <f t="shared" si="4"/>
        <v>0.1</v>
      </c>
      <c r="S39" s="38"/>
      <c r="T39" s="47">
        <v>0</v>
      </c>
      <c r="U39" s="47"/>
      <c r="V39" s="47">
        <f t="shared" si="2"/>
        <v>0</v>
      </c>
      <c r="W39" s="47">
        <f t="shared" si="5"/>
        <v>0</v>
      </c>
      <c r="Z39" s="54"/>
    </row>
    <row r="40" spans="5:26" x14ac:dyDescent="0.2">
      <c r="E40" s="13">
        <v>639876</v>
      </c>
      <c r="F40" s="13" t="s">
        <v>73</v>
      </c>
      <c r="G40" s="47">
        <v>0</v>
      </c>
      <c r="H40" s="47">
        <v>0</v>
      </c>
      <c r="I40" s="47">
        <v>0</v>
      </c>
      <c r="J40" s="47">
        <v>0</v>
      </c>
      <c r="K40" s="47">
        <v>0</v>
      </c>
      <c r="L40" s="47">
        <v>0</v>
      </c>
      <c r="M40" s="47">
        <v>2</v>
      </c>
      <c r="N40" s="47">
        <v>0.59199999999999997</v>
      </c>
      <c r="O40" s="47">
        <v>0.59199999999999997</v>
      </c>
      <c r="P40" s="38" t="str">
        <f t="shared" si="3"/>
        <v/>
      </c>
      <c r="R40" s="38">
        <f t="shared" si="4"/>
        <v>0.1</v>
      </c>
      <c r="S40" s="38"/>
      <c r="T40" s="47">
        <v>0</v>
      </c>
      <c r="U40" s="47"/>
      <c r="V40" s="47">
        <f t="shared" si="2"/>
        <v>0</v>
      </c>
      <c r="W40" s="47">
        <f t="shared" si="5"/>
        <v>0</v>
      </c>
      <c r="Z40" s="54"/>
    </row>
    <row r="41" spans="5:26" x14ac:dyDescent="0.2">
      <c r="E41" s="13">
        <v>639862</v>
      </c>
      <c r="F41" s="13" t="s">
        <v>74</v>
      </c>
      <c r="G41" s="47">
        <v>0</v>
      </c>
      <c r="H41" s="47">
        <v>0</v>
      </c>
      <c r="I41" s="47">
        <v>0</v>
      </c>
      <c r="J41" s="47">
        <v>0</v>
      </c>
      <c r="K41" s="47">
        <v>0</v>
      </c>
      <c r="L41" s="47">
        <v>0</v>
      </c>
      <c r="M41" s="47">
        <v>2</v>
      </c>
      <c r="N41" s="47">
        <v>1.3440000000000001</v>
      </c>
      <c r="O41" s="47">
        <v>1.3440000000000001</v>
      </c>
      <c r="P41" s="38" t="str">
        <f t="shared" si="3"/>
        <v/>
      </c>
      <c r="R41" s="38">
        <f t="shared" si="4"/>
        <v>0.1</v>
      </c>
      <c r="S41" s="38"/>
      <c r="T41" s="47">
        <v>1178728.0343265694</v>
      </c>
      <c r="U41" s="47"/>
      <c r="V41" s="47">
        <f t="shared" si="2"/>
        <v>0</v>
      </c>
      <c r="W41" s="47">
        <f t="shared" si="5"/>
        <v>0</v>
      </c>
      <c r="Z41" s="54"/>
    </row>
    <row r="42" spans="5:26" x14ac:dyDescent="0.2">
      <c r="E42" s="13">
        <v>639860</v>
      </c>
      <c r="F42" s="13" t="s">
        <v>74</v>
      </c>
      <c r="G42" s="47">
        <v>0</v>
      </c>
      <c r="H42" s="47">
        <v>0</v>
      </c>
      <c r="I42" s="47">
        <v>0</v>
      </c>
      <c r="J42" s="47">
        <v>0</v>
      </c>
      <c r="K42" s="47">
        <v>0</v>
      </c>
      <c r="L42" s="47">
        <v>0</v>
      </c>
      <c r="M42" s="47">
        <v>2</v>
      </c>
      <c r="N42" s="47">
        <v>48.991999999999997</v>
      </c>
      <c r="O42" s="47">
        <v>48.991999999999997</v>
      </c>
      <c r="P42" s="38" t="str">
        <f t="shared" si="3"/>
        <v/>
      </c>
      <c r="R42" s="38">
        <f t="shared" si="4"/>
        <v>0.1</v>
      </c>
      <c r="S42" s="38"/>
      <c r="T42" s="47">
        <v>42967443.34652327</v>
      </c>
      <c r="U42" s="47"/>
      <c r="V42" s="47">
        <f t="shared" si="2"/>
        <v>0</v>
      </c>
      <c r="W42" s="47">
        <f t="shared" si="5"/>
        <v>0</v>
      </c>
      <c r="Z42" s="54"/>
    </row>
    <row r="43" spans="5:26" x14ac:dyDescent="0.2">
      <c r="E43" s="13">
        <v>639858</v>
      </c>
      <c r="F43" s="13" t="s">
        <v>74</v>
      </c>
      <c r="G43" s="47">
        <v>0</v>
      </c>
      <c r="H43" s="47">
        <v>0</v>
      </c>
      <c r="I43" s="47">
        <v>0</v>
      </c>
      <c r="J43" s="47">
        <v>0</v>
      </c>
      <c r="K43" s="47">
        <v>0</v>
      </c>
      <c r="L43" s="47">
        <v>0</v>
      </c>
      <c r="M43" s="47">
        <v>2</v>
      </c>
      <c r="N43" s="47">
        <v>1.26</v>
      </c>
      <c r="O43" s="47">
        <v>1.26</v>
      </c>
      <c r="P43" s="38" t="str">
        <f t="shared" si="3"/>
        <v/>
      </c>
      <c r="R43" s="38">
        <f t="shared" si="4"/>
        <v>0.1</v>
      </c>
      <c r="S43" s="38"/>
      <c r="T43" s="47">
        <v>1105057.5321811587</v>
      </c>
      <c r="U43" s="47"/>
      <c r="V43" s="47">
        <f t="shared" si="2"/>
        <v>0</v>
      </c>
      <c r="W43" s="47">
        <f t="shared" si="5"/>
        <v>0</v>
      </c>
      <c r="Z43" s="54"/>
    </row>
    <row r="44" spans="5:26" x14ac:dyDescent="0.2">
      <c r="E44" s="13">
        <v>639856</v>
      </c>
      <c r="F44" s="13" t="s">
        <v>74</v>
      </c>
      <c r="G44" s="47">
        <v>0</v>
      </c>
      <c r="H44" s="47">
        <v>0</v>
      </c>
      <c r="I44" s="47">
        <v>0</v>
      </c>
      <c r="J44" s="47">
        <v>0</v>
      </c>
      <c r="K44" s="47">
        <v>0</v>
      </c>
      <c r="L44" s="47">
        <v>0</v>
      </c>
      <c r="M44" s="47">
        <v>2</v>
      </c>
      <c r="N44" s="47">
        <v>37.676000000000002</v>
      </c>
      <c r="O44" s="47">
        <v>37.676000000000002</v>
      </c>
      <c r="P44" s="38" t="str">
        <f t="shared" si="3"/>
        <v/>
      </c>
      <c r="R44" s="38">
        <f t="shared" si="4"/>
        <v>0.1</v>
      </c>
      <c r="S44" s="38"/>
      <c r="T44" s="47">
        <v>33042974.271791544</v>
      </c>
      <c r="U44" s="47"/>
      <c r="V44" s="47">
        <f t="shared" si="2"/>
        <v>0</v>
      </c>
      <c r="W44" s="47">
        <f t="shared" si="5"/>
        <v>0</v>
      </c>
      <c r="Z44" s="54"/>
    </row>
    <row r="45" spans="5:26" x14ac:dyDescent="0.2">
      <c r="E45" s="13">
        <v>639767</v>
      </c>
      <c r="F45" s="13" t="s">
        <v>74</v>
      </c>
      <c r="G45" s="47">
        <v>0</v>
      </c>
      <c r="H45" s="47">
        <v>0</v>
      </c>
      <c r="I45" s="47">
        <v>0</v>
      </c>
      <c r="J45" s="47">
        <v>0</v>
      </c>
      <c r="K45" s="47">
        <v>0</v>
      </c>
      <c r="L45" s="47">
        <v>0</v>
      </c>
      <c r="M45" s="47">
        <v>2</v>
      </c>
      <c r="N45" s="47">
        <v>32.052</v>
      </c>
      <c r="O45" s="47">
        <v>32.052</v>
      </c>
      <c r="P45" s="38" t="str">
        <f t="shared" si="3"/>
        <v/>
      </c>
      <c r="R45" s="38">
        <f t="shared" si="4"/>
        <v>0.1</v>
      </c>
      <c r="S45" s="38"/>
      <c r="T45" s="47">
        <v>28110558.747198813</v>
      </c>
      <c r="U45" s="47"/>
      <c r="V45" s="47">
        <f t="shared" si="2"/>
        <v>0</v>
      </c>
      <c r="W45" s="47">
        <f t="shared" si="5"/>
        <v>0</v>
      </c>
      <c r="Z45" s="54"/>
    </row>
    <row r="46" spans="5:26" x14ac:dyDescent="0.2">
      <c r="E46" s="13">
        <v>639144</v>
      </c>
      <c r="F46" s="13" t="s">
        <v>74</v>
      </c>
      <c r="G46" s="47">
        <v>0</v>
      </c>
      <c r="H46" s="47">
        <v>0</v>
      </c>
      <c r="I46" s="47">
        <v>0</v>
      </c>
      <c r="J46" s="47">
        <v>0</v>
      </c>
      <c r="K46" s="47">
        <v>0</v>
      </c>
      <c r="L46" s="47">
        <v>0</v>
      </c>
      <c r="M46" s="47">
        <v>2</v>
      </c>
      <c r="N46" s="47">
        <v>29.094000000000001</v>
      </c>
      <c r="O46" s="47">
        <v>29.094000000000001</v>
      </c>
      <c r="P46" s="38" t="str">
        <f t="shared" si="3"/>
        <v/>
      </c>
      <c r="R46" s="38">
        <f t="shared" si="4"/>
        <v>0.1</v>
      </c>
      <c r="S46" s="38"/>
      <c r="T46" s="47">
        <v>25849733.70946268</v>
      </c>
      <c r="U46" s="47"/>
      <c r="V46" s="47">
        <f t="shared" si="2"/>
        <v>0</v>
      </c>
      <c r="W46" s="47">
        <f t="shared" si="5"/>
        <v>0</v>
      </c>
      <c r="Z46" s="54"/>
    </row>
    <row r="47" spans="5:26" x14ac:dyDescent="0.2">
      <c r="E47" s="13">
        <v>639142</v>
      </c>
      <c r="F47" s="13" t="s">
        <v>74</v>
      </c>
      <c r="G47" s="47">
        <v>0</v>
      </c>
      <c r="H47" s="47">
        <v>0</v>
      </c>
      <c r="I47" s="47">
        <v>0</v>
      </c>
      <c r="J47" s="47">
        <v>0</v>
      </c>
      <c r="K47" s="47">
        <v>0</v>
      </c>
      <c r="L47" s="47">
        <v>0</v>
      </c>
      <c r="M47" s="47">
        <v>2</v>
      </c>
      <c r="N47" s="47">
        <v>0.23400000000000001</v>
      </c>
      <c r="O47" s="47">
        <v>0.23400000000000001</v>
      </c>
      <c r="P47" s="38" t="str">
        <f t="shared" si="3"/>
        <v/>
      </c>
      <c r="R47" s="38">
        <f t="shared" si="4"/>
        <v>0.1</v>
      </c>
      <c r="S47" s="38"/>
      <c r="T47" s="47">
        <v>205224.97026221524</v>
      </c>
      <c r="U47" s="47"/>
      <c r="V47" s="47">
        <f t="shared" si="2"/>
        <v>0</v>
      </c>
      <c r="W47" s="47">
        <f t="shared" si="5"/>
        <v>0</v>
      </c>
      <c r="Z47" s="54"/>
    </row>
    <row r="48" spans="5:26" x14ac:dyDescent="0.2">
      <c r="E48" s="13">
        <v>639140</v>
      </c>
      <c r="F48" s="13" t="s">
        <v>74</v>
      </c>
      <c r="G48" s="47">
        <v>0</v>
      </c>
      <c r="H48" s="47">
        <v>0</v>
      </c>
      <c r="I48" s="47">
        <v>0</v>
      </c>
      <c r="J48" s="47">
        <v>0</v>
      </c>
      <c r="K48" s="47">
        <v>0</v>
      </c>
      <c r="L48" s="47">
        <v>0</v>
      </c>
      <c r="M48" s="47">
        <v>2</v>
      </c>
      <c r="N48" s="47">
        <v>0.70799999999999996</v>
      </c>
      <c r="O48" s="47">
        <v>0.70799999999999996</v>
      </c>
      <c r="P48" s="38" t="str">
        <f t="shared" si="3"/>
        <v/>
      </c>
      <c r="R48" s="38">
        <f t="shared" si="4"/>
        <v>0.1</v>
      </c>
      <c r="S48" s="38"/>
      <c r="T48" s="47">
        <v>620937.08951131778</v>
      </c>
      <c r="U48" s="47"/>
      <c r="V48" s="47">
        <f t="shared" si="2"/>
        <v>0</v>
      </c>
      <c r="W48" s="47">
        <f t="shared" si="5"/>
        <v>0</v>
      </c>
      <c r="Z48" s="54"/>
    </row>
    <row r="49" spans="5:26" x14ac:dyDescent="0.2">
      <c r="E49" s="13">
        <v>639138</v>
      </c>
      <c r="F49" s="13" t="s">
        <v>74</v>
      </c>
      <c r="G49" s="47">
        <v>0</v>
      </c>
      <c r="H49" s="47">
        <v>0</v>
      </c>
      <c r="I49" s="47">
        <v>0</v>
      </c>
      <c r="J49" s="47">
        <v>0</v>
      </c>
      <c r="K49" s="47">
        <v>0</v>
      </c>
      <c r="L49" s="47">
        <v>0</v>
      </c>
      <c r="M49" s="47">
        <v>2</v>
      </c>
      <c r="N49" s="47">
        <v>0.27400000000000002</v>
      </c>
      <c r="O49" s="47">
        <v>0.27400000000000002</v>
      </c>
      <c r="P49" s="38" t="str">
        <f t="shared" si="3"/>
        <v/>
      </c>
      <c r="R49" s="38">
        <f t="shared" si="4"/>
        <v>0.1</v>
      </c>
      <c r="S49" s="38"/>
      <c r="T49" s="47">
        <v>240306.16176002979</v>
      </c>
      <c r="U49" s="47"/>
      <c r="V49" s="47">
        <f t="shared" si="2"/>
        <v>0</v>
      </c>
      <c r="W49" s="47">
        <f t="shared" si="5"/>
        <v>0</v>
      </c>
      <c r="Z49" s="54"/>
    </row>
    <row r="50" spans="5:26" x14ac:dyDescent="0.2">
      <c r="E50" s="13">
        <v>639136</v>
      </c>
      <c r="F50" s="13" t="s">
        <v>74</v>
      </c>
      <c r="G50" s="47">
        <v>0</v>
      </c>
      <c r="H50" s="47">
        <v>0</v>
      </c>
      <c r="I50" s="47">
        <v>0</v>
      </c>
      <c r="J50" s="47">
        <v>0</v>
      </c>
      <c r="K50" s="47">
        <v>0</v>
      </c>
      <c r="L50" s="47">
        <v>0</v>
      </c>
      <c r="M50" s="47">
        <v>2</v>
      </c>
      <c r="N50" s="47">
        <v>0.49199999999999999</v>
      </c>
      <c r="O50" s="47">
        <v>0.49199999999999999</v>
      </c>
      <c r="P50" s="38" t="str">
        <f t="shared" si="3"/>
        <v/>
      </c>
      <c r="R50" s="38">
        <f t="shared" si="4"/>
        <v>0.1</v>
      </c>
      <c r="S50" s="38"/>
      <c r="T50" s="47">
        <v>431498.65542311914</v>
      </c>
      <c r="U50" s="47"/>
      <c r="V50" s="47">
        <f t="shared" si="2"/>
        <v>0</v>
      </c>
      <c r="W50" s="47">
        <f t="shared" si="5"/>
        <v>0</v>
      </c>
      <c r="Z50" s="54"/>
    </row>
    <row r="51" spans="5:26" x14ac:dyDescent="0.2">
      <c r="E51" s="13">
        <v>639134</v>
      </c>
      <c r="F51" s="13" t="s">
        <v>74</v>
      </c>
      <c r="G51" s="47">
        <v>0</v>
      </c>
      <c r="H51" s="47">
        <v>0</v>
      </c>
      <c r="I51" s="47">
        <v>0</v>
      </c>
      <c r="J51" s="47">
        <v>0</v>
      </c>
      <c r="K51" s="47">
        <v>0</v>
      </c>
      <c r="L51" s="47">
        <v>0</v>
      </c>
      <c r="M51" s="47">
        <v>2</v>
      </c>
      <c r="N51" s="47">
        <v>0.05</v>
      </c>
      <c r="O51" s="47">
        <v>0.05</v>
      </c>
      <c r="P51" s="38" t="str">
        <f t="shared" si="3"/>
        <v/>
      </c>
      <c r="R51" s="38">
        <f t="shared" si="4"/>
        <v>0.1</v>
      </c>
      <c r="S51" s="38"/>
      <c r="T51" s="47">
        <v>43851.489372268203</v>
      </c>
      <c r="U51" s="47"/>
      <c r="V51" s="47">
        <f t="shared" si="2"/>
        <v>0</v>
      </c>
      <c r="W51" s="47">
        <f t="shared" si="5"/>
        <v>0</v>
      </c>
      <c r="Z51" s="54"/>
    </row>
    <row r="52" spans="5:26" x14ac:dyDescent="0.2">
      <c r="E52" s="13">
        <v>639132</v>
      </c>
      <c r="F52" s="13" t="s">
        <v>74</v>
      </c>
      <c r="G52" s="47">
        <v>0</v>
      </c>
      <c r="H52" s="47">
        <v>0</v>
      </c>
      <c r="I52" s="47">
        <v>0</v>
      </c>
      <c r="J52" s="47">
        <v>0</v>
      </c>
      <c r="K52" s="47">
        <v>0</v>
      </c>
      <c r="L52" s="47">
        <v>0</v>
      </c>
      <c r="M52" s="47">
        <v>2</v>
      </c>
      <c r="N52" s="47">
        <v>0.52800000000000002</v>
      </c>
      <c r="O52" s="47">
        <v>0.52800000000000002</v>
      </c>
      <c r="P52" s="38" t="str">
        <f t="shared" si="3"/>
        <v/>
      </c>
      <c r="R52" s="38">
        <f t="shared" si="4"/>
        <v>0.1</v>
      </c>
      <c r="S52" s="38"/>
      <c r="T52" s="47">
        <v>463071.72777115222</v>
      </c>
      <c r="U52" s="47"/>
      <c r="V52" s="47">
        <f t="shared" si="2"/>
        <v>0</v>
      </c>
      <c r="W52" s="47">
        <f t="shared" si="5"/>
        <v>0</v>
      </c>
      <c r="Z52" s="54"/>
    </row>
    <row r="53" spans="5:26" x14ac:dyDescent="0.2">
      <c r="E53" s="13">
        <v>639130</v>
      </c>
      <c r="F53" s="13" t="s">
        <v>74</v>
      </c>
      <c r="G53" s="47">
        <v>0</v>
      </c>
      <c r="H53" s="47">
        <v>0</v>
      </c>
      <c r="I53" s="47">
        <v>0</v>
      </c>
      <c r="J53" s="47">
        <v>0</v>
      </c>
      <c r="K53" s="47">
        <v>0</v>
      </c>
      <c r="L53" s="47">
        <v>0</v>
      </c>
      <c r="M53" s="47">
        <v>2</v>
      </c>
      <c r="N53" s="47">
        <v>0.24</v>
      </c>
      <c r="O53" s="47">
        <v>0.24</v>
      </c>
      <c r="P53" s="38" t="str">
        <f t="shared" si="3"/>
        <v/>
      </c>
      <c r="R53" s="38">
        <f t="shared" si="4"/>
        <v>0.1</v>
      </c>
      <c r="S53" s="38"/>
      <c r="T53" s="47">
        <v>210487.14898688736</v>
      </c>
      <c r="U53" s="47"/>
      <c r="V53" s="47">
        <f t="shared" si="2"/>
        <v>0</v>
      </c>
      <c r="W53" s="47">
        <f t="shared" si="5"/>
        <v>0</v>
      </c>
      <c r="Z53" s="54"/>
    </row>
    <row r="54" spans="5:26" x14ac:dyDescent="0.2">
      <c r="E54" s="13">
        <v>639128</v>
      </c>
      <c r="F54" s="13" t="s">
        <v>74</v>
      </c>
      <c r="G54" s="47">
        <v>0</v>
      </c>
      <c r="H54" s="47">
        <v>0</v>
      </c>
      <c r="I54" s="47">
        <v>0</v>
      </c>
      <c r="J54" s="47">
        <v>0</v>
      </c>
      <c r="K54" s="47">
        <v>0</v>
      </c>
      <c r="L54" s="47">
        <v>0</v>
      </c>
      <c r="M54" s="47">
        <v>2</v>
      </c>
      <c r="N54" s="47">
        <v>0.57799999999999996</v>
      </c>
      <c r="O54" s="47">
        <v>0.57799999999999996</v>
      </c>
      <c r="P54" s="38" t="str">
        <f t="shared" si="3"/>
        <v/>
      </c>
      <c r="R54" s="38">
        <f t="shared" si="4"/>
        <v>0.1</v>
      </c>
      <c r="S54" s="38"/>
      <c r="T54" s="47">
        <v>506923.21714342036</v>
      </c>
      <c r="U54" s="47"/>
      <c r="V54" s="47">
        <f t="shared" si="2"/>
        <v>0</v>
      </c>
      <c r="W54" s="47">
        <f t="shared" si="5"/>
        <v>0</v>
      </c>
      <c r="Z54" s="54"/>
    </row>
    <row r="55" spans="5:26" x14ac:dyDescent="0.2">
      <c r="E55" s="13">
        <v>639126</v>
      </c>
      <c r="F55" s="13" t="s">
        <v>74</v>
      </c>
      <c r="G55" s="47">
        <v>0</v>
      </c>
      <c r="H55" s="47">
        <v>0</v>
      </c>
      <c r="I55" s="47">
        <v>0</v>
      </c>
      <c r="J55" s="47">
        <v>0</v>
      </c>
      <c r="K55" s="47">
        <v>0</v>
      </c>
      <c r="L55" s="47">
        <v>0</v>
      </c>
      <c r="M55" s="47">
        <v>2</v>
      </c>
      <c r="N55" s="47">
        <v>0.77400000000000002</v>
      </c>
      <c r="O55" s="47">
        <v>0.77400000000000002</v>
      </c>
      <c r="P55" s="38" t="str">
        <f t="shared" si="3"/>
        <v/>
      </c>
      <c r="R55" s="38">
        <f t="shared" si="4"/>
        <v>0.1</v>
      </c>
      <c r="S55" s="38"/>
      <c r="T55" s="47">
        <v>678821.05548271199</v>
      </c>
      <c r="U55" s="47"/>
      <c r="V55" s="47">
        <f t="shared" si="2"/>
        <v>0</v>
      </c>
      <c r="W55" s="47">
        <f t="shared" si="5"/>
        <v>0</v>
      </c>
      <c r="Z55" s="54"/>
    </row>
    <row r="56" spans="5:26" x14ac:dyDescent="0.2">
      <c r="E56" s="13">
        <v>639124</v>
      </c>
      <c r="F56" s="13" t="s">
        <v>74</v>
      </c>
      <c r="G56" s="47">
        <v>0</v>
      </c>
      <c r="H56" s="47">
        <v>0</v>
      </c>
      <c r="I56" s="47">
        <v>0</v>
      </c>
      <c r="J56" s="47">
        <v>0</v>
      </c>
      <c r="K56" s="47">
        <v>0</v>
      </c>
      <c r="L56" s="47">
        <v>0</v>
      </c>
      <c r="M56" s="47">
        <v>2</v>
      </c>
      <c r="N56" s="47">
        <v>0.28000000000000003</v>
      </c>
      <c r="O56" s="47">
        <v>0.28000000000000003</v>
      </c>
      <c r="P56" s="38" t="str">
        <f t="shared" si="3"/>
        <v/>
      </c>
      <c r="R56" s="38">
        <f t="shared" si="4"/>
        <v>0.1</v>
      </c>
      <c r="S56" s="38"/>
      <c r="T56" s="47">
        <v>245568.340484702</v>
      </c>
      <c r="U56" s="47"/>
      <c r="V56" s="47">
        <f t="shared" si="2"/>
        <v>0</v>
      </c>
      <c r="W56" s="47">
        <f t="shared" si="5"/>
        <v>0</v>
      </c>
      <c r="Z56" s="54"/>
    </row>
    <row r="57" spans="5:26" x14ac:dyDescent="0.2">
      <c r="E57" s="13">
        <v>639122</v>
      </c>
      <c r="F57" s="13" t="s">
        <v>74</v>
      </c>
      <c r="G57" s="47">
        <v>0</v>
      </c>
      <c r="H57" s="47">
        <v>0</v>
      </c>
      <c r="I57" s="47">
        <v>0</v>
      </c>
      <c r="J57" s="47">
        <v>0</v>
      </c>
      <c r="K57" s="47">
        <v>0</v>
      </c>
      <c r="L57" s="47">
        <v>0</v>
      </c>
      <c r="M57" s="47">
        <v>2</v>
      </c>
      <c r="N57" s="47">
        <v>0.57799999999999996</v>
      </c>
      <c r="O57" s="47">
        <v>0.57799999999999996</v>
      </c>
      <c r="P57" s="38" t="str">
        <f t="shared" si="3"/>
        <v/>
      </c>
      <c r="R57" s="38">
        <f t="shared" si="4"/>
        <v>0.1</v>
      </c>
      <c r="S57" s="38"/>
      <c r="T57" s="47">
        <v>506923.21714342036</v>
      </c>
      <c r="U57" s="47"/>
      <c r="V57" s="47">
        <f t="shared" si="2"/>
        <v>0</v>
      </c>
      <c r="W57" s="47">
        <f t="shared" si="5"/>
        <v>0</v>
      </c>
      <c r="Z57" s="54"/>
    </row>
    <row r="58" spans="5:26" x14ac:dyDescent="0.2">
      <c r="E58" s="13">
        <v>633278</v>
      </c>
      <c r="F58" s="13" t="s">
        <v>73</v>
      </c>
      <c r="G58" s="47">
        <v>0</v>
      </c>
      <c r="H58" s="47">
        <v>0</v>
      </c>
      <c r="I58" s="47">
        <v>0</v>
      </c>
      <c r="J58" s="47">
        <v>0</v>
      </c>
      <c r="K58" s="47">
        <v>0</v>
      </c>
      <c r="L58" s="47">
        <v>0</v>
      </c>
      <c r="M58" s="47">
        <v>2</v>
      </c>
      <c r="N58" s="47">
        <v>0.15442</v>
      </c>
      <c r="O58" s="47">
        <v>0.15442</v>
      </c>
      <c r="P58" s="38" t="str">
        <f t="shared" si="3"/>
        <v/>
      </c>
      <c r="R58" s="38">
        <f t="shared" si="4"/>
        <v>0.1</v>
      </c>
      <c r="S58" s="38"/>
      <c r="T58" s="47">
        <v>156876.30367647522</v>
      </c>
      <c r="U58" s="47"/>
      <c r="V58" s="47">
        <f t="shared" si="2"/>
        <v>156876.30367647522</v>
      </c>
      <c r="W58" s="47">
        <f t="shared" si="5"/>
        <v>15687.630367647522</v>
      </c>
      <c r="Z58" s="54"/>
    </row>
    <row r="59" spans="5:26" x14ac:dyDescent="0.2">
      <c r="E59" s="13">
        <v>632732</v>
      </c>
      <c r="F59" s="13" t="s">
        <v>73</v>
      </c>
      <c r="G59" s="47">
        <v>0</v>
      </c>
      <c r="H59" s="47">
        <v>0</v>
      </c>
      <c r="I59" s="47">
        <v>0</v>
      </c>
      <c r="J59" s="47">
        <v>0</v>
      </c>
      <c r="K59" s="47">
        <v>0</v>
      </c>
      <c r="L59" s="47">
        <v>0</v>
      </c>
      <c r="M59" s="47">
        <v>3</v>
      </c>
      <c r="N59" s="47">
        <v>0.25644</v>
      </c>
      <c r="O59" s="47">
        <v>0.25644</v>
      </c>
      <c r="P59" s="38" t="str">
        <f t="shared" si="3"/>
        <v/>
      </c>
      <c r="R59" s="38">
        <f t="shared" si="4"/>
        <v>0.1</v>
      </c>
      <c r="S59" s="38"/>
      <c r="T59" s="47">
        <v>189870.35449619079</v>
      </c>
      <c r="U59" s="47"/>
      <c r="V59" s="47">
        <f t="shared" si="2"/>
        <v>189870.35449619079</v>
      </c>
      <c r="W59" s="47">
        <f t="shared" si="5"/>
        <v>18987.035449619081</v>
      </c>
      <c r="Z59" s="54"/>
    </row>
    <row r="60" spans="5:26" x14ac:dyDescent="0.2">
      <c r="E60" s="13">
        <v>629286</v>
      </c>
      <c r="F60" s="13" t="s">
        <v>73</v>
      </c>
      <c r="G60" s="47">
        <v>44.484000000000002</v>
      </c>
      <c r="H60" s="47">
        <v>2.33</v>
      </c>
      <c r="I60" s="47">
        <v>0</v>
      </c>
      <c r="J60" s="47">
        <v>0</v>
      </c>
      <c r="K60" s="47">
        <v>0</v>
      </c>
      <c r="L60" s="47">
        <v>46.814</v>
      </c>
      <c r="M60" s="47">
        <v>2</v>
      </c>
      <c r="N60" s="47">
        <v>46.814</v>
      </c>
      <c r="O60" s="47">
        <v>0</v>
      </c>
      <c r="P60" s="38">
        <f t="shared" si="3"/>
        <v>0.63631285512880775</v>
      </c>
      <c r="R60" s="38">
        <f t="shared" si="4"/>
        <v>0.63631285512880775</v>
      </c>
      <c r="S60" s="38"/>
      <c r="T60" s="47">
        <v>51217011.509244092</v>
      </c>
      <c r="U60" s="47"/>
      <c r="V60" s="47">
        <f t="shared" si="2"/>
        <v>51217011.509244092</v>
      </c>
      <c r="W60" s="47">
        <f t="shared" si="5"/>
        <v>32590042.824612115</v>
      </c>
      <c r="Z60" s="54"/>
    </row>
    <row r="61" spans="5:26" x14ac:dyDescent="0.2">
      <c r="E61" s="13">
        <v>622460</v>
      </c>
      <c r="F61" s="13" t="s">
        <v>73</v>
      </c>
      <c r="G61" s="47">
        <v>5.3999999999999999E-2</v>
      </c>
      <c r="H61" s="47">
        <v>0</v>
      </c>
      <c r="I61" s="47">
        <v>0</v>
      </c>
      <c r="J61" s="47">
        <v>0</v>
      </c>
      <c r="K61" s="47">
        <v>0</v>
      </c>
      <c r="L61" s="47">
        <v>5.3999999999999999E-2</v>
      </c>
      <c r="M61" s="47">
        <v>3</v>
      </c>
      <c r="N61" s="47">
        <v>0.252</v>
      </c>
      <c r="O61" s="47">
        <v>0.19800000000000001</v>
      </c>
      <c r="P61" s="38">
        <f t="shared" si="3"/>
        <v>0.65</v>
      </c>
      <c r="R61" s="38">
        <f t="shared" si="4"/>
        <v>0.65</v>
      </c>
      <c r="S61" s="38"/>
      <c r="T61" s="47">
        <v>196929.59524210569</v>
      </c>
      <c r="U61" s="47"/>
      <c r="V61" s="47">
        <f t="shared" si="2"/>
        <v>196929.59524210569</v>
      </c>
      <c r="W61" s="47">
        <f t="shared" si="5"/>
        <v>128004.2369073687</v>
      </c>
      <c r="Z61" s="54"/>
    </row>
    <row r="62" spans="5:26" x14ac:dyDescent="0.2">
      <c r="E62" s="13">
        <v>622360</v>
      </c>
      <c r="F62" s="13" t="s">
        <v>73</v>
      </c>
      <c r="G62" s="47">
        <v>0.124</v>
      </c>
      <c r="H62" s="47">
        <v>2.1720000000000002</v>
      </c>
      <c r="I62" s="47">
        <v>0</v>
      </c>
      <c r="J62" s="47">
        <v>0</v>
      </c>
      <c r="K62" s="47">
        <v>0</v>
      </c>
      <c r="L62" s="47">
        <v>2.2960000000000003</v>
      </c>
      <c r="M62" s="47">
        <v>3</v>
      </c>
      <c r="N62" s="47">
        <v>1.722</v>
      </c>
      <c r="O62" s="47">
        <v>-0.57400000000000029</v>
      </c>
      <c r="P62" s="38">
        <f t="shared" si="3"/>
        <v>0.38985191637630656</v>
      </c>
      <c r="R62" s="38">
        <f t="shared" si="4"/>
        <v>0.38985191637630656</v>
      </c>
      <c r="S62" s="38"/>
      <c r="T62" s="47">
        <v>1274983.428647795</v>
      </c>
      <c r="U62" s="47"/>
      <c r="V62" s="47">
        <f t="shared" si="2"/>
        <v>1274983.428647795</v>
      </c>
      <c r="W62" s="47">
        <f t="shared" si="5"/>
        <v>497054.73300637677</v>
      </c>
      <c r="Z62" s="54"/>
    </row>
    <row r="63" spans="5:26" x14ac:dyDescent="0.2">
      <c r="E63" s="13">
        <v>622358</v>
      </c>
      <c r="F63" s="13" t="s">
        <v>73</v>
      </c>
      <c r="G63" s="47">
        <v>2.988</v>
      </c>
      <c r="H63" s="47">
        <v>0</v>
      </c>
      <c r="I63" s="47">
        <v>0</v>
      </c>
      <c r="J63" s="47">
        <v>0</v>
      </c>
      <c r="K63" s="47">
        <v>0</v>
      </c>
      <c r="L63" s="47">
        <v>2.988</v>
      </c>
      <c r="M63" s="47">
        <v>3</v>
      </c>
      <c r="N63" s="47">
        <v>2.2410000000000001</v>
      </c>
      <c r="O63" s="47">
        <v>-0.74699999999999989</v>
      </c>
      <c r="P63" s="38">
        <f t="shared" si="3"/>
        <v>0.65</v>
      </c>
      <c r="R63" s="38">
        <f t="shared" si="4"/>
        <v>0.65</v>
      </c>
      <c r="S63" s="38"/>
      <c r="T63" s="47">
        <v>1751266.7576887256</v>
      </c>
      <c r="U63" s="47"/>
      <c r="V63" s="47">
        <f t="shared" si="2"/>
        <v>1751266.7576887256</v>
      </c>
      <c r="W63" s="47">
        <f t="shared" si="5"/>
        <v>1138323.3924976718</v>
      </c>
      <c r="Z63" s="54"/>
    </row>
    <row r="64" spans="5:26" x14ac:dyDescent="0.2">
      <c r="E64" s="13">
        <v>622356</v>
      </c>
      <c r="F64" s="13" t="s">
        <v>73</v>
      </c>
      <c r="G64" s="47">
        <v>8.7999999999999995E-2</v>
      </c>
      <c r="H64" s="47">
        <v>0</v>
      </c>
      <c r="I64" s="47">
        <v>0</v>
      </c>
      <c r="J64" s="47">
        <v>0</v>
      </c>
      <c r="K64" s="47">
        <v>0</v>
      </c>
      <c r="L64" s="47">
        <v>8.7999999999999995E-2</v>
      </c>
      <c r="M64" s="47">
        <v>3</v>
      </c>
      <c r="N64" s="47">
        <v>6.6000000000000003E-2</v>
      </c>
      <c r="O64" s="47">
        <v>-2.1999999999999992E-2</v>
      </c>
      <c r="P64" s="38">
        <f t="shared" si="3"/>
        <v>0.65</v>
      </c>
      <c r="R64" s="38">
        <f t="shared" si="4"/>
        <v>0.65</v>
      </c>
      <c r="S64" s="38"/>
      <c r="T64" s="47">
        <v>48866.960679880649</v>
      </c>
      <c r="U64" s="47"/>
      <c r="V64" s="47">
        <f t="shared" si="2"/>
        <v>48866.960679880649</v>
      </c>
      <c r="W64" s="47">
        <f t="shared" si="5"/>
        <v>31763.524441922422</v>
      </c>
      <c r="Z64" s="54"/>
    </row>
    <row r="65" spans="5:26" x14ac:dyDescent="0.2">
      <c r="E65" s="13">
        <v>622344</v>
      </c>
      <c r="F65" s="13" t="s">
        <v>73</v>
      </c>
      <c r="G65" s="47">
        <v>4.5540000000000003</v>
      </c>
      <c r="H65" s="47">
        <v>0.83399999999999996</v>
      </c>
      <c r="I65" s="47">
        <v>1.1279999999999999</v>
      </c>
      <c r="J65" s="47">
        <v>0</v>
      </c>
      <c r="K65" s="47">
        <v>0</v>
      </c>
      <c r="L65" s="47">
        <v>6.516</v>
      </c>
      <c r="M65" s="47">
        <v>3</v>
      </c>
      <c r="N65" s="47">
        <v>4.8870000000000005</v>
      </c>
      <c r="O65" s="47">
        <v>-1.6289999999999996</v>
      </c>
      <c r="P65" s="38">
        <f t="shared" si="3"/>
        <v>0.53257366482504609</v>
      </c>
      <c r="R65" s="38">
        <f t="shared" si="4"/>
        <v>0.53257366482504609</v>
      </c>
      <c r="S65" s="38"/>
      <c r="T65" s="47">
        <v>3819027.5077308356</v>
      </c>
      <c r="U65" s="47"/>
      <c r="V65" s="47">
        <f t="shared" si="2"/>
        <v>3819027.5077308356</v>
      </c>
      <c r="W65" s="47">
        <f t="shared" si="5"/>
        <v>2033913.4758598732</v>
      </c>
      <c r="Z65" s="54"/>
    </row>
    <row r="66" spans="5:26" x14ac:dyDescent="0.2">
      <c r="E66" s="13">
        <v>379458</v>
      </c>
      <c r="F66" s="13" t="s">
        <v>73</v>
      </c>
      <c r="G66" s="47">
        <v>0</v>
      </c>
      <c r="H66" s="47">
        <v>0</v>
      </c>
      <c r="I66" s="47">
        <v>0</v>
      </c>
      <c r="J66" s="47">
        <v>0</v>
      </c>
      <c r="K66" s="47">
        <v>0</v>
      </c>
      <c r="L66" s="47">
        <v>0</v>
      </c>
      <c r="M66" s="47">
        <v>2</v>
      </c>
      <c r="N66" s="47">
        <v>0.214</v>
      </c>
      <c r="O66" s="47">
        <v>0.214</v>
      </c>
      <c r="P66" s="38" t="str">
        <f t="shared" si="3"/>
        <v/>
      </c>
      <c r="R66" s="38">
        <f t="shared" si="4"/>
        <v>0.1</v>
      </c>
      <c r="S66" s="38"/>
      <c r="T66" s="47">
        <v>174292.159758241</v>
      </c>
      <c r="U66" s="47"/>
      <c r="V66" s="47">
        <f t="shared" si="2"/>
        <v>174292.159758241</v>
      </c>
      <c r="W66" s="47">
        <f t="shared" si="5"/>
        <v>17429.2159758241</v>
      </c>
      <c r="Z66" s="54"/>
    </row>
    <row r="67" spans="5:26" x14ac:dyDescent="0.2">
      <c r="E67" s="13">
        <v>366245</v>
      </c>
      <c r="F67" s="13" t="s">
        <v>73</v>
      </c>
      <c r="G67" s="47">
        <v>0</v>
      </c>
      <c r="H67" s="47">
        <v>0</v>
      </c>
      <c r="I67" s="47">
        <v>0</v>
      </c>
      <c r="J67" s="47">
        <v>0</v>
      </c>
      <c r="K67" s="47">
        <v>0</v>
      </c>
      <c r="L67" s="47">
        <v>0</v>
      </c>
      <c r="M67" s="47">
        <v>2</v>
      </c>
      <c r="N67" s="47">
        <v>1.4139999999999999</v>
      </c>
      <c r="O67" s="47">
        <v>1.4139999999999999</v>
      </c>
      <c r="P67" s="38" t="str">
        <f t="shared" si="3"/>
        <v/>
      </c>
      <c r="R67" s="38">
        <f t="shared" si="4"/>
        <v>0.1</v>
      </c>
      <c r="S67" s="38"/>
      <c r="T67" s="47">
        <v>1657490.7599543897</v>
      </c>
      <c r="U67" s="47"/>
      <c r="V67" s="47">
        <f t="shared" si="2"/>
        <v>1657490.7599543897</v>
      </c>
      <c r="W67" s="47">
        <f t="shared" si="5"/>
        <v>165749.07599543897</v>
      </c>
      <c r="Z67" s="54"/>
    </row>
    <row r="68" spans="5:26" x14ac:dyDescent="0.2">
      <c r="E68" s="13">
        <v>366243</v>
      </c>
      <c r="F68" s="13" t="s">
        <v>73</v>
      </c>
      <c r="G68" s="47">
        <v>0</v>
      </c>
      <c r="H68" s="47">
        <v>0</v>
      </c>
      <c r="I68" s="47">
        <v>0</v>
      </c>
      <c r="J68" s="47">
        <v>0</v>
      </c>
      <c r="K68" s="47">
        <v>0</v>
      </c>
      <c r="L68" s="47">
        <v>0</v>
      </c>
      <c r="M68" s="47">
        <v>2</v>
      </c>
      <c r="N68" s="47">
        <v>8.7999999999999995E-2</v>
      </c>
      <c r="O68" s="47">
        <v>8.7999999999999995E-2</v>
      </c>
      <c r="P68" s="38" t="str">
        <f t="shared" si="3"/>
        <v/>
      </c>
      <c r="R68" s="38">
        <f t="shared" si="4"/>
        <v>0.1</v>
      </c>
      <c r="S68" s="38"/>
      <c r="T68" s="47">
        <v>97733.921359761298</v>
      </c>
      <c r="U68" s="47"/>
      <c r="V68" s="47">
        <f t="shared" si="2"/>
        <v>97733.921359761298</v>
      </c>
      <c r="W68" s="47">
        <f t="shared" si="5"/>
        <v>9773.3921359761298</v>
      </c>
      <c r="Z68" s="54"/>
    </row>
    <row r="69" spans="5:26" x14ac:dyDescent="0.2">
      <c r="E69" s="13">
        <v>366241</v>
      </c>
      <c r="F69" s="13" t="s">
        <v>73</v>
      </c>
      <c r="G69" s="47">
        <v>0</v>
      </c>
      <c r="H69" s="47">
        <v>0</v>
      </c>
      <c r="I69" s="47">
        <v>0</v>
      </c>
      <c r="J69" s="47">
        <v>0</v>
      </c>
      <c r="K69" s="47">
        <v>0</v>
      </c>
      <c r="L69" s="47">
        <v>0</v>
      </c>
      <c r="M69" s="47">
        <v>2</v>
      </c>
      <c r="N69" s="47">
        <v>0.246</v>
      </c>
      <c r="O69" s="47">
        <v>0.246</v>
      </c>
      <c r="P69" s="38" t="str">
        <f t="shared" si="3"/>
        <v/>
      </c>
      <c r="R69" s="38">
        <f t="shared" si="4"/>
        <v>0.1</v>
      </c>
      <c r="S69" s="38"/>
      <c r="T69" s="47">
        <v>273210.73471024178</v>
      </c>
      <c r="U69" s="47"/>
      <c r="V69" s="47">
        <f t="shared" si="2"/>
        <v>273210.73471024178</v>
      </c>
      <c r="W69" s="47">
        <f t="shared" si="5"/>
        <v>27321.073471024181</v>
      </c>
      <c r="Z69" s="54"/>
    </row>
    <row r="70" spans="5:26" x14ac:dyDescent="0.2">
      <c r="E70" s="13">
        <v>366239</v>
      </c>
      <c r="F70" s="13" t="s">
        <v>73</v>
      </c>
      <c r="G70" s="47">
        <v>0</v>
      </c>
      <c r="H70" s="47">
        <v>0</v>
      </c>
      <c r="I70" s="47">
        <v>0</v>
      </c>
      <c r="J70" s="47">
        <v>0</v>
      </c>
      <c r="K70" s="47">
        <v>0</v>
      </c>
      <c r="L70" s="47">
        <v>0</v>
      </c>
      <c r="M70" s="47">
        <v>2</v>
      </c>
      <c r="N70" s="47">
        <v>0.92313999999999996</v>
      </c>
      <c r="O70" s="47">
        <v>0.92313999999999996</v>
      </c>
      <c r="P70" s="38" t="str">
        <f t="shared" si="3"/>
        <v/>
      </c>
      <c r="R70" s="38">
        <f t="shared" si="4"/>
        <v>0.1</v>
      </c>
      <c r="S70" s="38"/>
      <c r="T70" s="47">
        <v>1025251.0473187503</v>
      </c>
      <c r="U70" s="47"/>
      <c r="V70" s="47">
        <f t="shared" si="2"/>
        <v>1025251.0473187503</v>
      </c>
      <c r="W70" s="47">
        <f t="shared" si="5"/>
        <v>102525.10473187504</v>
      </c>
      <c r="Z70" s="54"/>
    </row>
    <row r="71" spans="5:26" x14ac:dyDescent="0.2">
      <c r="E71" s="13">
        <v>312721</v>
      </c>
      <c r="F71" s="13" t="s">
        <v>74</v>
      </c>
      <c r="G71" s="47">
        <v>0</v>
      </c>
      <c r="H71" s="47">
        <v>0</v>
      </c>
      <c r="I71" s="47">
        <v>0</v>
      </c>
      <c r="J71" s="47">
        <v>0</v>
      </c>
      <c r="K71" s="47">
        <v>0</v>
      </c>
      <c r="L71" s="47">
        <v>0</v>
      </c>
      <c r="M71" s="47">
        <v>2</v>
      </c>
      <c r="N71" s="47">
        <v>35.564</v>
      </c>
      <c r="O71" s="47">
        <v>35.564</v>
      </c>
      <c r="P71" s="38" t="str">
        <f t="shared" si="3"/>
        <v/>
      </c>
      <c r="R71" s="38">
        <f t="shared" si="4"/>
        <v>0.1</v>
      </c>
      <c r="S71" s="38"/>
      <c r="T71" s="47">
        <v>31190687.360706929</v>
      </c>
      <c r="U71" s="47"/>
      <c r="V71" s="47">
        <f t="shared" si="2"/>
        <v>0</v>
      </c>
      <c r="W71" s="47">
        <f t="shared" si="5"/>
        <v>0</v>
      </c>
      <c r="Z71" s="54"/>
    </row>
    <row r="72" spans="5:26" x14ac:dyDescent="0.2">
      <c r="E72" s="13">
        <v>301980</v>
      </c>
      <c r="F72" s="13" t="s">
        <v>73</v>
      </c>
      <c r="G72" s="47">
        <v>1.236</v>
      </c>
      <c r="H72" s="47">
        <v>0.69599999999999995</v>
      </c>
      <c r="I72" s="47">
        <v>0</v>
      </c>
      <c r="J72" s="47">
        <v>0.62</v>
      </c>
      <c r="K72" s="47">
        <v>0</v>
      </c>
      <c r="L72" s="47">
        <v>2.552</v>
      </c>
      <c r="M72" s="47">
        <v>2</v>
      </c>
      <c r="N72" s="47">
        <v>2.552</v>
      </c>
      <c r="O72" s="47">
        <v>0</v>
      </c>
      <c r="P72" s="38">
        <f t="shared" si="3"/>
        <v>0.44137931034482758</v>
      </c>
      <c r="R72" s="38">
        <f t="shared" si="4"/>
        <v>0.44137931034482758</v>
      </c>
      <c r="S72" s="38"/>
      <c r="T72" s="47">
        <v>2592593.7506952775</v>
      </c>
      <c r="U72" s="47"/>
      <c r="V72" s="47">
        <f t="shared" si="2"/>
        <v>2592593.7506952775</v>
      </c>
      <c r="W72" s="47">
        <f t="shared" si="5"/>
        <v>1144317.2416861914</v>
      </c>
      <c r="Z72" s="54"/>
    </row>
    <row r="73" spans="5:26" x14ac:dyDescent="0.2">
      <c r="E73" s="13">
        <v>266512</v>
      </c>
      <c r="F73" s="13" t="s">
        <v>73</v>
      </c>
      <c r="G73" s="47">
        <v>0</v>
      </c>
      <c r="H73" s="47">
        <v>0</v>
      </c>
      <c r="I73" s="47">
        <v>0</v>
      </c>
      <c r="J73" s="47">
        <v>0</v>
      </c>
      <c r="K73" s="47">
        <v>0</v>
      </c>
      <c r="L73" s="47">
        <v>0</v>
      </c>
      <c r="M73" s="47">
        <v>2</v>
      </c>
      <c r="N73" s="47">
        <v>1.464</v>
      </c>
      <c r="O73" s="47">
        <v>1.464</v>
      </c>
      <c r="P73" s="38" t="str">
        <f t="shared" si="3"/>
        <v/>
      </c>
      <c r="R73" s="38">
        <f t="shared" si="4"/>
        <v>0.1</v>
      </c>
      <c r="S73" s="38"/>
      <c r="T73" s="47">
        <v>1625937.0553487563</v>
      </c>
      <c r="U73" s="47"/>
      <c r="V73" s="47">
        <f t="shared" si="2"/>
        <v>1625937.0553487563</v>
      </c>
      <c r="W73" s="47">
        <f t="shared" si="5"/>
        <v>162593.70553487563</v>
      </c>
      <c r="Z73" s="54"/>
    </row>
    <row r="74" spans="5:26" x14ac:dyDescent="0.2">
      <c r="E74" s="13">
        <v>266511</v>
      </c>
      <c r="F74" s="13" t="s">
        <v>73</v>
      </c>
      <c r="G74" s="47">
        <v>0</v>
      </c>
      <c r="H74" s="47">
        <v>0</v>
      </c>
      <c r="I74" s="47">
        <v>0</v>
      </c>
      <c r="J74" s="47">
        <v>0</v>
      </c>
      <c r="K74" s="47">
        <v>0</v>
      </c>
      <c r="L74" s="47">
        <v>0</v>
      </c>
      <c r="M74" s="47">
        <v>2</v>
      </c>
      <c r="N74" s="47">
        <v>1.262</v>
      </c>
      <c r="O74" s="47">
        <v>1.262</v>
      </c>
      <c r="P74" s="38" t="str">
        <f t="shared" si="3"/>
        <v/>
      </c>
      <c r="R74" s="38">
        <f t="shared" si="4"/>
        <v>0.1</v>
      </c>
      <c r="S74" s="38"/>
      <c r="T74" s="47">
        <v>1479316.3642591515</v>
      </c>
      <c r="U74" s="47"/>
      <c r="V74" s="47">
        <f t="shared" si="2"/>
        <v>1479316.3642591515</v>
      </c>
      <c r="W74" s="47">
        <f t="shared" si="5"/>
        <v>147931.63642591515</v>
      </c>
      <c r="Z74" s="54"/>
    </row>
    <row r="75" spans="5:26" x14ac:dyDescent="0.2">
      <c r="E75" s="13">
        <v>260271</v>
      </c>
      <c r="F75" s="13" t="s">
        <v>73</v>
      </c>
      <c r="G75" s="47">
        <v>42.287999999999997</v>
      </c>
      <c r="H75" s="47">
        <v>1.4259999999999999</v>
      </c>
      <c r="I75" s="47">
        <v>0</v>
      </c>
      <c r="J75" s="47">
        <v>0</v>
      </c>
      <c r="K75" s="47">
        <v>0</v>
      </c>
      <c r="L75" s="47">
        <v>43.713999999999999</v>
      </c>
      <c r="M75" s="47">
        <v>2</v>
      </c>
      <c r="N75" s="47">
        <v>43.713999999999999</v>
      </c>
      <c r="O75" s="47">
        <v>0</v>
      </c>
      <c r="P75" s="38">
        <f t="shared" si="3"/>
        <v>0.64102918973326617</v>
      </c>
      <c r="R75" s="38">
        <f t="shared" si="4"/>
        <v>0.64102918973326617</v>
      </c>
      <c r="S75" s="38"/>
      <c r="T75" s="47">
        <v>45312703.73976399</v>
      </c>
      <c r="U75" s="47"/>
      <c r="V75" s="47">
        <f t="shared" si="2"/>
        <v>45312703.73976399</v>
      </c>
      <c r="W75" s="47">
        <f t="shared" si="5"/>
        <v>29046765.762924451</v>
      </c>
      <c r="Z75" s="54"/>
    </row>
    <row r="76" spans="5:26" x14ac:dyDescent="0.2">
      <c r="E76" s="13">
        <v>256982</v>
      </c>
      <c r="F76" s="13" t="s">
        <v>74</v>
      </c>
      <c r="G76" s="47">
        <v>0</v>
      </c>
      <c r="H76" s="47">
        <v>0</v>
      </c>
      <c r="I76" s="47">
        <v>0</v>
      </c>
      <c r="J76" s="47">
        <v>0</v>
      </c>
      <c r="K76" s="47">
        <v>0</v>
      </c>
      <c r="L76" s="47">
        <v>0</v>
      </c>
      <c r="M76" s="47">
        <v>2</v>
      </c>
      <c r="N76" s="47">
        <v>143.364</v>
      </c>
      <c r="O76" s="47">
        <v>143.364</v>
      </c>
      <c r="P76" s="38" t="str">
        <f t="shared" si="3"/>
        <v/>
      </c>
      <c r="R76" s="38">
        <f t="shared" si="4"/>
        <v>0.1</v>
      </c>
      <c r="S76" s="38"/>
      <c r="T76" s="47">
        <v>125734498.44731718</v>
      </c>
      <c r="U76" s="47"/>
      <c r="V76" s="47">
        <f t="shared" si="2"/>
        <v>0</v>
      </c>
      <c r="W76" s="47">
        <f t="shared" si="5"/>
        <v>0</v>
      </c>
      <c r="Z76" s="54"/>
    </row>
    <row r="77" spans="5:26" x14ac:dyDescent="0.2">
      <c r="E77" s="13">
        <v>248696</v>
      </c>
      <c r="F77" s="13" t="s">
        <v>73</v>
      </c>
      <c r="G77" s="47">
        <v>3.8959999999999999</v>
      </c>
      <c r="H77" s="47">
        <v>0.55000000000000004</v>
      </c>
      <c r="I77" s="47">
        <v>0.55000000000000004</v>
      </c>
      <c r="J77" s="47">
        <v>0</v>
      </c>
      <c r="K77" s="47">
        <v>0</v>
      </c>
      <c r="L77" s="47">
        <v>4.9959999999999996</v>
      </c>
      <c r="M77" s="47">
        <v>2</v>
      </c>
      <c r="N77" s="47">
        <v>4.9960000000000004</v>
      </c>
      <c r="O77" s="47">
        <v>0</v>
      </c>
      <c r="P77" s="38">
        <f t="shared" si="3"/>
        <v>0.56743394715772622</v>
      </c>
      <c r="R77" s="38">
        <f t="shared" si="4"/>
        <v>0.56743394715772622</v>
      </c>
      <c r="S77" s="38"/>
      <c r="T77" s="47">
        <v>4808805.0942983171</v>
      </c>
      <c r="U77" s="47"/>
      <c r="V77" s="47">
        <f t="shared" si="2"/>
        <v>4808805.0942983171</v>
      </c>
      <c r="W77" s="47">
        <f t="shared" si="5"/>
        <v>2728679.2557698758</v>
      </c>
      <c r="Z77" s="54"/>
    </row>
    <row r="78" spans="5:26" x14ac:dyDescent="0.2">
      <c r="E78" s="13">
        <v>248695</v>
      </c>
      <c r="F78" s="13" t="s">
        <v>73</v>
      </c>
      <c r="G78" s="47">
        <v>0</v>
      </c>
      <c r="H78" s="47">
        <v>0</v>
      </c>
      <c r="I78" s="47">
        <v>0</v>
      </c>
      <c r="J78" s="47">
        <v>0</v>
      </c>
      <c r="K78" s="47">
        <v>0</v>
      </c>
      <c r="L78" s="47">
        <v>0</v>
      </c>
      <c r="M78" s="47">
        <v>2</v>
      </c>
      <c r="N78" s="47">
        <v>0.56000000000000005</v>
      </c>
      <c r="O78" s="47">
        <v>0.56000000000000005</v>
      </c>
      <c r="P78" s="38" t="str">
        <f t="shared" si="3"/>
        <v/>
      </c>
      <c r="R78" s="38">
        <f t="shared" si="4"/>
        <v>0.1</v>
      </c>
      <c r="S78" s="38"/>
      <c r="T78" s="47">
        <v>568907.71958830545</v>
      </c>
      <c r="U78" s="47"/>
      <c r="V78" s="47">
        <f t="shared" si="2"/>
        <v>568907.71958830545</v>
      </c>
      <c r="W78" s="47">
        <f t="shared" si="5"/>
        <v>56890.771958830548</v>
      </c>
      <c r="Z78" s="54"/>
    </row>
    <row r="79" spans="5:26" x14ac:dyDescent="0.2">
      <c r="E79" s="13">
        <v>248694</v>
      </c>
      <c r="F79" s="13" t="s">
        <v>73</v>
      </c>
      <c r="G79" s="47">
        <v>33.344999999999999</v>
      </c>
      <c r="H79" s="47">
        <v>1.631</v>
      </c>
      <c r="I79" s="47">
        <v>0.47</v>
      </c>
      <c r="J79" s="47">
        <v>0</v>
      </c>
      <c r="K79" s="47">
        <v>0</v>
      </c>
      <c r="L79" s="47">
        <v>35.445999999999998</v>
      </c>
      <c r="M79" s="47">
        <v>2</v>
      </c>
      <c r="N79" s="47">
        <v>35.445999999999998</v>
      </c>
      <c r="O79" s="47">
        <v>0</v>
      </c>
      <c r="P79" s="38">
        <f t="shared" si="3"/>
        <v>0.63104793206567733</v>
      </c>
      <c r="R79" s="38">
        <f t="shared" si="4"/>
        <v>0.63104793206567733</v>
      </c>
      <c r="S79" s="38"/>
      <c r="T79" s="47">
        <v>34117875.37479946</v>
      </c>
      <c r="U79" s="47"/>
      <c r="V79" s="47">
        <f t="shared" si="2"/>
        <v>34117875.37479946</v>
      </c>
      <c r="W79" s="47">
        <f t="shared" si="5"/>
        <v>21530014.701741695</v>
      </c>
      <c r="Z79" s="54"/>
    </row>
    <row r="80" spans="5:26" x14ac:dyDescent="0.2">
      <c r="E80" s="13">
        <v>247047</v>
      </c>
      <c r="F80" s="13" t="s">
        <v>74</v>
      </c>
      <c r="G80" s="47">
        <v>0</v>
      </c>
      <c r="H80" s="47">
        <v>0</v>
      </c>
      <c r="I80" s="47">
        <v>0</v>
      </c>
      <c r="J80" s="47">
        <v>0</v>
      </c>
      <c r="K80" s="47">
        <v>0</v>
      </c>
      <c r="L80" s="47">
        <v>0</v>
      </c>
      <c r="M80" s="47">
        <v>2</v>
      </c>
      <c r="N80" s="47">
        <v>0.11</v>
      </c>
      <c r="O80" s="47">
        <v>0.11</v>
      </c>
      <c r="P80" s="38" t="str">
        <f t="shared" si="3"/>
        <v/>
      </c>
      <c r="R80" s="38">
        <f t="shared" si="4"/>
        <v>0.1</v>
      </c>
      <c r="S80" s="38"/>
      <c r="T80" s="47">
        <v>96473.276618990058</v>
      </c>
      <c r="U80" s="47"/>
      <c r="V80" s="47">
        <f t="shared" si="2"/>
        <v>0</v>
      </c>
      <c r="W80" s="47">
        <f t="shared" si="5"/>
        <v>0</v>
      </c>
      <c r="Z80" s="54"/>
    </row>
    <row r="81" spans="5:26" x14ac:dyDescent="0.2">
      <c r="E81" s="13">
        <v>247045</v>
      </c>
      <c r="F81" s="13" t="s">
        <v>74</v>
      </c>
      <c r="G81" s="47">
        <v>0</v>
      </c>
      <c r="H81" s="47">
        <v>0</v>
      </c>
      <c r="I81" s="47">
        <v>0</v>
      </c>
      <c r="J81" s="47">
        <v>0</v>
      </c>
      <c r="K81" s="47">
        <v>0</v>
      </c>
      <c r="L81" s="47">
        <v>0</v>
      </c>
      <c r="M81" s="47">
        <v>2</v>
      </c>
      <c r="N81" s="47">
        <v>0.4</v>
      </c>
      <c r="O81" s="47">
        <v>0.4</v>
      </c>
      <c r="P81" s="38" t="str">
        <f t="shared" si="3"/>
        <v/>
      </c>
      <c r="R81" s="38">
        <f t="shared" si="4"/>
        <v>0.1</v>
      </c>
      <c r="S81" s="38"/>
      <c r="T81" s="47">
        <v>350811.91497814562</v>
      </c>
      <c r="U81" s="47"/>
      <c r="V81" s="47">
        <f t="shared" si="2"/>
        <v>0</v>
      </c>
      <c r="W81" s="47">
        <f t="shared" si="5"/>
        <v>0</v>
      </c>
      <c r="Z81" s="54"/>
    </row>
    <row r="82" spans="5:26" x14ac:dyDescent="0.2">
      <c r="E82" s="13">
        <v>247044</v>
      </c>
      <c r="F82" s="13" t="s">
        <v>74</v>
      </c>
      <c r="G82" s="47">
        <v>0</v>
      </c>
      <c r="H82" s="47">
        <v>0</v>
      </c>
      <c r="I82" s="47">
        <v>0</v>
      </c>
      <c r="J82" s="47">
        <v>0</v>
      </c>
      <c r="K82" s="47">
        <v>0</v>
      </c>
      <c r="L82" s="47">
        <v>0</v>
      </c>
      <c r="M82" s="47">
        <v>2</v>
      </c>
      <c r="N82" s="47">
        <v>1.35</v>
      </c>
      <c r="O82" s="47">
        <v>1.35</v>
      </c>
      <c r="P82" s="38" t="str">
        <f t="shared" si="3"/>
        <v/>
      </c>
      <c r="R82" s="38">
        <f t="shared" si="4"/>
        <v>0.1</v>
      </c>
      <c r="S82" s="38"/>
      <c r="T82" s="47">
        <v>1183990.2130512418</v>
      </c>
      <c r="U82" s="47"/>
      <c r="V82" s="47">
        <f t="shared" si="2"/>
        <v>0</v>
      </c>
      <c r="W82" s="47">
        <f t="shared" si="5"/>
        <v>0</v>
      </c>
      <c r="Z82" s="54"/>
    </row>
    <row r="83" spans="5:26" x14ac:dyDescent="0.2">
      <c r="E83" s="13">
        <v>247043</v>
      </c>
      <c r="F83" s="13" t="s">
        <v>74</v>
      </c>
      <c r="G83" s="47">
        <v>0</v>
      </c>
      <c r="H83" s="47">
        <v>0</v>
      </c>
      <c r="I83" s="47">
        <v>0</v>
      </c>
      <c r="J83" s="47">
        <v>0</v>
      </c>
      <c r="K83" s="47">
        <v>0</v>
      </c>
      <c r="L83" s="47">
        <v>0</v>
      </c>
      <c r="M83" s="47">
        <v>2</v>
      </c>
      <c r="N83" s="47">
        <v>1.08</v>
      </c>
      <c r="O83" s="47">
        <v>1.08</v>
      </c>
      <c r="P83" s="38" t="str">
        <f t="shared" si="3"/>
        <v/>
      </c>
      <c r="R83" s="38">
        <f t="shared" si="4"/>
        <v>0.1</v>
      </c>
      <c r="S83" s="38"/>
      <c r="T83" s="47">
        <v>959569.40971401997</v>
      </c>
      <c r="U83" s="47"/>
      <c r="V83" s="47">
        <f t="shared" ref="V83:V146" si="6">IF(F83="Operational",T83,0)</f>
        <v>0</v>
      </c>
      <c r="W83" s="47">
        <f t="shared" si="5"/>
        <v>0</v>
      </c>
      <c r="Z83" s="54"/>
    </row>
    <row r="84" spans="5:26" x14ac:dyDescent="0.2">
      <c r="E84" s="13">
        <v>246356</v>
      </c>
      <c r="F84" s="13" t="s">
        <v>73</v>
      </c>
      <c r="G84" s="47">
        <v>0</v>
      </c>
      <c r="H84" s="47">
        <v>0</v>
      </c>
      <c r="I84" s="47">
        <v>0</v>
      </c>
      <c r="J84" s="47">
        <v>0</v>
      </c>
      <c r="K84" s="47">
        <v>0</v>
      </c>
      <c r="L84" s="47">
        <v>0</v>
      </c>
      <c r="M84" s="47">
        <v>2</v>
      </c>
      <c r="N84" s="47">
        <v>0.22800000000000001</v>
      </c>
      <c r="O84" s="47">
        <v>0.22800000000000001</v>
      </c>
      <c r="P84" s="38" t="str">
        <f t="shared" ref="P84:P147" si="7">IF(L84=0,"", MAX(((SUMPRODUCT(G84:K84,$F$10:$J$10)/L84)),0.1))</f>
        <v/>
      </c>
      <c r="R84" s="38">
        <f t="shared" ref="R84:R147" si="8">IF(L84=0,$I$4,P84)</f>
        <v>0.1</v>
      </c>
      <c r="S84" s="38"/>
      <c r="T84" s="47">
        <v>178174.39569523849</v>
      </c>
      <c r="U84" s="47"/>
      <c r="V84" s="47">
        <f t="shared" si="6"/>
        <v>178174.39569523849</v>
      </c>
      <c r="W84" s="47">
        <f t="shared" ref="W84:W147" si="9">V84*R84</f>
        <v>17817.439569523849</v>
      </c>
      <c r="Z84" s="54"/>
    </row>
    <row r="85" spans="5:26" x14ac:dyDescent="0.2">
      <c r="E85" s="13">
        <v>246303</v>
      </c>
      <c r="F85" s="13" t="s">
        <v>73</v>
      </c>
      <c r="G85" s="47">
        <v>0</v>
      </c>
      <c r="H85" s="47">
        <v>0</v>
      </c>
      <c r="I85" s="47">
        <v>0</v>
      </c>
      <c r="J85" s="47">
        <v>0</v>
      </c>
      <c r="K85" s="47">
        <v>0</v>
      </c>
      <c r="L85" s="47">
        <v>0</v>
      </c>
      <c r="M85" s="47">
        <v>2</v>
      </c>
      <c r="N85" s="47">
        <v>0.77200000000000002</v>
      </c>
      <c r="O85" s="47">
        <v>0.77200000000000002</v>
      </c>
      <c r="P85" s="38" t="str">
        <f t="shared" si="7"/>
        <v/>
      </c>
      <c r="R85" s="38">
        <f t="shared" si="8"/>
        <v>0.1</v>
      </c>
      <c r="S85" s="38"/>
      <c r="T85" s="47">
        <v>571595.35825557366</v>
      </c>
      <c r="U85" s="47"/>
      <c r="V85" s="47">
        <f t="shared" si="6"/>
        <v>571595.35825557366</v>
      </c>
      <c r="W85" s="47">
        <f t="shared" si="9"/>
        <v>57159.535825557366</v>
      </c>
      <c r="Z85" s="54"/>
    </row>
    <row r="86" spans="5:26" x14ac:dyDescent="0.2">
      <c r="E86" s="13">
        <v>245860</v>
      </c>
      <c r="F86" s="13" t="s">
        <v>73</v>
      </c>
      <c r="G86" s="47">
        <v>9.4E-2</v>
      </c>
      <c r="H86" s="47">
        <v>0.01</v>
      </c>
      <c r="I86" s="47">
        <v>0.01</v>
      </c>
      <c r="J86" s="47">
        <v>0</v>
      </c>
      <c r="K86" s="47">
        <v>0</v>
      </c>
      <c r="L86" s="47">
        <v>0.11399999999999999</v>
      </c>
      <c r="M86" s="47">
        <v>2</v>
      </c>
      <c r="N86" s="47">
        <v>0.114</v>
      </c>
      <c r="O86" s="47">
        <v>0</v>
      </c>
      <c r="P86" s="38">
        <f t="shared" si="7"/>
        <v>0.58421052631578962</v>
      </c>
      <c r="R86" s="38">
        <f t="shared" si="8"/>
        <v>0.58421052631578962</v>
      </c>
      <c r="S86" s="38"/>
      <c r="T86" s="47">
        <v>106904.63741714309</v>
      </c>
      <c r="U86" s="47"/>
      <c r="V86" s="47">
        <f t="shared" si="6"/>
        <v>106904.63741714309</v>
      </c>
      <c r="W86" s="47">
        <f t="shared" si="9"/>
        <v>62454.814491067824</v>
      </c>
      <c r="Z86" s="54"/>
    </row>
    <row r="87" spans="5:26" x14ac:dyDescent="0.2">
      <c r="E87" s="13">
        <v>245858</v>
      </c>
      <c r="F87" s="13" t="s">
        <v>73</v>
      </c>
      <c r="G87" s="47">
        <v>27.930479999999999</v>
      </c>
      <c r="H87" s="47">
        <v>15.359019999999999</v>
      </c>
      <c r="I87" s="47">
        <v>4.92</v>
      </c>
      <c r="J87" s="47">
        <v>0.36</v>
      </c>
      <c r="K87" s="47">
        <v>0</v>
      </c>
      <c r="L87" s="47">
        <v>48.569499999999998</v>
      </c>
      <c r="M87" s="47">
        <v>3</v>
      </c>
      <c r="N87" s="47">
        <v>37.698300000000003</v>
      </c>
      <c r="O87" s="47">
        <v>-10.871199999999995</v>
      </c>
      <c r="P87" s="38">
        <f t="shared" si="7"/>
        <v>0.51084414087029928</v>
      </c>
      <c r="R87" s="38">
        <f t="shared" si="8"/>
        <v>0.51084414087029928</v>
      </c>
      <c r="S87" s="38"/>
      <c r="T87" s="47">
        <v>32405960.54105961</v>
      </c>
      <c r="U87" s="47"/>
      <c r="V87" s="47">
        <f t="shared" si="6"/>
        <v>32405960.54105961</v>
      </c>
      <c r="W87" s="47">
        <f t="shared" si="9"/>
        <v>16554395.071674416</v>
      </c>
      <c r="Z87" s="54"/>
    </row>
    <row r="88" spans="5:26" x14ac:dyDescent="0.2">
      <c r="E88" s="13">
        <v>245823</v>
      </c>
      <c r="F88" s="13" t="s">
        <v>73</v>
      </c>
      <c r="G88" s="47">
        <v>0</v>
      </c>
      <c r="H88" s="47">
        <v>0</v>
      </c>
      <c r="I88" s="47">
        <v>0</v>
      </c>
      <c r="J88" s="47">
        <v>0</v>
      </c>
      <c r="K88" s="47">
        <v>0</v>
      </c>
      <c r="L88" s="47">
        <v>0</v>
      </c>
      <c r="M88" s="47">
        <v>2</v>
      </c>
      <c r="N88" s="47">
        <v>0.14599999999999999</v>
      </c>
      <c r="O88" s="47">
        <v>0.14599999999999999</v>
      </c>
      <c r="P88" s="38" t="str">
        <f t="shared" si="7"/>
        <v/>
      </c>
      <c r="R88" s="38">
        <f t="shared" si="8"/>
        <v>0.1</v>
      </c>
      <c r="S88" s="38"/>
      <c r="T88" s="47">
        <v>114094.13057677553</v>
      </c>
      <c r="U88" s="47"/>
      <c r="V88" s="47">
        <f t="shared" si="6"/>
        <v>114094.13057677553</v>
      </c>
      <c r="W88" s="47">
        <f t="shared" si="9"/>
        <v>11409.413057677553</v>
      </c>
      <c r="Z88" s="54"/>
    </row>
    <row r="89" spans="5:26" x14ac:dyDescent="0.2">
      <c r="E89" s="13">
        <v>243582</v>
      </c>
      <c r="F89" s="13" t="s">
        <v>73</v>
      </c>
      <c r="G89" s="47">
        <v>1.4496</v>
      </c>
      <c r="H89" s="47">
        <v>0.51</v>
      </c>
      <c r="I89" s="47">
        <v>0.2</v>
      </c>
      <c r="J89" s="47">
        <v>0</v>
      </c>
      <c r="K89" s="47">
        <v>0</v>
      </c>
      <c r="L89" s="47">
        <v>2.1596000000000002</v>
      </c>
      <c r="M89" s="47">
        <v>2</v>
      </c>
      <c r="N89" s="47">
        <v>2.1596000000000002</v>
      </c>
      <c r="O89" s="47">
        <v>0</v>
      </c>
      <c r="P89" s="38">
        <f t="shared" si="7"/>
        <v>0.54106779033154284</v>
      </c>
      <c r="R89" s="38">
        <f t="shared" si="8"/>
        <v>0.54106779033154284</v>
      </c>
      <c r="S89" s="38"/>
      <c r="T89" s="47">
        <v>2193951.9843266155</v>
      </c>
      <c r="U89" s="47"/>
      <c r="V89" s="47">
        <f t="shared" si="6"/>
        <v>2193951.9843266155</v>
      </c>
      <c r="W89" s="47">
        <f t="shared" si="9"/>
        <v>1187076.7522531056</v>
      </c>
      <c r="Z89" s="54"/>
    </row>
    <row r="90" spans="5:26" x14ac:dyDescent="0.2">
      <c r="E90" s="13">
        <v>243258</v>
      </c>
      <c r="F90" s="13" t="s">
        <v>73</v>
      </c>
      <c r="G90" s="47">
        <v>0</v>
      </c>
      <c r="H90" s="47">
        <v>0</v>
      </c>
      <c r="I90" s="47">
        <v>0</v>
      </c>
      <c r="J90" s="47">
        <v>0</v>
      </c>
      <c r="K90" s="47">
        <v>0</v>
      </c>
      <c r="L90" s="47">
        <v>0</v>
      </c>
      <c r="M90" s="47">
        <v>2</v>
      </c>
      <c r="N90" s="47">
        <v>0.28000000000000003</v>
      </c>
      <c r="O90" s="47">
        <v>0.28000000000000003</v>
      </c>
      <c r="P90" s="38" t="str">
        <f t="shared" si="7"/>
        <v/>
      </c>
      <c r="R90" s="38">
        <f t="shared" si="8"/>
        <v>0.1</v>
      </c>
      <c r="S90" s="38"/>
      <c r="T90" s="47">
        <v>328215.99207017617</v>
      </c>
      <c r="U90" s="47"/>
      <c r="V90" s="47">
        <f t="shared" si="6"/>
        <v>328215.99207017617</v>
      </c>
      <c r="W90" s="47">
        <f t="shared" si="9"/>
        <v>32821.599207017622</v>
      </c>
      <c r="Z90" s="54"/>
    </row>
    <row r="91" spans="5:26" x14ac:dyDescent="0.2">
      <c r="E91" s="13">
        <v>243257</v>
      </c>
      <c r="F91" s="13" t="s">
        <v>73</v>
      </c>
      <c r="G91" s="47">
        <v>1.62</v>
      </c>
      <c r="H91" s="47">
        <v>0.3</v>
      </c>
      <c r="I91" s="47">
        <v>0.14000000000000001</v>
      </c>
      <c r="J91" s="47">
        <v>0</v>
      </c>
      <c r="K91" s="47">
        <v>0</v>
      </c>
      <c r="L91" s="47">
        <v>2.06</v>
      </c>
      <c r="M91" s="47">
        <v>2</v>
      </c>
      <c r="N91" s="47">
        <v>2.06</v>
      </c>
      <c r="O91" s="47">
        <v>0</v>
      </c>
      <c r="P91" s="38">
        <f t="shared" si="7"/>
        <v>0.57766990291262144</v>
      </c>
      <c r="R91" s="38">
        <f t="shared" si="8"/>
        <v>0.57766990291262144</v>
      </c>
      <c r="S91" s="38"/>
      <c r="T91" s="47">
        <v>2287862.2500125943</v>
      </c>
      <c r="U91" s="47"/>
      <c r="V91" s="47">
        <f t="shared" si="6"/>
        <v>2287862.2500125943</v>
      </c>
      <c r="W91" s="47">
        <f t="shared" si="9"/>
        <v>1321629.1638422271</v>
      </c>
      <c r="Z91" s="54"/>
    </row>
    <row r="92" spans="5:26" x14ac:dyDescent="0.2">
      <c r="E92" s="13">
        <v>243256</v>
      </c>
      <c r="F92" s="13" t="s">
        <v>73</v>
      </c>
      <c r="G92" s="47">
        <v>83.546260000000004</v>
      </c>
      <c r="H92" s="47">
        <v>8.1649999999999991</v>
      </c>
      <c r="I92" s="47">
        <v>2.4300000000000002</v>
      </c>
      <c r="J92" s="47">
        <v>1.0980000000000001</v>
      </c>
      <c r="K92" s="47">
        <v>0.56000000000000005</v>
      </c>
      <c r="L92" s="47">
        <v>95.799260000000018</v>
      </c>
      <c r="M92" s="47">
        <v>2</v>
      </c>
      <c r="N92" s="47">
        <v>96.01</v>
      </c>
      <c r="O92" s="47">
        <v>0.21073999999998705</v>
      </c>
      <c r="P92" s="38">
        <f t="shared" si="7"/>
        <v>0.6049941721888038</v>
      </c>
      <c r="R92" s="38">
        <f t="shared" si="8"/>
        <v>0.6049941721888038</v>
      </c>
      <c r="S92" s="38"/>
      <c r="T92" s="47">
        <v>112542919.28092006</v>
      </c>
      <c r="U92" s="47"/>
      <c r="V92" s="47">
        <f t="shared" si="6"/>
        <v>112542919.28092006</v>
      </c>
      <c r="W92" s="47">
        <f t="shared" si="9"/>
        <v>68087810.286071599</v>
      </c>
      <c r="Z92" s="54"/>
    </row>
    <row r="93" spans="5:26" x14ac:dyDescent="0.2">
      <c r="E93" s="13">
        <v>242246</v>
      </c>
      <c r="F93" s="13" t="s">
        <v>73</v>
      </c>
      <c r="G93" s="47">
        <v>0.997</v>
      </c>
      <c r="H93" s="47">
        <v>0.16900000000000001</v>
      </c>
      <c r="I93" s="47">
        <v>0</v>
      </c>
      <c r="J93" s="47">
        <v>0</v>
      </c>
      <c r="K93" s="47">
        <v>0</v>
      </c>
      <c r="L93" s="47">
        <v>1.1659999999999999</v>
      </c>
      <c r="M93" s="47">
        <v>2</v>
      </c>
      <c r="N93" s="47">
        <v>1.1659999999999999</v>
      </c>
      <c r="O93" s="47">
        <v>0</v>
      </c>
      <c r="P93" s="38">
        <f t="shared" si="7"/>
        <v>0.61014150943396228</v>
      </c>
      <c r="R93" s="38">
        <f t="shared" si="8"/>
        <v>0.61014150943396228</v>
      </c>
      <c r="S93" s="38"/>
      <c r="T93" s="47">
        <v>1107834.7931747357</v>
      </c>
      <c r="U93" s="47"/>
      <c r="V93" s="47">
        <f t="shared" si="6"/>
        <v>1107834.7931747357</v>
      </c>
      <c r="W93" s="47">
        <f t="shared" si="9"/>
        <v>675935.99291109468</v>
      </c>
      <c r="Z93" s="54"/>
    </row>
    <row r="94" spans="5:26" x14ac:dyDescent="0.2">
      <c r="E94" s="13">
        <v>242007</v>
      </c>
      <c r="F94" s="13" t="s">
        <v>73</v>
      </c>
      <c r="G94" s="47">
        <v>90.929220000000001</v>
      </c>
      <c r="H94" s="47">
        <v>1.3740000000000001</v>
      </c>
      <c r="I94" s="47">
        <v>0.17</v>
      </c>
      <c r="J94" s="47">
        <v>5.3999999999999999E-2</v>
      </c>
      <c r="K94" s="47">
        <v>0</v>
      </c>
      <c r="L94" s="47">
        <v>92.52722</v>
      </c>
      <c r="M94" s="47">
        <v>2</v>
      </c>
      <c r="N94" s="47">
        <v>92.685599999999994</v>
      </c>
      <c r="O94" s="47">
        <v>0.15837999999999397</v>
      </c>
      <c r="P94" s="38">
        <f t="shared" si="7"/>
        <v>0.64472263405298469</v>
      </c>
      <c r="R94" s="38">
        <f t="shared" si="8"/>
        <v>0.64472263405298469</v>
      </c>
      <c r="S94" s="38"/>
      <c r="T94" s="47">
        <v>89212767.303461969</v>
      </c>
      <c r="U94" s="47"/>
      <c r="V94" s="47">
        <f t="shared" si="6"/>
        <v>89212767.303461969</v>
      </c>
      <c r="W94" s="47">
        <f t="shared" si="9"/>
        <v>57517490.327043988</v>
      </c>
      <c r="Z94" s="54"/>
    </row>
    <row r="95" spans="5:26" x14ac:dyDescent="0.2">
      <c r="E95" s="13">
        <v>241345</v>
      </c>
      <c r="F95" s="13" t="s">
        <v>73</v>
      </c>
      <c r="G95" s="47">
        <v>0</v>
      </c>
      <c r="H95" s="47">
        <v>0</v>
      </c>
      <c r="I95" s="47">
        <v>0</v>
      </c>
      <c r="J95" s="47">
        <v>0</v>
      </c>
      <c r="K95" s="47">
        <v>0</v>
      </c>
      <c r="L95" s="47">
        <v>0</v>
      </c>
      <c r="M95" s="47">
        <v>3</v>
      </c>
      <c r="N95" s="47">
        <v>0.84300000000000008</v>
      </c>
      <c r="O95" s="47">
        <v>0.84300000000000008</v>
      </c>
      <c r="P95" s="38" t="str">
        <f t="shared" si="7"/>
        <v/>
      </c>
      <c r="R95" s="38">
        <f t="shared" si="8"/>
        <v>0.1</v>
      </c>
      <c r="S95" s="38"/>
      <c r="T95" s="47">
        <v>658776.38408371084</v>
      </c>
      <c r="U95" s="47"/>
      <c r="V95" s="47">
        <f t="shared" si="6"/>
        <v>658776.38408371084</v>
      </c>
      <c r="W95" s="47">
        <f t="shared" si="9"/>
        <v>65877.638408371087</v>
      </c>
      <c r="Z95" s="54"/>
    </row>
    <row r="96" spans="5:26" x14ac:dyDescent="0.2">
      <c r="E96" s="13">
        <v>241247</v>
      </c>
      <c r="F96" s="13" t="s">
        <v>73</v>
      </c>
      <c r="G96" s="47">
        <v>0.11600000000000001</v>
      </c>
      <c r="H96" s="47">
        <v>0</v>
      </c>
      <c r="I96" s="47">
        <v>0</v>
      </c>
      <c r="J96" s="47">
        <v>0</v>
      </c>
      <c r="K96" s="47">
        <v>0</v>
      </c>
      <c r="L96" s="47">
        <v>0.11600000000000001</v>
      </c>
      <c r="M96" s="47">
        <v>3</v>
      </c>
      <c r="N96" s="47">
        <v>8.7000000000000008E-2</v>
      </c>
      <c r="O96" s="47">
        <v>-2.8999999999999998E-2</v>
      </c>
      <c r="P96" s="38">
        <f t="shared" si="7"/>
        <v>0.65</v>
      </c>
      <c r="R96" s="38">
        <f t="shared" si="8"/>
        <v>0.65</v>
      </c>
      <c r="S96" s="38"/>
      <c r="T96" s="47">
        <v>64415.539078024485</v>
      </c>
      <c r="U96" s="47"/>
      <c r="V96" s="47">
        <f t="shared" si="6"/>
        <v>64415.539078024485</v>
      </c>
      <c r="W96" s="47">
        <f t="shared" si="9"/>
        <v>41870.100400715914</v>
      </c>
      <c r="Z96" s="54"/>
    </row>
    <row r="97" spans="5:26" x14ac:dyDescent="0.2">
      <c r="E97" s="13">
        <v>240980</v>
      </c>
      <c r="F97" s="13" t="s">
        <v>73</v>
      </c>
      <c r="G97" s="47">
        <v>0</v>
      </c>
      <c r="H97" s="47">
        <v>0</v>
      </c>
      <c r="I97" s="47">
        <v>0</v>
      </c>
      <c r="J97" s="47">
        <v>0</v>
      </c>
      <c r="K97" s="47">
        <v>0</v>
      </c>
      <c r="L97" s="47">
        <v>0</v>
      </c>
      <c r="M97" s="47">
        <v>2</v>
      </c>
      <c r="N97" s="47">
        <v>0.153</v>
      </c>
      <c r="O97" s="47">
        <v>0.153</v>
      </c>
      <c r="P97" s="38" t="str">
        <f t="shared" si="7"/>
        <v/>
      </c>
      <c r="R97" s="38">
        <f t="shared" si="8"/>
        <v>0.1</v>
      </c>
      <c r="S97" s="38"/>
      <c r="T97" s="47">
        <v>145367.68726906911</v>
      </c>
      <c r="U97" s="47"/>
      <c r="V97" s="47">
        <f t="shared" si="6"/>
        <v>145367.68726906911</v>
      </c>
      <c r="W97" s="47">
        <f t="shared" si="9"/>
        <v>14536.768726906912</v>
      </c>
      <c r="Z97" s="54"/>
    </row>
    <row r="98" spans="5:26" x14ac:dyDescent="0.2">
      <c r="E98" s="13">
        <v>240841</v>
      </c>
      <c r="F98" s="13" t="s">
        <v>73</v>
      </c>
      <c r="G98" s="47">
        <v>0</v>
      </c>
      <c r="H98" s="47">
        <v>0</v>
      </c>
      <c r="I98" s="47">
        <v>0</v>
      </c>
      <c r="J98" s="47">
        <v>0</v>
      </c>
      <c r="K98" s="47">
        <v>0</v>
      </c>
      <c r="L98" s="47">
        <v>0</v>
      </c>
      <c r="M98" s="47">
        <v>2</v>
      </c>
      <c r="N98" s="47">
        <v>2.4260000000000002</v>
      </c>
      <c r="O98" s="47">
        <v>2.4260000000000002</v>
      </c>
      <c r="P98" s="38" t="str">
        <f t="shared" si="7"/>
        <v/>
      </c>
      <c r="R98" s="38">
        <f t="shared" si="8"/>
        <v>0.1</v>
      </c>
      <c r="S98" s="38"/>
      <c r="T98" s="47">
        <v>0</v>
      </c>
      <c r="U98" s="47"/>
      <c r="V98" s="47">
        <f t="shared" si="6"/>
        <v>0</v>
      </c>
      <c r="W98" s="47">
        <f t="shared" si="9"/>
        <v>0</v>
      </c>
      <c r="Z98" s="54"/>
    </row>
    <row r="99" spans="5:26" x14ac:dyDescent="0.2">
      <c r="E99" s="13">
        <v>240840</v>
      </c>
      <c r="F99" s="13" t="s">
        <v>73</v>
      </c>
      <c r="G99" s="47">
        <v>0</v>
      </c>
      <c r="H99" s="47">
        <v>0</v>
      </c>
      <c r="I99" s="47">
        <v>0</v>
      </c>
      <c r="J99" s="47">
        <v>0</v>
      </c>
      <c r="K99" s="47">
        <v>0</v>
      </c>
      <c r="L99" s="47">
        <v>0</v>
      </c>
      <c r="M99" s="47">
        <v>2</v>
      </c>
      <c r="N99" s="47">
        <v>0.188</v>
      </c>
      <c r="O99" s="47">
        <v>0.188</v>
      </c>
      <c r="P99" s="38" t="str">
        <f t="shared" si="7"/>
        <v/>
      </c>
      <c r="R99" s="38">
        <f t="shared" si="8"/>
        <v>0.1</v>
      </c>
      <c r="S99" s="38"/>
      <c r="T99" s="47">
        <v>178621.73337637249</v>
      </c>
      <c r="U99" s="47"/>
      <c r="V99" s="47">
        <f t="shared" si="6"/>
        <v>178621.73337637249</v>
      </c>
      <c r="W99" s="47">
        <f t="shared" si="9"/>
        <v>17862.17333763725</v>
      </c>
      <c r="Z99" s="54"/>
    </row>
    <row r="100" spans="5:26" x14ac:dyDescent="0.2">
      <c r="E100" s="13">
        <v>240821</v>
      </c>
      <c r="F100" s="13" t="s">
        <v>73</v>
      </c>
      <c r="G100" s="47">
        <v>0</v>
      </c>
      <c r="H100" s="47">
        <v>0</v>
      </c>
      <c r="I100" s="47">
        <v>0</v>
      </c>
      <c r="J100" s="47">
        <v>0</v>
      </c>
      <c r="K100" s="47">
        <v>0</v>
      </c>
      <c r="L100" s="47">
        <v>0</v>
      </c>
      <c r="M100" s="47">
        <v>2</v>
      </c>
      <c r="N100" s="47">
        <v>2.4260000000000002</v>
      </c>
      <c r="O100" s="47">
        <v>2.4260000000000002</v>
      </c>
      <c r="P100" s="38" t="str">
        <f t="shared" si="7"/>
        <v/>
      </c>
      <c r="R100" s="38">
        <f t="shared" si="8"/>
        <v>0.1</v>
      </c>
      <c r="S100" s="38"/>
      <c r="T100" s="47">
        <v>2304980.4530376582</v>
      </c>
      <c r="U100" s="47"/>
      <c r="V100" s="47">
        <f t="shared" si="6"/>
        <v>2304980.4530376582</v>
      </c>
      <c r="W100" s="47">
        <f t="shared" si="9"/>
        <v>230498.04530376583</v>
      </c>
      <c r="Z100" s="54"/>
    </row>
    <row r="101" spans="5:26" x14ac:dyDescent="0.2">
      <c r="E101" s="13">
        <v>240820</v>
      </c>
      <c r="F101" s="13" t="s">
        <v>73</v>
      </c>
      <c r="G101" s="47">
        <v>0</v>
      </c>
      <c r="H101" s="47">
        <v>0</v>
      </c>
      <c r="I101" s="47">
        <v>0</v>
      </c>
      <c r="J101" s="47">
        <v>0</v>
      </c>
      <c r="K101" s="47">
        <v>0</v>
      </c>
      <c r="L101" s="47">
        <v>0</v>
      </c>
      <c r="M101" s="47">
        <v>2</v>
      </c>
      <c r="N101" s="47">
        <v>1.034</v>
      </c>
      <c r="O101" s="47">
        <v>1.034</v>
      </c>
      <c r="P101" s="38" t="str">
        <f t="shared" si="7"/>
        <v/>
      </c>
      <c r="R101" s="38">
        <f t="shared" si="8"/>
        <v>0.1</v>
      </c>
      <c r="S101" s="38"/>
      <c r="T101" s="47">
        <v>995257.09918023588</v>
      </c>
      <c r="U101" s="47"/>
      <c r="V101" s="47">
        <f t="shared" si="6"/>
        <v>995257.09918023588</v>
      </c>
      <c r="W101" s="47">
        <f t="shared" si="9"/>
        <v>99525.709918023596</v>
      </c>
      <c r="Z101" s="54"/>
    </row>
    <row r="102" spans="5:26" x14ac:dyDescent="0.2">
      <c r="E102" s="13">
        <v>239870</v>
      </c>
      <c r="F102" s="13" t="s">
        <v>74</v>
      </c>
      <c r="G102" s="47">
        <v>0</v>
      </c>
      <c r="H102" s="47">
        <v>0</v>
      </c>
      <c r="I102" s="47">
        <v>0</v>
      </c>
      <c r="J102" s="47">
        <v>0</v>
      </c>
      <c r="K102" s="47">
        <v>0</v>
      </c>
      <c r="L102" s="47">
        <v>0</v>
      </c>
      <c r="M102" s="47">
        <v>2</v>
      </c>
      <c r="N102" s="47">
        <v>2.8479999999999999</v>
      </c>
      <c r="O102" s="47">
        <v>2.8479999999999999</v>
      </c>
      <c r="P102" s="38" t="str">
        <f t="shared" si="7"/>
        <v/>
      </c>
      <c r="R102" s="38">
        <f t="shared" si="8"/>
        <v>0.1</v>
      </c>
      <c r="S102" s="38"/>
      <c r="T102" s="47">
        <v>2289632.431757364</v>
      </c>
      <c r="U102" s="47"/>
      <c r="V102" s="47">
        <f t="shared" si="6"/>
        <v>0</v>
      </c>
      <c r="W102" s="47">
        <f t="shared" si="9"/>
        <v>0</v>
      </c>
      <c r="Z102" s="54"/>
    </row>
    <row r="103" spans="5:26" x14ac:dyDescent="0.2">
      <c r="E103" s="13">
        <v>239869</v>
      </c>
      <c r="F103" s="13" t="s">
        <v>74</v>
      </c>
      <c r="G103" s="47">
        <v>0</v>
      </c>
      <c r="H103" s="47">
        <v>0</v>
      </c>
      <c r="I103" s="47">
        <v>0</v>
      </c>
      <c r="J103" s="47">
        <v>0</v>
      </c>
      <c r="K103" s="47">
        <v>0</v>
      </c>
      <c r="L103" s="47">
        <v>0</v>
      </c>
      <c r="M103" s="47">
        <v>2</v>
      </c>
      <c r="N103" s="47">
        <v>0.16</v>
      </c>
      <c r="O103" s="47">
        <v>0.16</v>
      </c>
      <c r="P103" s="38" t="str">
        <f t="shared" si="7"/>
        <v/>
      </c>
      <c r="R103" s="38">
        <f t="shared" si="8"/>
        <v>0.1</v>
      </c>
      <c r="S103" s="38"/>
      <c r="T103" s="47">
        <v>128631.03549198677</v>
      </c>
      <c r="U103" s="47"/>
      <c r="V103" s="47">
        <f t="shared" si="6"/>
        <v>0</v>
      </c>
      <c r="W103" s="47">
        <f t="shared" si="9"/>
        <v>0</v>
      </c>
      <c r="Z103" s="54"/>
    </row>
    <row r="104" spans="5:26" x14ac:dyDescent="0.2">
      <c r="E104" s="13">
        <v>239868</v>
      </c>
      <c r="F104" s="13" t="s">
        <v>74</v>
      </c>
      <c r="G104" s="47">
        <v>0</v>
      </c>
      <c r="H104" s="47">
        <v>0</v>
      </c>
      <c r="I104" s="47">
        <v>0</v>
      </c>
      <c r="J104" s="47">
        <v>0</v>
      </c>
      <c r="K104" s="47">
        <v>0</v>
      </c>
      <c r="L104" s="47">
        <v>0</v>
      </c>
      <c r="M104" s="47">
        <v>2</v>
      </c>
      <c r="N104" s="47">
        <v>2.8479999999999999</v>
      </c>
      <c r="O104" s="47">
        <v>2.8479999999999999</v>
      </c>
      <c r="P104" s="38" t="str">
        <f t="shared" si="7"/>
        <v/>
      </c>
      <c r="R104" s="38">
        <f t="shared" si="8"/>
        <v>0.1</v>
      </c>
      <c r="S104" s="38"/>
      <c r="T104" s="47">
        <v>2289632.431757364</v>
      </c>
      <c r="U104" s="47"/>
      <c r="V104" s="47">
        <f t="shared" si="6"/>
        <v>0</v>
      </c>
      <c r="W104" s="47">
        <f t="shared" si="9"/>
        <v>0</v>
      </c>
      <c r="Z104" s="54"/>
    </row>
    <row r="105" spans="5:26" x14ac:dyDescent="0.2">
      <c r="E105" s="13">
        <v>239867</v>
      </c>
      <c r="F105" s="13" t="s">
        <v>74</v>
      </c>
      <c r="G105" s="47">
        <v>0</v>
      </c>
      <c r="H105" s="47">
        <v>0</v>
      </c>
      <c r="I105" s="47">
        <v>0</v>
      </c>
      <c r="J105" s="47">
        <v>0</v>
      </c>
      <c r="K105" s="47">
        <v>0</v>
      </c>
      <c r="L105" s="47">
        <v>0</v>
      </c>
      <c r="M105" s="47">
        <v>2</v>
      </c>
      <c r="N105" s="47">
        <v>4.8000000000000001E-2</v>
      </c>
      <c r="O105" s="47">
        <v>4.8000000000000001E-2</v>
      </c>
      <c r="P105" s="38" t="str">
        <f t="shared" si="7"/>
        <v/>
      </c>
      <c r="R105" s="38">
        <f t="shared" si="8"/>
        <v>0.1</v>
      </c>
      <c r="S105" s="38"/>
      <c r="T105" s="47">
        <v>38589.310647596023</v>
      </c>
      <c r="U105" s="47"/>
      <c r="V105" s="47">
        <f t="shared" si="6"/>
        <v>0</v>
      </c>
      <c r="W105" s="47">
        <f t="shared" si="9"/>
        <v>0</v>
      </c>
      <c r="Z105" s="54"/>
    </row>
    <row r="106" spans="5:26" x14ac:dyDescent="0.2">
      <c r="E106" s="13">
        <v>237333</v>
      </c>
      <c r="F106" s="13" t="s">
        <v>73</v>
      </c>
      <c r="G106" s="47">
        <v>0</v>
      </c>
      <c r="H106" s="47">
        <v>0</v>
      </c>
      <c r="I106" s="47">
        <v>0</v>
      </c>
      <c r="J106" s="47">
        <v>0</v>
      </c>
      <c r="K106" s="47">
        <v>0</v>
      </c>
      <c r="L106" s="47">
        <v>0</v>
      </c>
      <c r="M106" s="47">
        <v>2</v>
      </c>
      <c r="N106" s="47">
        <v>0.112</v>
      </c>
      <c r="O106" s="47">
        <v>0.112</v>
      </c>
      <c r="P106" s="38" t="str">
        <f t="shared" si="7"/>
        <v/>
      </c>
      <c r="R106" s="38">
        <f t="shared" si="8"/>
        <v>0.1</v>
      </c>
      <c r="S106" s="38"/>
      <c r="T106" s="47">
        <v>87524.264552046981</v>
      </c>
      <c r="U106" s="47"/>
      <c r="V106" s="47">
        <f t="shared" si="6"/>
        <v>87524.264552046981</v>
      </c>
      <c r="W106" s="47">
        <f t="shared" si="9"/>
        <v>8752.4264552046989</v>
      </c>
      <c r="Z106" s="54"/>
    </row>
    <row r="107" spans="5:26" x14ac:dyDescent="0.2">
      <c r="E107" s="13">
        <v>237168</v>
      </c>
      <c r="F107" s="13" t="s">
        <v>73</v>
      </c>
      <c r="G107" s="47">
        <v>7.6999999999999999E-2</v>
      </c>
      <c r="H107" s="47">
        <v>0.17100000000000001</v>
      </c>
      <c r="I107" s="47">
        <v>0</v>
      </c>
      <c r="J107" s="47">
        <v>0</v>
      </c>
      <c r="K107" s="47">
        <v>0</v>
      </c>
      <c r="L107" s="47">
        <v>0.248</v>
      </c>
      <c r="M107" s="47">
        <v>3</v>
      </c>
      <c r="N107" s="47">
        <v>0.186</v>
      </c>
      <c r="O107" s="47">
        <v>-6.2E-2</v>
      </c>
      <c r="P107" s="38">
        <f t="shared" si="7"/>
        <v>0.46038306451612904</v>
      </c>
      <c r="R107" s="38">
        <f t="shared" si="8"/>
        <v>0.46038306451612904</v>
      </c>
      <c r="S107" s="38"/>
      <c r="T107" s="47">
        <v>145352.79648822086</v>
      </c>
      <c r="U107" s="47"/>
      <c r="V107" s="47">
        <f t="shared" si="6"/>
        <v>145352.79648822086</v>
      </c>
      <c r="W107" s="47">
        <f t="shared" si="9"/>
        <v>66917.965883236364</v>
      </c>
      <c r="Z107" s="54"/>
    </row>
    <row r="108" spans="5:26" x14ac:dyDescent="0.2">
      <c r="E108" s="13">
        <v>233260</v>
      </c>
      <c r="F108" s="13" t="s">
        <v>73</v>
      </c>
      <c r="G108" s="47">
        <v>0</v>
      </c>
      <c r="H108" s="47">
        <v>0</v>
      </c>
      <c r="I108" s="47">
        <v>0</v>
      </c>
      <c r="J108" s="47">
        <v>0</v>
      </c>
      <c r="K108" s="47">
        <v>0</v>
      </c>
      <c r="L108" s="47">
        <v>0</v>
      </c>
      <c r="M108" s="47">
        <v>2</v>
      </c>
      <c r="N108" s="47">
        <v>0.42199999999999999</v>
      </c>
      <c r="O108" s="47">
        <v>0.42199999999999999</v>
      </c>
      <c r="P108" s="38" t="str">
        <f t="shared" si="7"/>
        <v/>
      </c>
      <c r="R108" s="38">
        <f t="shared" si="8"/>
        <v>0.1</v>
      </c>
      <c r="S108" s="38"/>
      <c r="T108" s="47">
        <v>406188.10043912911</v>
      </c>
      <c r="U108" s="47"/>
      <c r="V108" s="47">
        <f t="shared" si="6"/>
        <v>406188.10043912911</v>
      </c>
      <c r="W108" s="47">
        <f t="shared" si="9"/>
        <v>40618.810043912912</v>
      </c>
      <c r="Z108" s="54"/>
    </row>
    <row r="109" spans="5:26" x14ac:dyDescent="0.2">
      <c r="E109" s="13">
        <v>233259</v>
      </c>
      <c r="F109" s="13" t="s">
        <v>74</v>
      </c>
      <c r="G109" s="47">
        <v>2.6859999999999999</v>
      </c>
      <c r="H109" s="47">
        <v>1.1140000000000001</v>
      </c>
      <c r="I109" s="47">
        <v>0</v>
      </c>
      <c r="J109" s="47">
        <v>0</v>
      </c>
      <c r="K109" s="47">
        <v>0</v>
      </c>
      <c r="L109" s="47">
        <v>3.8</v>
      </c>
      <c r="M109" s="47">
        <v>2</v>
      </c>
      <c r="N109" s="47">
        <v>46.79</v>
      </c>
      <c r="O109" s="47">
        <v>42.99</v>
      </c>
      <c r="P109" s="38">
        <f t="shared" si="7"/>
        <v>0.56938157894736852</v>
      </c>
      <c r="R109" s="38">
        <f t="shared" si="8"/>
        <v>0.56938157894736852</v>
      </c>
      <c r="S109" s="38"/>
      <c r="T109" s="47">
        <v>44455909.067449309</v>
      </c>
      <c r="U109" s="47"/>
      <c r="V109" s="47">
        <f t="shared" si="6"/>
        <v>0</v>
      </c>
      <c r="W109" s="47">
        <f t="shared" si="9"/>
        <v>0</v>
      </c>
      <c r="Z109" s="54"/>
    </row>
    <row r="110" spans="5:26" x14ac:dyDescent="0.2">
      <c r="E110" s="13">
        <v>232099</v>
      </c>
      <c r="F110" s="13" t="s">
        <v>73</v>
      </c>
      <c r="G110" s="47">
        <v>0</v>
      </c>
      <c r="H110" s="47">
        <v>0</v>
      </c>
      <c r="I110" s="47">
        <v>0</v>
      </c>
      <c r="J110" s="47">
        <v>0</v>
      </c>
      <c r="K110" s="47">
        <v>0</v>
      </c>
      <c r="L110" s="47">
        <v>0</v>
      </c>
      <c r="M110" s="47">
        <v>2</v>
      </c>
      <c r="N110" s="47">
        <v>0.19</v>
      </c>
      <c r="O110" s="47">
        <v>0.19</v>
      </c>
      <c r="P110" s="38" t="str">
        <f t="shared" si="7"/>
        <v/>
      </c>
      <c r="R110" s="38">
        <f t="shared" si="8"/>
        <v>0.1</v>
      </c>
      <c r="S110" s="38"/>
      <c r="T110" s="47">
        <v>178174.39569523846</v>
      </c>
      <c r="U110" s="47"/>
      <c r="V110" s="47">
        <f t="shared" si="6"/>
        <v>178174.39569523846</v>
      </c>
      <c r="W110" s="47">
        <f t="shared" si="9"/>
        <v>17817.439569523845</v>
      </c>
      <c r="Z110" s="54"/>
    </row>
    <row r="111" spans="5:26" x14ac:dyDescent="0.2">
      <c r="E111" s="13">
        <v>232098</v>
      </c>
      <c r="F111" s="13" t="s">
        <v>73</v>
      </c>
      <c r="G111" s="47">
        <v>0</v>
      </c>
      <c r="H111" s="47">
        <v>0</v>
      </c>
      <c r="I111" s="47">
        <v>0</v>
      </c>
      <c r="J111" s="47">
        <v>0</v>
      </c>
      <c r="K111" s="47">
        <v>0</v>
      </c>
      <c r="L111" s="47">
        <v>0</v>
      </c>
      <c r="M111" s="47">
        <v>2</v>
      </c>
      <c r="N111" s="47">
        <v>0.42</v>
      </c>
      <c r="O111" s="47">
        <v>0.42</v>
      </c>
      <c r="P111" s="38" t="str">
        <f t="shared" si="7"/>
        <v/>
      </c>
      <c r="R111" s="38">
        <f t="shared" si="8"/>
        <v>0.1</v>
      </c>
      <c r="S111" s="38"/>
      <c r="T111" s="47">
        <v>393859.19048421137</v>
      </c>
      <c r="U111" s="47"/>
      <c r="V111" s="47">
        <f t="shared" si="6"/>
        <v>393859.19048421137</v>
      </c>
      <c r="W111" s="47">
        <f t="shared" si="9"/>
        <v>39385.919048421143</v>
      </c>
      <c r="Z111" s="54"/>
    </row>
    <row r="112" spans="5:26" x14ac:dyDescent="0.2">
      <c r="E112" s="13">
        <v>232097</v>
      </c>
      <c r="F112" s="13" t="s">
        <v>73</v>
      </c>
      <c r="G112" s="47">
        <v>0</v>
      </c>
      <c r="H112" s="47">
        <v>0</v>
      </c>
      <c r="I112" s="47">
        <v>0</v>
      </c>
      <c r="J112" s="47">
        <v>0</v>
      </c>
      <c r="K112" s="47">
        <v>0</v>
      </c>
      <c r="L112" s="47">
        <v>0</v>
      </c>
      <c r="M112" s="47">
        <v>2</v>
      </c>
      <c r="N112" s="47">
        <v>0.104</v>
      </c>
      <c r="O112" s="47">
        <v>0.104</v>
      </c>
      <c r="P112" s="38" t="str">
        <f t="shared" si="7"/>
        <v/>
      </c>
      <c r="R112" s="38">
        <f t="shared" si="8"/>
        <v>0.1</v>
      </c>
      <c r="S112" s="38"/>
      <c r="T112" s="47">
        <v>92402.980194683405</v>
      </c>
      <c r="U112" s="47"/>
      <c r="V112" s="47">
        <f t="shared" si="6"/>
        <v>92402.980194683405</v>
      </c>
      <c r="W112" s="47">
        <f t="shared" si="9"/>
        <v>9240.2980194683405</v>
      </c>
      <c r="Z112" s="54"/>
    </row>
    <row r="113" spans="5:26" x14ac:dyDescent="0.2">
      <c r="E113" s="13">
        <v>232096</v>
      </c>
      <c r="F113" s="13" t="s">
        <v>73</v>
      </c>
      <c r="G113" s="47">
        <v>0</v>
      </c>
      <c r="H113" s="47">
        <v>0</v>
      </c>
      <c r="I113" s="47">
        <v>0</v>
      </c>
      <c r="J113" s="47">
        <v>0</v>
      </c>
      <c r="K113" s="47">
        <v>0</v>
      </c>
      <c r="L113" s="47">
        <v>0</v>
      </c>
      <c r="M113" s="47">
        <v>2</v>
      </c>
      <c r="N113" s="47">
        <v>2.5999999999999999E-2</v>
      </c>
      <c r="O113" s="47">
        <v>2.5999999999999999E-2</v>
      </c>
      <c r="P113" s="38" t="str">
        <f t="shared" si="7"/>
        <v/>
      </c>
      <c r="R113" s="38">
        <f t="shared" si="8"/>
        <v>0.1</v>
      </c>
      <c r="S113" s="38"/>
      <c r="T113" s="47">
        <v>24381.75941092737</v>
      </c>
      <c r="U113" s="47"/>
      <c r="V113" s="47">
        <f t="shared" si="6"/>
        <v>24381.75941092737</v>
      </c>
      <c r="W113" s="47">
        <f t="shared" si="9"/>
        <v>2438.175941092737</v>
      </c>
      <c r="Z113" s="54"/>
    </row>
    <row r="114" spans="5:26" x14ac:dyDescent="0.2">
      <c r="E114" s="13">
        <v>228867</v>
      </c>
      <c r="F114" s="13" t="s">
        <v>73</v>
      </c>
      <c r="G114" s="47">
        <v>0</v>
      </c>
      <c r="H114" s="47">
        <v>0</v>
      </c>
      <c r="I114" s="47">
        <v>0</v>
      </c>
      <c r="J114" s="47">
        <v>0</v>
      </c>
      <c r="K114" s="47">
        <v>0</v>
      </c>
      <c r="L114" s="47">
        <v>0</v>
      </c>
      <c r="M114" s="47">
        <v>2</v>
      </c>
      <c r="N114" s="47">
        <v>0.128</v>
      </c>
      <c r="O114" s="47">
        <v>0.128</v>
      </c>
      <c r="P114" s="38" t="str">
        <f t="shared" si="7"/>
        <v/>
      </c>
      <c r="R114" s="38">
        <f t="shared" si="8"/>
        <v>0.1</v>
      </c>
      <c r="S114" s="38"/>
      <c r="T114" s="47">
        <v>104249.51611707873</v>
      </c>
      <c r="U114" s="47"/>
      <c r="V114" s="47">
        <f t="shared" si="6"/>
        <v>104249.51611707873</v>
      </c>
      <c r="W114" s="47">
        <f t="shared" si="9"/>
        <v>10424.951611707875</v>
      </c>
      <c r="Z114" s="54"/>
    </row>
    <row r="115" spans="5:26" x14ac:dyDescent="0.2">
      <c r="E115" s="13">
        <v>228317</v>
      </c>
      <c r="F115" s="13" t="s">
        <v>74</v>
      </c>
      <c r="G115" s="47">
        <v>0</v>
      </c>
      <c r="H115" s="47">
        <v>0</v>
      </c>
      <c r="I115" s="47">
        <v>0</v>
      </c>
      <c r="J115" s="47">
        <v>0</v>
      </c>
      <c r="K115" s="47">
        <v>0</v>
      </c>
      <c r="L115" s="47">
        <v>0</v>
      </c>
      <c r="M115" s="47">
        <v>2</v>
      </c>
      <c r="N115" s="47">
        <v>15.872</v>
      </c>
      <c r="O115" s="47">
        <v>15.872</v>
      </c>
      <c r="P115" s="38" t="str">
        <f t="shared" si="7"/>
        <v/>
      </c>
      <c r="R115" s="38">
        <f t="shared" si="8"/>
        <v>0.1</v>
      </c>
      <c r="S115" s="38"/>
      <c r="T115" s="47">
        <v>15080234.851860557</v>
      </c>
      <c r="U115" s="47"/>
      <c r="V115" s="47">
        <f t="shared" si="6"/>
        <v>0</v>
      </c>
      <c r="W115" s="47">
        <f t="shared" si="9"/>
        <v>0</v>
      </c>
      <c r="Z115" s="54"/>
    </row>
    <row r="116" spans="5:26" x14ac:dyDescent="0.2">
      <c r="E116" s="13">
        <v>228314</v>
      </c>
      <c r="F116" s="13" t="s">
        <v>73</v>
      </c>
      <c r="G116" s="47">
        <v>8.18</v>
      </c>
      <c r="H116" s="47">
        <v>0.6</v>
      </c>
      <c r="I116" s="47">
        <v>0</v>
      </c>
      <c r="J116" s="47">
        <v>0</v>
      </c>
      <c r="K116" s="47">
        <v>0</v>
      </c>
      <c r="L116" s="47">
        <v>8.7799999999999994</v>
      </c>
      <c r="M116" s="47">
        <v>2</v>
      </c>
      <c r="N116" s="47">
        <v>8.7799999999999994</v>
      </c>
      <c r="O116" s="47">
        <v>0</v>
      </c>
      <c r="P116" s="38">
        <f t="shared" si="7"/>
        <v>0.63120728929384973</v>
      </c>
      <c r="R116" s="38">
        <f t="shared" si="8"/>
        <v>0.63120728929384973</v>
      </c>
      <c r="S116" s="38"/>
      <c r="T116" s="47">
        <v>8451022.5636387542</v>
      </c>
      <c r="U116" s="47"/>
      <c r="V116" s="47">
        <f t="shared" si="6"/>
        <v>8451022.5636387542</v>
      </c>
      <c r="W116" s="47">
        <f t="shared" si="9"/>
        <v>5334347.0441555791</v>
      </c>
      <c r="Z116" s="54"/>
    </row>
    <row r="117" spans="5:26" x14ac:dyDescent="0.2">
      <c r="E117" s="13">
        <v>227428</v>
      </c>
      <c r="F117" s="13" t="s">
        <v>73</v>
      </c>
      <c r="G117" s="47">
        <v>0</v>
      </c>
      <c r="H117" s="47">
        <v>0</v>
      </c>
      <c r="I117" s="47">
        <v>0</v>
      </c>
      <c r="J117" s="47">
        <v>0</v>
      </c>
      <c r="K117" s="47">
        <v>0</v>
      </c>
      <c r="L117" s="47">
        <v>0</v>
      </c>
      <c r="M117" s="47">
        <v>2</v>
      </c>
      <c r="N117" s="47">
        <v>0.45800000000000002</v>
      </c>
      <c r="O117" s="47">
        <v>0.45800000000000002</v>
      </c>
      <c r="P117" s="38" t="str">
        <f t="shared" si="7"/>
        <v/>
      </c>
      <c r="R117" s="38">
        <f t="shared" si="8"/>
        <v>0.1</v>
      </c>
      <c r="S117" s="38"/>
      <c r="T117" s="47">
        <v>339107.09077856573</v>
      </c>
      <c r="U117" s="47"/>
      <c r="V117" s="47">
        <f t="shared" si="6"/>
        <v>339107.09077856573</v>
      </c>
      <c r="W117" s="47">
        <f t="shared" si="9"/>
        <v>33910.709077856576</v>
      </c>
      <c r="Z117" s="54"/>
    </row>
    <row r="118" spans="5:26" x14ac:dyDescent="0.2">
      <c r="E118" s="13">
        <v>227417</v>
      </c>
      <c r="F118" s="13" t="s">
        <v>73</v>
      </c>
      <c r="G118" s="47">
        <v>0</v>
      </c>
      <c r="H118" s="47">
        <v>0</v>
      </c>
      <c r="I118" s="47">
        <v>0</v>
      </c>
      <c r="J118" s="47">
        <v>0</v>
      </c>
      <c r="K118" s="47">
        <v>0</v>
      </c>
      <c r="L118" s="47">
        <v>0</v>
      </c>
      <c r="M118" s="47">
        <v>2</v>
      </c>
      <c r="N118" s="47">
        <v>8.7999999999999995E-2</v>
      </c>
      <c r="O118" s="47">
        <v>8.7999999999999995E-2</v>
      </c>
      <c r="P118" s="38" t="str">
        <f t="shared" si="7"/>
        <v/>
      </c>
      <c r="R118" s="38">
        <f t="shared" si="8"/>
        <v>0.1</v>
      </c>
      <c r="S118" s="38"/>
      <c r="T118" s="47">
        <v>68769.065005179771</v>
      </c>
      <c r="U118" s="47"/>
      <c r="V118" s="47">
        <f t="shared" si="6"/>
        <v>68769.065005179771</v>
      </c>
      <c r="W118" s="47">
        <f t="shared" si="9"/>
        <v>6876.9065005179773</v>
      </c>
      <c r="Z118" s="54"/>
    </row>
    <row r="119" spans="5:26" x14ac:dyDescent="0.2">
      <c r="E119" s="13">
        <v>227416</v>
      </c>
      <c r="F119" s="13" t="s">
        <v>73</v>
      </c>
      <c r="G119" s="47">
        <v>0</v>
      </c>
      <c r="H119" s="47">
        <v>0</v>
      </c>
      <c r="I119" s="47">
        <v>0</v>
      </c>
      <c r="J119" s="47">
        <v>0</v>
      </c>
      <c r="K119" s="47">
        <v>0</v>
      </c>
      <c r="L119" s="47">
        <v>0</v>
      </c>
      <c r="M119" s="47">
        <v>2</v>
      </c>
      <c r="N119" s="47">
        <v>0.47399999999999998</v>
      </c>
      <c r="O119" s="47">
        <v>0.47399999999999998</v>
      </c>
      <c r="P119" s="38" t="str">
        <f t="shared" si="7"/>
        <v/>
      </c>
      <c r="R119" s="38">
        <f t="shared" si="8"/>
        <v>0.1</v>
      </c>
      <c r="S119" s="38"/>
      <c r="T119" s="47">
        <v>350953.62670096103</v>
      </c>
      <c r="U119" s="47"/>
      <c r="V119" s="47">
        <f t="shared" si="6"/>
        <v>350953.62670096103</v>
      </c>
      <c r="W119" s="47">
        <f t="shared" si="9"/>
        <v>35095.362670096103</v>
      </c>
      <c r="Z119" s="54"/>
    </row>
    <row r="120" spans="5:26" x14ac:dyDescent="0.2">
      <c r="E120" s="13">
        <v>227415</v>
      </c>
      <c r="F120" s="13" t="s">
        <v>73</v>
      </c>
      <c r="G120" s="47">
        <v>0</v>
      </c>
      <c r="H120" s="47">
        <v>0</v>
      </c>
      <c r="I120" s="47">
        <v>0</v>
      </c>
      <c r="J120" s="47">
        <v>0</v>
      </c>
      <c r="K120" s="47">
        <v>0</v>
      </c>
      <c r="L120" s="47">
        <v>0</v>
      </c>
      <c r="M120" s="47">
        <v>2</v>
      </c>
      <c r="N120" s="47">
        <v>1.256</v>
      </c>
      <c r="O120" s="47">
        <v>1.256</v>
      </c>
      <c r="P120" s="38" t="str">
        <f t="shared" si="7"/>
        <v/>
      </c>
      <c r="R120" s="38">
        <f t="shared" si="8"/>
        <v>0.1</v>
      </c>
      <c r="S120" s="38"/>
      <c r="T120" s="47">
        <v>981522.10961938393</v>
      </c>
      <c r="U120" s="47"/>
      <c r="V120" s="47">
        <f t="shared" si="6"/>
        <v>981522.10961938393</v>
      </c>
      <c r="W120" s="47">
        <f t="shared" si="9"/>
        <v>98152.210961938399</v>
      </c>
      <c r="Z120" s="54"/>
    </row>
    <row r="121" spans="5:26" x14ac:dyDescent="0.2">
      <c r="E121" s="13">
        <v>227394</v>
      </c>
      <c r="F121" s="13" t="s">
        <v>73</v>
      </c>
      <c r="G121" s="47">
        <v>0</v>
      </c>
      <c r="H121" s="47">
        <v>0</v>
      </c>
      <c r="I121" s="47">
        <v>0</v>
      </c>
      <c r="J121" s="47">
        <v>0</v>
      </c>
      <c r="K121" s="47">
        <v>0</v>
      </c>
      <c r="L121" s="47">
        <v>0</v>
      </c>
      <c r="M121" s="47">
        <v>2</v>
      </c>
      <c r="N121" s="47">
        <v>0.14000000000000001</v>
      </c>
      <c r="O121" s="47">
        <v>0.14000000000000001</v>
      </c>
      <c r="P121" s="38" t="str">
        <f t="shared" si="7"/>
        <v/>
      </c>
      <c r="R121" s="38">
        <f t="shared" si="8"/>
        <v>0.1</v>
      </c>
      <c r="S121" s="38"/>
      <c r="T121" s="47">
        <v>142226.92989707636</v>
      </c>
      <c r="U121" s="47"/>
      <c r="V121" s="47">
        <f t="shared" si="6"/>
        <v>142226.92989707636</v>
      </c>
      <c r="W121" s="47">
        <f t="shared" si="9"/>
        <v>14222.692989707637</v>
      </c>
      <c r="Z121" s="54"/>
    </row>
    <row r="122" spans="5:26" x14ac:dyDescent="0.2">
      <c r="E122" s="13">
        <v>227393</v>
      </c>
      <c r="F122" s="13" t="s">
        <v>73</v>
      </c>
      <c r="G122" s="47">
        <v>0</v>
      </c>
      <c r="H122" s="47">
        <v>0</v>
      </c>
      <c r="I122" s="47">
        <v>0</v>
      </c>
      <c r="J122" s="47">
        <v>0</v>
      </c>
      <c r="K122" s="47">
        <v>0</v>
      </c>
      <c r="L122" s="47">
        <v>0</v>
      </c>
      <c r="M122" s="47">
        <v>2</v>
      </c>
      <c r="N122" s="47">
        <v>0.32</v>
      </c>
      <c r="O122" s="47">
        <v>0.32</v>
      </c>
      <c r="P122" s="38" t="str">
        <f t="shared" si="7"/>
        <v/>
      </c>
      <c r="R122" s="38">
        <f t="shared" si="8"/>
        <v>0.1</v>
      </c>
      <c r="S122" s="38"/>
      <c r="T122" s="47">
        <v>308009.93398227799</v>
      </c>
      <c r="U122" s="47"/>
      <c r="V122" s="47">
        <f t="shared" si="6"/>
        <v>308009.93398227799</v>
      </c>
      <c r="W122" s="47">
        <f t="shared" si="9"/>
        <v>30800.993398227802</v>
      </c>
      <c r="Z122" s="54"/>
    </row>
    <row r="123" spans="5:26" x14ac:dyDescent="0.2">
      <c r="E123" s="13">
        <v>227324</v>
      </c>
      <c r="F123" s="13" t="s">
        <v>73</v>
      </c>
      <c r="G123" s="47">
        <v>0.17399999999999999</v>
      </c>
      <c r="H123" s="47">
        <v>0.09</v>
      </c>
      <c r="I123" s="47">
        <v>0</v>
      </c>
      <c r="J123" s="47">
        <v>0</v>
      </c>
      <c r="K123" s="47">
        <v>0</v>
      </c>
      <c r="L123" s="47">
        <v>0.26400000000000001</v>
      </c>
      <c r="M123" s="47">
        <v>2</v>
      </c>
      <c r="N123" s="47">
        <v>0.26400000000000001</v>
      </c>
      <c r="O123" s="47">
        <v>0</v>
      </c>
      <c r="P123" s="38">
        <f t="shared" si="7"/>
        <v>0.55624999999999991</v>
      </c>
      <c r="R123" s="38">
        <f t="shared" si="8"/>
        <v>0.55624999999999991</v>
      </c>
      <c r="S123" s="38"/>
      <c r="T123" s="47">
        <v>268199.35352020111</v>
      </c>
      <c r="U123" s="47"/>
      <c r="V123" s="47">
        <f t="shared" si="6"/>
        <v>268199.35352020111</v>
      </c>
      <c r="W123" s="47">
        <f t="shared" si="9"/>
        <v>149185.89039561184</v>
      </c>
      <c r="Z123" s="54"/>
    </row>
    <row r="124" spans="5:26" x14ac:dyDescent="0.2">
      <c r="E124" s="13">
        <v>227323</v>
      </c>
      <c r="F124" s="13" t="s">
        <v>73</v>
      </c>
      <c r="G124" s="47">
        <v>0.72199999999999998</v>
      </c>
      <c r="H124" s="47">
        <v>0</v>
      </c>
      <c r="I124" s="47">
        <v>0</v>
      </c>
      <c r="J124" s="47">
        <v>0</v>
      </c>
      <c r="K124" s="47">
        <v>0</v>
      </c>
      <c r="L124" s="47">
        <v>0.72199999999999998</v>
      </c>
      <c r="M124" s="47">
        <v>2</v>
      </c>
      <c r="N124" s="47">
        <v>0.72199999999999998</v>
      </c>
      <c r="O124" s="47">
        <v>0</v>
      </c>
      <c r="P124" s="38">
        <f t="shared" si="7"/>
        <v>0.65</v>
      </c>
      <c r="R124" s="38">
        <f t="shared" si="8"/>
        <v>0.65</v>
      </c>
      <c r="S124" s="38"/>
      <c r="T124" s="47">
        <v>694947.41354751482</v>
      </c>
      <c r="U124" s="47"/>
      <c r="V124" s="47">
        <f t="shared" si="6"/>
        <v>694947.41354751482</v>
      </c>
      <c r="W124" s="47">
        <f t="shared" si="9"/>
        <v>451715.81880588463</v>
      </c>
      <c r="Z124" s="54"/>
    </row>
    <row r="125" spans="5:26" x14ac:dyDescent="0.2">
      <c r="E125" s="13">
        <v>226648</v>
      </c>
      <c r="F125" s="13" t="s">
        <v>73</v>
      </c>
      <c r="G125" s="47">
        <v>0</v>
      </c>
      <c r="H125" s="47">
        <v>0</v>
      </c>
      <c r="I125" s="47">
        <v>0</v>
      </c>
      <c r="J125" s="47">
        <v>0</v>
      </c>
      <c r="K125" s="47">
        <v>0</v>
      </c>
      <c r="L125" s="47">
        <v>0</v>
      </c>
      <c r="M125" s="47">
        <v>2</v>
      </c>
      <c r="N125" s="47">
        <v>0.72799999999999998</v>
      </c>
      <c r="O125" s="47">
        <v>0.72799999999999998</v>
      </c>
      <c r="P125" s="38" t="str">
        <f t="shared" si="7"/>
        <v/>
      </c>
      <c r="R125" s="38">
        <f t="shared" si="8"/>
        <v>0.1</v>
      </c>
      <c r="S125" s="38"/>
      <c r="T125" s="47">
        <v>700722.59980968246</v>
      </c>
      <c r="U125" s="47"/>
      <c r="V125" s="47">
        <f t="shared" si="6"/>
        <v>700722.59980968246</v>
      </c>
      <c r="W125" s="47">
        <f t="shared" si="9"/>
        <v>70072.259980968243</v>
      </c>
      <c r="Z125" s="54"/>
    </row>
    <row r="126" spans="5:26" x14ac:dyDescent="0.2">
      <c r="E126" s="13">
        <v>226647</v>
      </c>
      <c r="F126" s="13" t="s">
        <v>73</v>
      </c>
      <c r="G126" s="47">
        <v>0</v>
      </c>
      <c r="H126" s="47">
        <v>0</v>
      </c>
      <c r="I126" s="47">
        <v>0</v>
      </c>
      <c r="J126" s="47">
        <v>0</v>
      </c>
      <c r="K126" s="47">
        <v>0</v>
      </c>
      <c r="L126" s="47">
        <v>0</v>
      </c>
      <c r="M126" s="47">
        <v>2</v>
      </c>
      <c r="N126" s="47">
        <v>0.1</v>
      </c>
      <c r="O126" s="47">
        <v>0.1</v>
      </c>
      <c r="P126" s="38" t="str">
        <f t="shared" si="7"/>
        <v/>
      </c>
      <c r="R126" s="38">
        <f t="shared" si="8"/>
        <v>0.1</v>
      </c>
      <c r="S126" s="38"/>
      <c r="T126" s="47">
        <v>101590.66421219741</v>
      </c>
      <c r="U126" s="47"/>
      <c r="V126" s="47">
        <f t="shared" si="6"/>
        <v>101590.66421219741</v>
      </c>
      <c r="W126" s="47">
        <f t="shared" si="9"/>
        <v>10159.066421219743</v>
      </c>
      <c r="Z126" s="54"/>
    </row>
    <row r="127" spans="5:26" x14ac:dyDescent="0.2">
      <c r="E127" s="13">
        <v>226646</v>
      </c>
      <c r="F127" s="13" t="s">
        <v>73</v>
      </c>
      <c r="G127" s="47">
        <v>0</v>
      </c>
      <c r="H127" s="47">
        <v>0</v>
      </c>
      <c r="I127" s="47">
        <v>0</v>
      </c>
      <c r="J127" s="47">
        <v>0</v>
      </c>
      <c r="K127" s="47">
        <v>0</v>
      </c>
      <c r="L127" s="47">
        <v>0</v>
      </c>
      <c r="M127" s="47">
        <v>2</v>
      </c>
      <c r="N127" s="47">
        <v>1.0940000000000001</v>
      </c>
      <c r="O127" s="47">
        <v>1.0940000000000001</v>
      </c>
      <c r="P127" s="38" t="str">
        <f t="shared" si="7"/>
        <v/>
      </c>
      <c r="R127" s="38">
        <f t="shared" si="8"/>
        <v>0.1</v>
      </c>
      <c r="S127" s="38"/>
      <c r="T127" s="47">
        <v>1111401.8664814397</v>
      </c>
      <c r="U127" s="47"/>
      <c r="V127" s="47">
        <f t="shared" si="6"/>
        <v>1111401.8664814397</v>
      </c>
      <c r="W127" s="47">
        <f t="shared" si="9"/>
        <v>111140.18664814398</v>
      </c>
      <c r="Z127" s="54"/>
    </row>
    <row r="128" spans="5:26" x14ac:dyDescent="0.2">
      <c r="E128" s="13">
        <v>226645</v>
      </c>
      <c r="F128" s="13" t="s">
        <v>73</v>
      </c>
      <c r="G128" s="47">
        <v>0</v>
      </c>
      <c r="H128" s="47">
        <v>0</v>
      </c>
      <c r="I128" s="47">
        <v>0</v>
      </c>
      <c r="J128" s="47">
        <v>0</v>
      </c>
      <c r="K128" s="47">
        <v>0</v>
      </c>
      <c r="L128" s="47">
        <v>0</v>
      </c>
      <c r="M128" s="47">
        <v>2</v>
      </c>
      <c r="N128" s="47">
        <v>1.82</v>
      </c>
      <c r="O128" s="47">
        <v>1.82</v>
      </c>
      <c r="P128" s="38" t="str">
        <f t="shared" si="7"/>
        <v/>
      </c>
      <c r="R128" s="38">
        <f t="shared" si="8"/>
        <v>0.1</v>
      </c>
      <c r="S128" s="38"/>
      <c r="T128" s="47">
        <v>1848950.0886619929</v>
      </c>
      <c r="U128" s="47"/>
      <c r="V128" s="47">
        <f t="shared" si="6"/>
        <v>1848950.0886619929</v>
      </c>
      <c r="W128" s="47">
        <f t="shared" si="9"/>
        <v>184895.00886619929</v>
      </c>
      <c r="Z128" s="54"/>
    </row>
    <row r="129" spans="5:26" x14ac:dyDescent="0.2">
      <c r="E129" s="13">
        <v>226644</v>
      </c>
      <c r="F129" s="13" t="s">
        <v>73</v>
      </c>
      <c r="G129" s="47">
        <v>0</v>
      </c>
      <c r="H129" s="47">
        <v>0</v>
      </c>
      <c r="I129" s="47">
        <v>0</v>
      </c>
      <c r="J129" s="47">
        <v>0</v>
      </c>
      <c r="K129" s="47">
        <v>0</v>
      </c>
      <c r="L129" s="47">
        <v>0</v>
      </c>
      <c r="M129" s="47">
        <v>2</v>
      </c>
      <c r="N129" s="47">
        <v>0.72799999999999998</v>
      </c>
      <c r="O129" s="47">
        <v>0.72799999999999998</v>
      </c>
      <c r="P129" s="38" t="str">
        <f t="shared" si="7"/>
        <v/>
      </c>
      <c r="R129" s="38">
        <f t="shared" si="8"/>
        <v>0.1</v>
      </c>
      <c r="S129" s="38"/>
      <c r="T129" s="47">
        <v>739580.03546479694</v>
      </c>
      <c r="U129" s="47"/>
      <c r="V129" s="47">
        <f t="shared" si="6"/>
        <v>739580.03546479694</v>
      </c>
      <c r="W129" s="47">
        <f t="shared" si="9"/>
        <v>73958.003546479697</v>
      </c>
      <c r="Z129" s="54"/>
    </row>
    <row r="130" spans="5:26" x14ac:dyDescent="0.2">
      <c r="E130" s="13">
        <v>226539</v>
      </c>
      <c r="F130" s="13" t="s">
        <v>73</v>
      </c>
      <c r="G130" s="47">
        <v>0</v>
      </c>
      <c r="H130" s="47">
        <v>0</v>
      </c>
      <c r="I130" s="47">
        <v>0</v>
      </c>
      <c r="J130" s="47">
        <v>0</v>
      </c>
      <c r="K130" s="47">
        <v>0</v>
      </c>
      <c r="L130" s="47">
        <v>0</v>
      </c>
      <c r="M130" s="47">
        <v>2</v>
      </c>
      <c r="N130" s="47">
        <v>0.126</v>
      </c>
      <c r="O130" s="47">
        <v>0.126</v>
      </c>
      <c r="P130" s="38" t="str">
        <f t="shared" si="7"/>
        <v/>
      </c>
      <c r="R130" s="38">
        <f t="shared" si="8"/>
        <v>0.1</v>
      </c>
      <c r="S130" s="38"/>
      <c r="T130" s="47">
        <v>0</v>
      </c>
      <c r="U130" s="47"/>
      <c r="V130" s="47">
        <f t="shared" si="6"/>
        <v>0</v>
      </c>
      <c r="W130" s="47">
        <f t="shared" si="9"/>
        <v>0</v>
      </c>
      <c r="Z130" s="54"/>
    </row>
    <row r="131" spans="5:26" x14ac:dyDescent="0.2">
      <c r="E131" s="13">
        <v>226538</v>
      </c>
      <c r="F131" s="13" t="s">
        <v>73</v>
      </c>
      <c r="G131" s="47">
        <v>0</v>
      </c>
      <c r="H131" s="47">
        <v>0</v>
      </c>
      <c r="I131" s="47">
        <v>0</v>
      </c>
      <c r="J131" s="47">
        <v>0</v>
      </c>
      <c r="K131" s="47">
        <v>0</v>
      </c>
      <c r="L131" s="47">
        <v>0</v>
      </c>
      <c r="M131" s="47">
        <v>2</v>
      </c>
      <c r="N131" s="47">
        <v>0.126</v>
      </c>
      <c r="O131" s="47">
        <v>0.126</v>
      </c>
      <c r="P131" s="38" t="str">
        <f t="shared" si="7"/>
        <v/>
      </c>
      <c r="R131" s="38">
        <f t="shared" si="8"/>
        <v>0.1</v>
      </c>
      <c r="S131" s="38"/>
      <c r="T131" s="47">
        <v>119714.5659862922</v>
      </c>
      <c r="U131" s="47"/>
      <c r="V131" s="47">
        <f t="shared" si="6"/>
        <v>119714.5659862922</v>
      </c>
      <c r="W131" s="47">
        <f t="shared" si="9"/>
        <v>11971.456598629222</v>
      </c>
      <c r="Z131" s="54"/>
    </row>
    <row r="132" spans="5:26" x14ac:dyDescent="0.2">
      <c r="E132" s="13">
        <v>226534</v>
      </c>
      <c r="F132" s="13" t="s">
        <v>73</v>
      </c>
      <c r="G132" s="47">
        <v>0.77200000000000002</v>
      </c>
      <c r="H132" s="47">
        <v>0</v>
      </c>
      <c r="I132" s="47">
        <v>0</v>
      </c>
      <c r="J132" s="47">
        <v>0</v>
      </c>
      <c r="K132" s="47">
        <v>0</v>
      </c>
      <c r="L132" s="47">
        <v>0.77200000000000002</v>
      </c>
      <c r="M132" s="47">
        <v>2</v>
      </c>
      <c r="N132" s="47">
        <v>0.77200000000000002</v>
      </c>
      <c r="O132" s="47">
        <v>0</v>
      </c>
      <c r="P132" s="38">
        <f t="shared" si="7"/>
        <v>0.65</v>
      </c>
      <c r="R132" s="38">
        <f t="shared" si="8"/>
        <v>0.65</v>
      </c>
      <c r="S132" s="38"/>
      <c r="T132" s="47">
        <v>743073.96573224571</v>
      </c>
      <c r="U132" s="47"/>
      <c r="V132" s="47">
        <f t="shared" si="6"/>
        <v>743073.96573224571</v>
      </c>
      <c r="W132" s="47">
        <f t="shared" si="9"/>
        <v>482998.07772595971</v>
      </c>
      <c r="Z132" s="54"/>
    </row>
    <row r="133" spans="5:26" x14ac:dyDescent="0.2">
      <c r="E133" s="13">
        <v>226533</v>
      </c>
      <c r="F133" s="13" t="s">
        <v>73</v>
      </c>
      <c r="G133" s="47">
        <v>0</v>
      </c>
      <c r="H133" s="47">
        <v>0</v>
      </c>
      <c r="I133" s="47">
        <v>0</v>
      </c>
      <c r="J133" s="47">
        <v>0</v>
      </c>
      <c r="K133" s="47">
        <v>0</v>
      </c>
      <c r="L133" s="47">
        <v>0</v>
      </c>
      <c r="M133" s="47">
        <v>2</v>
      </c>
      <c r="N133" s="47">
        <v>0.112</v>
      </c>
      <c r="O133" s="47">
        <v>0.112</v>
      </c>
      <c r="P133" s="38" t="str">
        <f t="shared" si="7"/>
        <v/>
      </c>
      <c r="R133" s="38">
        <f t="shared" si="8"/>
        <v>0.1</v>
      </c>
      <c r="S133" s="38"/>
      <c r="T133" s="47">
        <v>106412.94754337089</v>
      </c>
      <c r="U133" s="47"/>
      <c r="V133" s="47">
        <f t="shared" si="6"/>
        <v>106412.94754337089</v>
      </c>
      <c r="W133" s="47">
        <f t="shared" si="9"/>
        <v>10641.29475433709</v>
      </c>
      <c r="Z133" s="54"/>
    </row>
    <row r="134" spans="5:26" x14ac:dyDescent="0.2">
      <c r="E134" s="13">
        <v>226532</v>
      </c>
      <c r="F134" s="13" t="s">
        <v>73</v>
      </c>
      <c r="G134" s="47">
        <v>0</v>
      </c>
      <c r="H134" s="47">
        <v>0</v>
      </c>
      <c r="I134" s="47">
        <v>0</v>
      </c>
      <c r="J134" s="47">
        <v>0</v>
      </c>
      <c r="K134" s="47">
        <v>0</v>
      </c>
      <c r="L134" s="47">
        <v>0</v>
      </c>
      <c r="M134" s="47">
        <v>2</v>
      </c>
      <c r="N134" s="47">
        <v>0.1</v>
      </c>
      <c r="O134" s="47">
        <v>0.1</v>
      </c>
      <c r="P134" s="38" t="str">
        <f t="shared" si="7"/>
        <v/>
      </c>
      <c r="R134" s="38">
        <f t="shared" si="8"/>
        <v>0.1</v>
      </c>
      <c r="S134" s="38"/>
      <c r="T134" s="47">
        <v>95011.56030658113</v>
      </c>
      <c r="U134" s="47"/>
      <c r="V134" s="47">
        <f t="shared" si="6"/>
        <v>95011.56030658113</v>
      </c>
      <c r="W134" s="47">
        <f t="shared" si="9"/>
        <v>9501.1560306581141</v>
      </c>
      <c r="Z134" s="54"/>
    </row>
    <row r="135" spans="5:26" x14ac:dyDescent="0.2">
      <c r="E135" s="13">
        <v>226531</v>
      </c>
      <c r="F135" s="13" t="s">
        <v>73</v>
      </c>
      <c r="G135" s="47">
        <v>0</v>
      </c>
      <c r="H135" s="47">
        <v>0</v>
      </c>
      <c r="I135" s="47">
        <v>0</v>
      </c>
      <c r="J135" s="47">
        <v>0</v>
      </c>
      <c r="K135" s="47">
        <v>0</v>
      </c>
      <c r="L135" s="47">
        <v>0</v>
      </c>
      <c r="M135" s="47">
        <v>2</v>
      </c>
      <c r="N135" s="47">
        <v>0.126</v>
      </c>
      <c r="O135" s="47">
        <v>0.126</v>
      </c>
      <c r="P135" s="38" t="str">
        <f t="shared" si="7"/>
        <v/>
      </c>
      <c r="R135" s="38">
        <f t="shared" si="8"/>
        <v>0.1</v>
      </c>
      <c r="S135" s="38"/>
      <c r="T135" s="47">
        <v>119714.5659862922</v>
      </c>
      <c r="U135" s="47"/>
      <c r="V135" s="47">
        <f t="shared" si="6"/>
        <v>119714.5659862922</v>
      </c>
      <c r="W135" s="47">
        <f t="shared" si="9"/>
        <v>11971.456598629222</v>
      </c>
      <c r="Z135" s="54"/>
    </row>
    <row r="136" spans="5:26" x14ac:dyDescent="0.2">
      <c r="E136" s="13">
        <v>226353</v>
      </c>
      <c r="F136" s="13" t="s">
        <v>73</v>
      </c>
      <c r="G136" s="47">
        <v>0</v>
      </c>
      <c r="H136" s="47">
        <v>0</v>
      </c>
      <c r="I136" s="47">
        <v>0</v>
      </c>
      <c r="J136" s="47">
        <v>0</v>
      </c>
      <c r="K136" s="47">
        <v>0</v>
      </c>
      <c r="L136" s="47">
        <v>0</v>
      </c>
      <c r="M136" s="47">
        <v>2</v>
      </c>
      <c r="N136" s="47">
        <v>0.17799999999999999</v>
      </c>
      <c r="O136" s="47">
        <v>0.17799999999999999</v>
      </c>
      <c r="P136" s="38" t="str">
        <f t="shared" si="7"/>
        <v/>
      </c>
      <c r="R136" s="38">
        <f t="shared" si="8"/>
        <v>0.1</v>
      </c>
      <c r="S136" s="38"/>
      <c r="T136" s="47">
        <v>169120.57734571438</v>
      </c>
      <c r="U136" s="47"/>
      <c r="V136" s="47">
        <f t="shared" si="6"/>
        <v>169120.57734571438</v>
      </c>
      <c r="W136" s="47">
        <f t="shared" si="9"/>
        <v>16912.057734571437</v>
      </c>
      <c r="Z136" s="54"/>
    </row>
    <row r="137" spans="5:26" x14ac:dyDescent="0.2">
      <c r="E137" s="13">
        <v>226253</v>
      </c>
      <c r="F137" s="13" t="s">
        <v>73</v>
      </c>
      <c r="G137" s="47">
        <v>0</v>
      </c>
      <c r="H137" s="47">
        <v>0</v>
      </c>
      <c r="I137" s="47">
        <v>0</v>
      </c>
      <c r="J137" s="47">
        <v>0</v>
      </c>
      <c r="K137" s="47">
        <v>0</v>
      </c>
      <c r="L137" s="47">
        <v>0</v>
      </c>
      <c r="M137" s="47">
        <v>2</v>
      </c>
      <c r="N137" s="47">
        <v>8.4000000000000005E-2</v>
      </c>
      <c r="O137" s="47">
        <v>8.4000000000000005E-2</v>
      </c>
      <c r="P137" s="38" t="str">
        <f t="shared" si="7"/>
        <v/>
      </c>
      <c r="R137" s="38">
        <f t="shared" si="8"/>
        <v>0.1</v>
      </c>
      <c r="S137" s="38"/>
      <c r="T137" s="47">
        <v>98464.797621052843</v>
      </c>
      <c r="U137" s="47"/>
      <c r="V137" s="47">
        <f t="shared" si="6"/>
        <v>98464.797621052843</v>
      </c>
      <c r="W137" s="47">
        <f t="shared" si="9"/>
        <v>9846.4797621052858</v>
      </c>
      <c r="Z137" s="54"/>
    </row>
    <row r="138" spans="5:26" x14ac:dyDescent="0.2">
      <c r="E138" s="13">
        <v>226250</v>
      </c>
      <c r="F138" s="13" t="s">
        <v>73</v>
      </c>
      <c r="G138" s="47">
        <v>0</v>
      </c>
      <c r="H138" s="47">
        <v>0</v>
      </c>
      <c r="I138" s="47">
        <v>0</v>
      </c>
      <c r="J138" s="47">
        <v>0</v>
      </c>
      <c r="K138" s="47">
        <v>0</v>
      </c>
      <c r="L138" s="47">
        <v>0</v>
      </c>
      <c r="M138" s="47">
        <v>2</v>
      </c>
      <c r="N138" s="47">
        <v>0.11799999999999999</v>
      </c>
      <c r="O138" s="47">
        <v>0.11799999999999999</v>
      </c>
      <c r="P138" s="38" t="str">
        <f t="shared" si="7"/>
        <v/>
      </c>
      <c r="R138" s="38">
        <f t="shared" si="8"/>
        <v>0.1</v>
      </c>
      <c r="S138" s="38"/>
      <c r="T138" s="47">
        <v>138319.59665814566</v>
      </c>
      <c r="U138" s="47"/>
      <c r="V138" s="47">
        <f t="shared" si="6"/>
        <v>138319.59665814566</v>
      </c>
      <c r="W138" s="47">
        <f t="shared" si="9"/>
        <v>13831.959665814567</v>
      </c>
      <c r="Z138" s="54"/>
    </row>
    <row r="139" spans="5:26" x14ac:dyDescent="0.2">
      <c r="E139" s="13">
        <v>226246</v>
      </c>
      <c r="F139" s="13" t="s">
        <v>73</v>
      </c>
      <c r="G139" s="47">
        <v>0</v>
      </c>
      <c r="H139" s="47">
        <v>0</v>
      </c>
      <c r="I139" s="47">
        <v>0</v>
      </c>
      <c r="J139" s="47">
        <v>0</v>
      </c>
      <c r="K139" s="47">
        <v>0</v>
      </c>
      <c r="L139" s="47">
        <v>0</v>
      </c>
      <c r="M139" s="47">
        <v>2</v>
      </c>
      <c r="N139" s="47">
        <v>0.08</v>
      </c>
      <c r="O139" s="47">
        <v>0.08</v>
      </c>
      <c r="P139" s="38" t="str">
        <f t="shared" si="7"/>
        <v/>
      </c>
      <c r="R139" s="38">
        <f t="shared" si="8"/>
        <v>0.1</v>
      </c>
      <c r="S139" s="38"/>
      <c r="T139" s="47">
        <v>93775.997734336037</v>
      </c>
      <c r="U139" s="47"/>
      <c r="V139" s="47">
        <f t="shared" si="6"/>
        <v>93775.997734336037</v>
      </c>
      <c r="W139" s="47">
        <f t="shared" si="9"/>
        <v>9377.5997734336033</v>
      </c>
      <c r="Z139" s="54"/>
    </row>
    <row r="140" spans="5:26" x14ac:dyDescent="0.2">
      <c r="E140" s="13">
        <v>225890</v>
      </c>
      <c r="F140" s="13" t="s">
        <v>73</v>
      </c>
      <c r="G140" s="47">
        <v>4.3739999999999997</v>
      </c>
      <c r="H140" s="47">
        <v>0.4</v>
      </c>
      <c r="I140" s="47">
        <v>0.104</v>
      </c>
      <c r="J140" s="47">
        <v>0</v>
      </c>
      <c r="K140" s="47">
        <v>0.1</v>
      </c>
      <c r="L140" s="47">
        <v>4.9779999999999998</v>
      </c>
      <c r="M140" s="47">
        <v>2</v>
      </c>
      <c r="N140" s="47">
        <v>5.61</v>
      </c>
      <c r="O140" s="47">
        <v>0.63200000000000056</v>
      </c>
      <c r="P140" s="38">
        <f t="shared" si="7"/>
        <v>0.60693049417436717</v>
      </c>
      <c r="R140" s="38">
        <f t="shared" si="8"/>
        <v>0.60693049417436717</v>
      </c>
      <c r="S140" s="38"/>
      <c r="T140" s="47">
        <v>4384027.8940802105</v>
      </c>
      <c r="U140" s="47"/>
      <c r="V140" s="47">
        <f t="shared" si="6"/>
        <v>4384027.8940802105</v>
      </c>
      <c r="W140" s="47">
        <f t="shared" si="9"/>
        <v>2660800.2162283123</v>
      </c>
      <c r="Z140" s="54"/>
    </row>
    <row r="141" spans="5:26" x14ac:dyDescent="0.2">
      <c r="E141" s="13">
        <v>225888</v>
      </c>
      <c r="F141" s="13" t="s">
        <v>73</v>
      </c>
      <c r="G141" s="47">
        <v>0</v>
      </c>
      <c r="H141" s="47">
        <v>0</v>
      </c>
      <c r="I141" s="47">
        <v>0</v>
      </c>
      <c r="J141" s="47">
        <v>0</v>
      </c>
      <c r="K141" s="47">
        <v>0</v>
      </c>
      <c r="L141" s="47">
        <v>0</v>
      </c>
      <c r="M141" s="47">
        <v>2</v>
      </c>
      <c r="N141" s="47">
        <v>5.62</v>
      </c>
      <c r="O141" s="47">
        <v>5.62</v>
      </c>
      <c r="P141" s="38" t="str">
        <f t="shared" si="7"/>
        <v/>
      </c>
      <c r="R141" s="38">
        <f t="shared" si="8"/>
        <v>0.1</v>
      </c>
      <c r="S141" s="38"/>
      <c r="T141" s="47">
        <v>4161095.7427413519</v>
      </c>
      <c r="U141" s="47"/>
      <c r="V141" s="47">
        <f t="shared" si="6"/>
        <v>4161095.7427413519</v>
      </c>
      <c r="W141" s="47">
        <f t="shared" si="9"/>
        <v>416109.57427413523</v>
      </c>
      <c r="Z141" s="54"/>
    </row>
    <row r="142" spans="5:26" x14ac:dyDescent="0.2">
      <c r="E142" s="13">
        <v>225887</v>
      </c>
      <c r="F142" s="13" t="s">
        <v>73</v>
      </c>
      <c r="G142" s="47">
        <v>0</v>
      </c>
      <c r="H142" s="47">
        <v>0</v>
      </c>
      <c r="I142" s="47">
        <v>0</v>
      </c>
      <c r="J142" s="47">
        <v>0</v>
      </c>
      <c r="K142" s="47">
        <v>0</v>
      </c>
      <c r="L142" s="47">
        <v>0</v>
      </c>
      <c r="M142" s="47">
        <v>2</v>
      </c>
      <c r="N142" s="47">
        <v>1.742</v>
      </c>
      <c r="O142" s="47">
        <v>1.742</v>
      </c>
      <c r="P142" s="38" t="str">
        <f t="shared" si="7"/>
        <v/>
      </c>
      <c r="R142" s="38">
        <f t="shared" si="8"/>
        <v>0.1</v>
      </c>
      <c r="S142" s="38"/>
      <c r="T142" s="47">
        <v>1361314.900443445</v>
      </c>
      <c r="U142" s="47"/>
      <c r="V142" s="47">
        <f t="shared" si="6"/>
        <v>1361314.900443445</v>
      </c>
      <c r="W142" s="47">
        <f t="shared" si="9"/>
        <v>136131.49004434451</v>
      </c>
      <c r="Z142" s="54"/>
    </row>
    <row r="143" spans="5:26" x14ac:dyDescent="0.2">
      <c r="E143" s="13">
        <v>225531</v>
      </c>
      <c r="F143" s="13" t="s">
        <v>73</v>
      </c>
      <c r="G143" s="47">
        <v>0</v>
      </c>
      <c r="H143" s="47">
        <v>0</v>
      </c>
      <c r="I143" s="47">
        <v>0</v>
      </c>
      <c r="J143" s="47">
        <v>0</v>
      </c>
      <c r="K143" s="47">
        <v>0</v>
      </c>
      <c r="L143" s="47">
        <v>0</v>
      </c>
      <c r="M143" s="47">
        <v>2</v>
      </c>
      <c r="N143" s="47">
        <v>0.17399999999999999</v>
      </c>
      <c r="O143" s="47">
        <v>0.17399999999999999</v>
      </c>
      <c r="P143" s="38" t="str">
        <f t="shared" si="7"/>
        <v/>
      </c>
      <c r="R143" s="38">
        <f t="shared" si="8"/>
        <v>0.1</v>
      </c>
      <c r="S143" s="38"/>
      <c r="T143" s="47">
        <v>128831.07815604897</v>
      </c>
      <c r="U143" s="47"/>
      <c r="V143" s="47">
        <f t="shared" si="6"/>
        <v>128831.07815604897</v>
      </c>
      <c r="W143" s="47">
        <f t="shared" si="9"/>
        <v>12883.107815604897</v>
      </c>
      <c r="Z143" s="54"/>
    </row>
    <row r="144" spans="5:26" x14ac:dyDescent="0.2">
      <c r="E144" s="13">
        <v>225528</v>
      </c>
      <c r="F144" s="13" t="s">
        <v>73</v>
      </c>
      <c r="G144" s="47">
        <v>0</v>
      </c>
      <c r="H144" s="47">
        <v>0</v>
      </c>
      <c r="I144" s="47">
        <v>0</v>
      </c>
      <c r="J144" s="47">
        <v>0</v>
      </c>
      <c r="K144" s="47">
        <v>0</v>
      </c>
      <c r="L144" s="47">
        <v>0</v>
      </c>
      <c r="M144" s="47">
        <v>3</v>
      </c>
      <c r="N144" s="47">
        <v>0.56099999999999994</v>
      </c>
      <c r="O144" s="47">
        <v>0.56099999999999994</v>
      </c>
      <c r="P144" s="38" t="str">
        <f t="shared" si="7"/>
        <v/>
      </c>
      <c r="R144" s="38">
        <f t="shared" si="8"/>
        <v>0.1</v>
      </c>
      <c r="S144" s="38"/>
      <c r="T144" s="47">
        <v>415369.16577898548</v>
      </c>
      <c r="U144" s="47"/>
      <c r="V144" s="47">
        <f t="shared" si="6"/>
        <v>415369.16577898548</v>
      </c>
      <c r="W144" s="47">
        <f t="shared" si="9"/>
        <v>41536.916577898548</v>
      </c>
      <c r="Z144" s="54"/>
    </row>
    <row r="145" spans="5:26" x14ac:dyDescent="0.2">
      <c r="E145" s="13">
        <v>225519</v>
      </c>
      <c r="F145" s="13" t="s">
        <v>73</v>
      </c>
      <c r="G145" s="47">
        <v>0</v>
      </c>
      <c r="H145" s="47">
        <v>0</v>
      </c>
      <c r="I145" s="47">
        <v>0</v>
      </c>
      <c r="J145" s="47">
        <v>0</v>
      </c>
      <c r="K145" s="47">
        <v>0</v>
      </c>
      <c r="L145" s="47">
        <v>0</v>
      </c>
      <c r="M145" s="47">
        <v>2</v>
      </c>
      <c r="N145" s="47">
        <v>0.10199999999999999</v>
      </c>
      <c r="O145" s="47">
        <v>0.10199999999999999</v>
      </c>
      <c r="P145" s="38" t="str">
        <f t="shared" si="7"/>
        <v/>
      </c>
      <c r="R145" s="38">
        <f t="shared" si="8"/>
        <v>0.1</v>
      </c>
      <c r="S145" s="38"/>
      <c r="T145" s="47">
        <v>75521.666505270085</v>
      </c>
      <c r="U145" s="47"/>
      <c r="V145" s="47">
        <f t="shared" si="6"/>
        <v>75521.666505270085</v>
      </c>
      <c r="W145" s="47">
        <f t="shared" si="9"/>
        <v>7552.1666505270086</v>
      </c>
      <c r="Z145" s="54"/>
    </row>
    <row r="146" spans="5:26" x14ac:dyDescent="0.2">
      <c r="E146" s="13">
        <v>225517</v>
      </c>
      <c r="F146" s="13" t="s">
        <v>73</v>
      </c>
      <c r="G146" s="47">
        <v>0</v>
      </c>
      <c r="H146" s="47">
        <v>0</v>
      </c>
      <c r="I146" s="47">
        <v>0</v>
      </c>
      <c r="J146" s="47">
        <v>0</v>
      </c>
      <c r="K146" s="47">
        <v>0</v>
      </c>
      <c r="L146" s="47">
        <v>0</v>
      </c>
      <c r="M146" s="47">
        <v>2</v>
      </c>
      <c r="N146" s="47">
        <v>9.8000000000000004E-2</v>
      </c>
      <c r="O146" s="47">
        <v>9.8000000000000004E-2</v>
      </c>
      <c r="P146" s="38" t="str">
        <f t="shared" si="7"/>
        <v/>
      </c>
      <c r="R146" s="38">
        <f t="shared" si="8"/>
        <v>0.1</v>
      </c>
      <c r="S146" s="38"/>
      <c r="T146" s="47">
        <v>72560.03252467126</v>
      </c>
      <c r="U146" s="47"/>
      <c r="V146" s="47">
        <f t="shared" si="6"/>
        <v>72560.03252467126</v>
      </c>
      <c r="W146" s="47">
        <f t="shared" si="9"/>
        <v>7256.003252467126</v>
      </c>
      <c r="Z146" s="54"/>
    </row>
    <row r="147" spans="5:26" x14ac:dyDescent="0.2">
      <c r="E147" s="13">
        <v>225228</v>
      </c>
      <c r="F147" s="13" t="s">
        <v>73</v>
      </c>
      <c r="G147" s="47">
        <v>0</v>
      </c>
      <c r="H147" s="47">
        <v>0</v>
      </c>
      <c r="I147" s="47">
        <v>0</v>
      </c>
      <c r="J147" s="47">
        <v>0</v>
      </c>
      <c r="K147" s="47">
        <v>0</v>
      </c>
      <c r="L147" s="47">
        <v>0</v>
      </c>
      <c r="M147" s="47">
        <v>3</v>
      </c>
      <c r="N147" s="47">
        <v>0.81300000000000006</v>
      </c>
      <c r="O147" s="47">
        <v>0.81300000000000006</v>
      </c>
      <c r="P147" s="38" t="str">
        <f t="shared" si="7"/>
        <v/>
      </c>
      <c r="R147" s="38">
        <f t="shared" si="8"/>
        <v>0.1</v>
      </c>
      <c r="S147" s="38"/>
      <c r="T147" s="47">
        <v>825932.10004516481</v>
      </c>
      <c r="U147" s="47"/>
      <c r="V147" s="47">
        <f t="shared" ref="V147:V210" si="10">IF(F147="Operational",T147,0)</f>
        <v>825932.10004516481</v>
      </c>
      <c r="W147" s="47">
        <f t="shared" si="9"/>
        <v>82593.210004516484</v>
      </c>
      <c r="Z147" s="54"/>
    </row>
    <row r="148" spans="5:26" x14ac:dyDescent="0.2">
      <c r="E148" s="13">
        <v>225227</v>
      </c>
      <c r="F148" s="13" t="s">
        <v>73</v>
      </c>
      <c r="G148" s="47">
        <v>0</v>
      </c>
      <c r="H148" s="47">
        <v>0</v>
      </c>
      <c r="I148" s="47">
        <v>0</v>
      </c>
      <c r="J148" s="47">
        <v>0</v>
      </c>
      <c r="K148" s="47">
        <v>0</v>
      </c>
      <c r="L148" s="47">
        <v>0</v>
      </c>
      <c r="M148" s="47">
        <v>2</v>
      </c>
      <c r="N148" s="47">
        <v>0.34799999999999998</v>
      </c>
      <c r="O148" s="47">
        <v>0.34799999999999998</v>
      </c>
      <c r="P148" s="38" t="str">
        <f t="shared" ref="P148:P211" si="11">IF(L148=0,"", MAX(((SUMPRODUCT(G148:K148,$F$10:$J$10)/L148)),0.1))</f>
        <v/>
      </c>
      <c r="R148" s="38">
        <f t="shared" ref="R148:R211" si="12">IF(L148=0,$I$4,P148)</f>
        <v>0.1</v>
      </c>
      <c r="S148" s="38"/>
      <c r="T148" s="47">
        <v>353535.51145844691</v>
      </c>
      <c r="U148" s="47"/>
      <c r="V148" s="47">
        <f t="shared" si="10"/>
        <v>353535.51145844691</v>
      </c>
      <c r="W148" s="47">
        <f t="shared" ref="W148:W211" si="13">V148*R148</f>
        <v>35353.551145844693</v>
      </c>
      <c r="Z148" s="54"/>
    </row>
    <row r="149" spans="5:26" x14ac:dyDescent="0.2">
      <c r="E149" s="13">
        <v>225226</v>
      </c>
      <c r="F149" s="13" t="s">
        <v>73</v>
      </c>
      <c r="G149" s="47">
        <v>0</v>
      </c>
      <c r="H149" s="47">
        <v>0</v>
      </c>
      <c r="I149" s="47">
        <v>0</v>
      </c>
      <c r="J149" s="47">
        <v>0</v>
      </c>
      <c r="K149" s="47">
        <v>0</v>
      </c>
      <c r="L149" s="47">
        <v>0</v>
      </c>
      <c r="M149" s="47">
        <v>2</v>
      </c>
      <c r="N149" s="47">
        <v>0.26200000000000001</v>
      </c>
      <c r="O149" s="47">
        <v>0.26200000000000001</v>
      </c>
      <c r="P149" s="38" t="str">
        <f t="shared" si="11"/>
        <v/>
      </c>
      <c r="R149" s="38">
        <f t="shared" si="12"/>
        <v>0.1</v>
      </c>
      <c r="S149" s="38"/>
      <c r="T149" s="47">
        <v>266167.54023595713</v>
      </c>
      <c r="U149" s="47"/>
      <c r="V149" s="47">
        <f t="shared" si="10"/>
        <v>266167.54023595713</v>
      </c>
      <c r="W149" s="47">
        <f t="shared" si="13"/>
        <v>26616.754023595713</v>
      </c>
      <c r="Z149" s="54"/>
    </row>
    <row r="150" spans="5:26" x14ac:dyDescent="0.2">
      <c r="E150" s="13">
        <v>225225</v>
      </c>
      <c r="F150" s="13" t="s">
        <v>73</v>
      </c>
      <c r="G150" s="47">
        <v>0</v>
      </c>
      <c r="H150" s="47">
        <v>0</v>
      </c>
      <c r="I150" s="47">
        <v>0</v>
      </c>
      <c r="J150" s="47">
        <v>0</v>
      </c>
      <c r="K150" s="47">
        <v>0</v>
      </c>
      <c r="L150" s="47">
        <v>0</v>
      </c>
      <c r="M150" s="47">
        <v>2</v>
      </c>
      <c r="N150" s="47">
        <v>0.25800000000000001</v>
      </c>
      <c r="O150" s="47">
        <v>0.25800000000000001</v>
      </c>
      <c r="P150" s="38" t="str">
        <f t="shared" si="11"/>
        <v/>
      </c>
      <c r="R150" s="38">
        <f t="shared" si="12"/>
        <v>0.1</v>
      </c>
      <c r="S150" s="38"/>
      <c r="T150" s="47">
        <v>262103.91366746929</v>
      </c>
      <c r="U150" s="47"/>
      <c r="V150" s="47">
        <f t="shared" si="10"/>
        <v>262103.91366746929</v>
      </c>
      <c r="W150" s="47">
        <f t="shared" si="13"/>
        <v>26210.391366746931</v>
      </c>
      <c r="Z150" s="54"/>
    </row>
    <row r="151" spans="5:26" x14ac:dyDescent="0.2">
      <c r="E151" s="13">
        <v>225224</v>
      </c>
      <c r="F151" s="13" t="s">
        <v>73</v>
      </c>
      <c r="G151" s="47">
        <v>0</v>
      </c>
      <c r="H151" s="47">
        <v>0</v>
      </c>
      <c r="I151" s="47">
        <v>0</v>
      </c>
      <c r="J151" s="47">
        <v>0</v>
      </c>
      <c r="K151" s="47">
        <v>0</v>
      </c>
      <c r="L151" s="47">
        <v>0</v>
      </c>
      <c r="M151" s="47">
        <v>2</v>
      </c>
      <c r="N151" s="47">
        <v>4.3999999999999997E-2</v>
      </c>
      <c r="O151" s="47">
        <v>4.3999999999999997E-2</v>
      </c>
      <c r="P151" s="38" t="str">
        <f t="shared" si="11"/>
        <v/>
      </c>
      <c r="R151" s="38">
        <f t="shared" si="12"/>
        <v>0.1</v>
      </c>
      <c r="S151" s="38"/>
      <c r="T151" s="47">
        <v>44699.892253366852</v>
      </c>
      <c r="U151" s="47"/>
      <c r="V151" s="47">
        <f t="shared" si="10"/>
        <v>44699.892253366852</v>
      </c>
      <c r="W151" s="47">
        <f t="shared" si="13"/>
        <v>4469.9892253366852</v>
      </c>
      <c r="Z151" s="54"/>
    </row>
    <row r="152" spans="5:26" x14ac:dyDescent="0.2">
      <c r="E152" s="13">
        <v>225223</v>
      </c>
      <c r="F152" s="13" t="s">
        <v>73</v>
      </c>
      <c r="G152" s="47">
        <v>0</v>
      </c>
      <c r="H152" s="47">
        <v>0</v>
      </c>
      <c r="I152" s="47">
        <v>0</v>
      </c>
      <c r="J152" s="47">
        <v>0</v>
      </c>
      <c r="K152" s="47">
        <v>0</v>
      </c>
      <c r="L152" s="47">
        <v>0</v>
      </c>
      <c r="M152" s="47">
        <v>2</v>
      </c>
      <c r="N152" s="47">
        <v>4.3999999999999997E-2</v>
      </c>
      <c r="O152" s="47">
        <v>4.3999999999999997E-2</v>
      </c>
      <c r="P152" s="38" t="str">
        <f t="shared" si="11"/>
        <v/>
      </c>
      <c r="R152" s="38">
        <f t="shared" si="12"/>
        <v>0.1</v>
      </c>
      <c r="S152" s="38"/>
      <c r="T152" s="47">
        <v>44699.892253366852</v>
      </c>
      <c r="U152" s="47"/>
      <c r="V152" s="47">
        <f t="shared" si="10"/>
        <v>44699.892253366852</v>
      </c>
      <c r="W152" s="47">
        <f t="shared" si="13"/>
        <v>4469.9892253366852</v>
      </c>
      <c r="Z152" s="54"/>
    </row>
    <row r="153" spans="5:26" x14ac:dyDescent="0.2">
      <c r="E153" s="13">
        <v>225220</v>
      </c>
      <c r="F153" s="13" t="s">
        <v>73</v>
      </c>
      <c r="G153" s="47">
        <v>0</v>
      </c>
      <c r="H153" s="47">
        <v>0</v>
      </c>
      <c r="I153" s="47">
        <v>0</v>
      </c>
      <c r="J153" s="47">
        <v>0</v>
      </c>
      <c r="K153" s="47">
        <v>0</v>
      </c>
      <c r="L153" s="47">
        <v>0</v>
      </c>
      <c r="M153" s="47">
        <v>2</v>
      </c>
      <c r="N153" s="47">
        <v>1.0760000000000001</v>
      </c>
      <c r="O153" s="47">
        <v>1.0760000000000001</v>
      </c>
      <c r="P153" s="38" t="str">
        <f t="shared" si="11"/>
        <v/>
      </c>
      <c r="R153" s="38">
        <f t="shared" si="12"/>
        <v>0.1</v>
      </c>
      <c r="S153" s="38"/>
      <c r="T153" s="47">
        <v>1093115.5469232439</v>
      </c>
      <c r="U153" s="47"/>
      <c r="V153" s="47">
        <f t="shared" si="10"/>
        <v>1093115.5469232439</v>
      </c>
      <c r="W153" s="47">
        <f t="shared" si="13"/>
        <v>109311.5546923244</v>
      </c>
      <c r="Z153" s="54"/>
    </row>
    <row r="154" spans="5:26" x14ac:dyDescent="0.2">
      <c r="E154" s="13">
        <v>225217</v>
      </c>
      <c r="F154" s="13" t="s">
        <v>73</v>
      </c>
      <c r="G154" s="47">
        <v>0</v>
      </c>
      <c r="H154" s="47">
        <v>0</v>
      </c>
      <c r="I154" s="47">
        <v>0</v>
      </c>
      <c r="J154" s="47">
        <v>0</v>
      </c>
      <c r="K154" s="47">
        <v>0</v>
      </c>
      <c r="L154" s="47">
        <v>0</v>
      </c>
      <c r="M154" s="47">
        <v>2</v>
      </c>
      <c r="N154" s="47">
        <v>0.09</v>
      </c>
      <c r="O154" s="47">
        <v>0.09</v>
      </c>
      <c r="P154" s="38" t="str">
        <f t="shared" si="11"/>
        <v/>
      </c>
      <c r="R154" s="38">
        <f t="shared" si="12"/>
        <v>0.1</v>
      </c>
      <c r="S154" s="38"/>
      <c r="T154" s="47">
        <v>91431.597790977656</v>
      </c>
      <c r="U154" s="47"/>
      <c r="V154" s="47">
        <f t="shared" si="10"/>
        <v>91431.597790977656</v>
      </c>
      <c r="W154" s="47">
        <f t="shared" si="13"/>
        <v>9143.1597790977667</v>
      </c>
      <c r="Z154" s="54"/>
    </row>
    <row r="155" spans="5:26" x14ac:dyDescent="0.2">
      <c r="E155" s="13">
        <v>225216</v>
      </c>
      <c r="F155" s="13" t="s">
        <v>73</v>
      </c>
      <c r="G155" s="47">
        <v>0</v>
      </c>
      <c r="H155" s="47">
        <v>0</v>
      </c>
      <c r="I155" s="47">
        <v>0</v>
      </c>
      <c r="J155" s="47">
        <v>0</v>
      </c>
      <c r="K155" s="47">
        <v>0</v>
      </c>
      <c r="L155" s="47">
        <v>0</v>
      </c>
      <c r="M155" s="47">
        <v>2</v>
      </c>
      <c r="N155" s="47">
        <v>0.26</v>
      </c>
      <c r="O155" s="47">
        <v>0.26</v>
      </c>
      <c r="P155" s="38" t="str">
        <f t="shared" si="11"/>
        <v/>
      </c>
      <c r="R155" s="38">
        <f t="shared" si="12"/>
        <v>0.1</v>
      </c>
      <c r="S155" s="38"/>
      <c r="T155" s="47">
        <v>250258.07136060091</v>
      </c>
      <c r="U155" s="47"/>
      <c r="V155" s="47">
        <f t="shared" si="10"/>
        <v>250258.07136060091</v>
      </c>
      <c r="W155" s="47">
        <f t="shared" si="13"/>
        <v>25025.807136060092</v>
      </c>
      <c r="Z155" s="54"/>
    </row>
    <row r="156" spans="5:26" x14ac:dyDescent="0.2">
      <c r="E156" s="13">
        <v>225215</v>
      </c>
      <c r="F156" s="13" t="s">
        <v>73</v>
      </c>
      <c r="G156" s="47">
        <v>0</v>
      </c>
      <c r="H156" s="47">
        <v>0</v>
      </c>
      <c r="I156" s="47">
        <v>0</v>
      </c>
      <c r="J156" s="47">
        <v>0</v>
      </c>
      <c r="K156" s="47">
        <v>0</v>
      </c>
      <c r="L156" s="47">
        <v>0</v>
      </c>
      <c r="M156" s="47">
        <v>2</v>
      </c>
      <c r="N156" s="47">
        <v>0.106</v>
      </c>
      <c r="O156" s="47">
        <v>0.106</v>
      </c>
      <c r="P156" s="38" t="str">
        <f t="shared" si="11"/>
        <v/>
      </c>
      <c r="R156" s="38">
        <f t="shared" si="12"/>
        <v>0.1</v>
      </c>
      <c r="S156" s="38"/>
      <c r="T156" s="47">
        <v>102028.29063162958</v>
      </c>
      <c r="U156" s="47"/>
      <c r="V156" s="47">
        <f t="shared" si="10"/>
        <v>102028.29063162958</v>
      </c>
      <c r="W156" s="47">
        <f t="shared" si="13"/>
        <v>10202.829063162959</v>
      </c>
      <c r="Z156" s="54"/>
    </row>
    <row r="157" spans="5:26" x14ac:dyDescent="0.2">
      <c r="E157" s="13">
        <v>225214</v>
      </c>
      <c r="F157" s="13" t="s">
        <v>73</v>
      </c>
      <c r="G157" s="47">
        <v>0</v>
      </c>
      <c r="H157" s="47">
        <v>0</v>
      </c>
      <c r="I157" s="47">
        <v>0</v>
      </c>
      <c r="J157" s="47">
        <v>0</v>
      </c>
      <c r="K157" s="47">
        <v>0</v>
      </c>
      <c r="L157" s="47">
        <v>0</v>
      </c>
      <c r="M157" s="47">
        <v>2</v>
      </c>
      <c r="N157" s="47">
        <v>0.80200000000000005</v>
      </c>
      <c r="O157" s="47">
        <v>0.80200000000000005</v>
      </c>
      <c r="P157" s="38" t="str">
        <f t="shared" si="11"/>
        <v/>
      </c>
      <c r="R157" s="38">
        <f t="shared" si="12"/>
        <v>0.1</v>
      </c>
      <c r="S157" s="38"/>
      <c r="T157" s="47">
        <v>771949.89704308449</v>
      </c>
      <c r="U157" s="47"/>
      <c r="V157" s="47">
        <f t="shared" si="10"/>
        <v>771949.89704308449</v>
      </c>
      <c r="W157" s="47">
        <f t="shared" si="13"/>
        <v>77194.989704308449</v>
      </c>
      <c r="Z157" s="54"/>
    </row>
    <row r="158" spans="5:26" x14ac:dyDescent="0.2">
      <c r="E158" s="13">
        <v>225213</v>
      </c>
      <c r="F158" s="13" t="s">
        <v>73</v>
      </c>
      <c r="G158" s="47">
        <v>0</v>
      </c>
      <c r="H158" s="47">
        <v>0</v>
      </c>
      <c r="I158" s="47">
        <v>0</v>
      </c>
      <c r="J158" s="47">
        <v>0</v>
      </c>
      <c r="K158" s="47">
        <v>0</v>
      </c>
      <c r="L158" s="47">
        <v>0</v>
      </c>
      <c r="M158" s="47">
        <v>2</v>
      </c>
      <c r="N158" s="47">
        <v>1.542</v>
      </c>
      <c r="O158" s="47">
        <v>1.542</v>
      </c>
      <c r="P158" s="38" t="str">
        <f t="shared" si="11"/>
        <v/>
      </c>
      <c r="R158" s="38">
        <f t="shared" si="12"/>
        <v>0.1</v>
      </c>
      <c r="S158" s="38"/>
      <c r="T158" s="47">
        <v>1484222.8693771022</v>
      </c>
      <c r="U158" s="47"/>
      <c r="V158" s="47">
        <f t="shared" si="10"/>
        <v>1484222.8693771022</v>
      </c>
      <c r="W158" s="47">
        <f t="shared" si="13"/>
        <v>148422.28693771022</v>
      </c>
      <c r="Z158" s="54"/>
    </row>
    <row r="159" spans="5:26" x14ac:dyDescent="0.2">
      <c r="E159" s="13">
        <v>225212</v>
      </c>
      <c r="F159" s="13" t="s">
        <v>73</v>
      </c>
      <c r="G159" s="47">
        <v>0</v>
      </c>
      <c r="H159" s="47">
        <v>0</v>
      </c>
      <c r="I159" s="47">
        <v>0</v>
      </c>
      <c r="J159" s="47">
        <v>0</v>
      </c>
      <c r="K159" s="47">
        <v>0</v>
      </c>
      <c r="L159" s="47">
        <v>0</v>
      </c>
      <c r="M159" s="47">
        <v>2</v>
      </c>
      <c r="N159" s="47">
        <v>3.4000000000000002E-2</v>
      </c>
      <c r="O159" s="47">
        <v>3.4000000000000002E-2</v>
      </c>
      <c r="P159" s="38" t="str">
        <f t="shared" si="11"/>
        <v/>
      </c>
      <c r="R159" s="38">
        <f t="shared" si="12"/>
        <v>0.1</v>
      </c>
      <c r="S159" s="38"/>
      <c r="T159" s="47">
        <v>32726.055485617035</v>
      </c>
      <c r="U159" s="47"/>
      <c r="V159" s="47">
        <f t="shared" si="10"/>
        <v>32726.055485617035</v>
      </c>
      <c r="W159" s="47">
        <f t="shared" si="13"/>
        <v>3272.6055485617035</v>
      </c>
      <c r="Z159" s="54"/>
    </row>
    <row r="160" spans="5:26" x14ac:dyDescent="0.2">
      <c r="E160" s="13">
        <v>225211</v>
      </c>
      <c r="F160" s="13" t="s">
        <v>73</v>
      </c>
      <c r="G160" s="47">
        <v>0</v>
      </c>
      <c r="H160" s="47">
        <v>0</v>
      </c>
      <c r="I160" s="47">
        <v>0</v>
      </c>
      <c r="J160" s="47">
        <v>0</v>
      </c>
      <c r="K160" s="47">
        <v>0</v>
      </c>
      <c r="L160" s="47">
        <v>0</v>
      </c>
      <c r="M160" s="47">
        <v>2</v>
      </c>
      <c r="N160" s="47">
        <v>5.3999999999999999E-2</v>
      </c>
      <c r="O160" s="47">
        <v>5.3999999999999999E-2</v>
      </c>
      <c r="P160" s="38" t="str">
        <f t="shared" si="11"/>
        <v/>
      </c>
      <c r="R160" s="38">
        <f t="shared" si="12"/>
        <v>0.1</v>
      </c>
      <c r="S160" s="38"/>
      <c r="T160" s="47">
        <v>51976.676359509409</v>
      </c>
      <c r="U160" s="47"/>
      <c r="V160" s="47">
        <f t="shared" si="10"/>
        <v>51976.676359509409</v>
      </c>
      <c r="W160" s="47">
        <f t="shared" si="13"/>
        <v>5197.6676359509411</v>
      </c>
      <c r="Z160" s="54"/>
    </row>
    <row r="161" spans="5:26" x14ac:dyDescent="0.2">
      <c r="E161" s="13">
        <v>225210</v>
      </c>
      <c r="F161" s="13" t="s">
        <v>73</v>
      </c>
      <c r="G161" s="47">
        <v>0</v>
      </c>
      <c r="H161" s="47">
        <v>0</v>
      </c>
      <c r="I161" s="47">
        <v>0</v>
      </c>
      <c r="J161" s="47">
        <v>0</v>
      </c>
      <c r="K161" s="47">
        <v>0</v>
      </c>
      <c r="L161" s="47">
        <v>0</v>
      </c>
      <c r="M161" s="47">
        <v>2</v>
      </c>
      <c r="N161" s="47">
        <v>4.3999999999999997E-2</v>
      </c>
      <c r="O161" s="47">
        <v>4.3999999999999997E-2</v>
      </c>
      <c r="P161" s="38" t="str">
        <f t="shared" si="11"/>
        <v/>
      </c>
      <c r="R161" s="38">
        <f t="shared" si="12"/>
        <v>0.1</v>
      </c>
      <c r="S161" s="38"/>
      <c r="T161" s="47">
        <v>44699.892253366852</v>
      </c>
      <c r="U161" s="47"/>
      <c r="V161" s="47">
        <f t="shared" si="10"/>
        <v>44699.892253366852</v>
      </c>
      <c r="W161" s="47">
        <f t="shared" si="13"/>
        <v>4469.9892253366852</v>
      </c>
      <c r="Z161" s="54"/>
    </row>
    <row r="162" spans="5:26" x14ac:dyDescent="0.2">
      <c r="E162" s="13">
        <v>225209</v>
      </c>
      <c r="F162" s="13" t="s">
        <v>73</v>
      </c>
      <c r="G162" s="47">
        <v>0</v>
      </c>
      <c r="H162" s="47">
        <v>0</v>
      </c>
      <c r="I162" s="47">
        <v>0</v>
      </c>
      <c r="J162" s="47">
        <v>0</v>
      </c>
      <c r="K162" s="47">
        <v>0</v>
      </c>
      <c r="L162" s="47">
        <v>0</v>
      </c>
      <c r="M162" s="47">
        <v>2</v>
      </c>
      <c r="N162" s="47">
        <v>8.4000000000000005E-2</v>
      </c>
      <c r="O162" s="47">
        <v>8.4000000000000005E-2</v>
      </c>
      <c r="P162" s="38" t="str">
        <f t="shared" si="11"/>
        <v/>
      </c>
      <c r="R162" s="38">
        <f t="shared" si="12"/>
        <v>0.1</v>
      </c>
      <c r="S162" s="38"/>
      <c r="T162" s="47">
        <v>85336.157938245829</v>
      </c>
      <c r="U162" s="47"/>
      <c r="V162" s="47">
        <f t="shared" si="10"/>
        <v>85336.157938245829</v>
      </c>
      <c r="W162" s="47">
        <f t="shared" si="13"/>
        <v>8533.6157938245833</v>
      </c>
      <c r="Z162" s="54"/>
    </row>
    <row r="163" spans="5:26" x14ac:dyDescent="0.2">
      <c r="E163" s="13">
        <v>225208</v>
      </c>
      <c r="F163" s="13" t="s">
        <v>73</v>
      </c>
      <c r="G163" s="47">
        <v>0</v>
      </c>
      <c r="H163" s="47">
        <v>0</v>
      </c>
      <c r="I163" s="47">
        <v>0</v>
      </c>
      <c r="J163" s="47">
        <v>0</v>
      </c>
      <c r="K163" s="47">
        <v>0</v>
      </c>
      <c r="L163" s="47">
        <v>0</v>
      </c>
      <c r="M163" s="47">
        <v>2</v>
      </c>
      <c r="N163" s="47">
        <v>0.79800000000000004</v>
      </c>
      <c r="O163" s="47">
        <v>0.79800000000000004</v>
      </c>
      <c r="P163" s="38" t="str">
        <f t="shared" si="11"/>
        <v/>
      </c>
      <c r="R163" s="38">
        <f t="shared" si="12"/>
        <v>0.1</v>
      </c>
      <c r="S163" s="38"/>
      <c r="T163" s="47">
        <v>810693.50041333516</v>
      </c>
      <c r="U163" s="47"/>
      <c r="V163" s="47">
        <f t="shared" si="10"/>
        <v>810693.50041333516</v>
      </c>
      <c r="W163" s="47">
        <f t="shared" si="13"/>
        <v>81069.350041333528</v>
      </c>
      <c r="Z163" s="54"/>
    </row>
    <row r="164" spans="5:26" x14ac:dyDescent="0.2">
      <c r="E164" s="13">
        <v>225207</v>
      </c>
      <c r="F164" s="13" t="s">
        <v>73</v>
      </c>
      <c r="G164" s="47">
        <v>0</v>
      </c>
      <c r="H164" s="47">
        <v>0</v>
      </c>
      <c r="I164" s="47">
        <v>0</v>
      </c>
      <c r="J164" s="47">
        <v>0</v>
      </c>
      <c r="K164" s="47">
        <v>0</v>
      </c>
      <c r="L164" s="47">
        <v>0</v>
      </c>
      <c r="M164" s="47">
        <v>2</v>
      </c>
      <c r="N164" s="47">
        <v>0.154</v>
      </c>
      <c r="O164" s="47">
        <v>0.154</v>
      </c>
      <c r="P164" s="38" t="str">
        <f t="shared" si="11"/>
        <v/>
      </c>
      <c r="R164" s="38">
        <f t="shared" si="12"/>
        <v>0.1</v>
      </c>
      <c r="S164" s="38"/>
      <c r="T164" s="47">
        <v>156449.62288678397</v>
      </c>
      <c r="U164" s="47"/>
      <c r="V164" s="47">
        <f t="shared" si="10"/>
        <v>156449.62288678397</v>
      </c>
      <c r="W164" s="47">
        <f t="shared" si="13"/>
        <v>15644.962288678398</v>
      </c>
      <c r="Z164" s="54"/>
    </row>
    <row r="165" spans="5:26" x14ac:dyDescent="0.2">
      <c r="E165" s="13">
        <v>225206</v>
      </c>
      <c r="F165" s="13" t="s">
        <v>73</v>
      </c>
      <c r="G165" s="47">
        <v>0</v>
      </c>
      <c r="H165" s="47">
        <v>0</v>
      </c>
      <c r="I165" s="47">
        <v>0</v>
      </c>
      <c r="J165" s="47">
        <v>0</v>
      </c>
      <c r="K165" s="47">
        <v>0</v>
      </c>
      <c r="L165" s="47">
        <v>0</v>
      </c>
      <c r="M165" s="47">
        <v>2</v>
      </c>
      <c r="N165" s="47">
        <v>1.3460000000000001</v>
      </c>
      <c r="O165" s="47">
        <v>1.3460000000000001</v>
      </c>
      <c r="P165" s="38" t="str">
        <f t="shared" si="11"/>
        <v/>
      </c>
      <c r="R165" s="38">
        <f t="shared" si="12"/>
        <v>0.1</v>
      </c>
      <c r="S165" s="38"/>
      <c r="T165" s="47">
        <v>1295566.784812957</v>
      </c>
      <c r="U165" s="47"/>
      <c r="V165" s="47">
        <f t="shared" si="10"/>
        <v>1295566.784812957</v>
      </c>
      <c r="W165" s="47">
        <f t="shared" si="13"/>
        <v>129556.6784812957</v>
      </c>
      <c r="Z165" s="54"/>
    </row>
    <row r="166" spans="5:26" x14ac:dyDescent="0.2">
      <c r="E166" s="13">
        <v>225205</v>
      </c>
      <c r="F166" s="13" t="s">
        <v>73</v>
      </c>
      <c r="G166" s="47">
        <v>0</v>
      </c>
      <c r="H166" s="47">
        <v>0</v>
      </c>
      <c r="I166" s="47">
        <v>0</v>
      </c>
      <c r="J166" s="47">
        <v>0</v>
      </c>
      <c r="K166" s="47">
        <v>0</v>
      </c>
      <c r="L166" s="47">
        <v>0</v>
      </c>
      <c r="M166" s="47">
        <v>2</v>
      </c>
      <c r="N166" s="47">
        <v>0.252</v>
      </c>
      <c r="O166" s="47">
        <v>0.252</v>
      </c>
      <c r="P166" s="38" t="str">
        <f t="shared" si="11"/>
        <v/>
      </c>
      <c r="R166" s="38">
        <f t="shared" si="12"/>
        <v>0.1</v>
      </c>
      <c r="S166" s="38"/>
      <c r="T166" s="47">
        <v>256008.4738147374</v>
      </c>
      <c r="U166" s="47"/>
      <c r="V166" s="47">
        <f t="shared" si="10"/>
        <v>256008.4738147374</v>
      </c>
      <c r="W166" s="47">
        <f t="shared" si="13"/>
        <v>25600.847381473741</v>
      </c>
      <c r="Z166" s="54"/>
    </row>
    <row r="167" spans="5:26" x14ac:dyDescent="0.2">
      <c r="E167" s="13">
        <v>225157</v>
      </c>
      <c r="F167" s="13" t="s">
        <v>73</v>
      </c>
      <c r="G167" s="47">
        <v>0</v>
      </c>
      <c r="H167" s="47">
        <v>0</v>
      </c>
      <c r="I167" s="47">
        <v>0</v>
      </c>
      <c r="J167" s="47">
        <v>0</v>
      </c>
      <c r="K167" s="47">
        <v>0</v>
      </c>
      <c r="L167" s="47">
        <v>0</v>
      </c>
      <c r="M167" s="47">
        <v>2</v>
      </c>
      <c r="N167" s="47">
        <v>0.19400000000000001</v>
      </c>
      <c r="O167" s="47">
        <v>0.19400000000000001</v>
      </c>
      <c r="P167" s="38" t="str">
        <f t="shared" si="11"/>
        <v/>
      </c>
      <c r="R167" s="38">
        <f t="shared" si="12"/>
        <v>0.1</v>
      </c>
      <c r="S167" s="38"/>
      <c r="T167" s="47">
        <v>186731.02247675607</v>
      </c>
      <c r="U167" s="47"/>
      <c r="V167" s="47">
        <f t="shared" si="10"/>
        <v>186731.02247675607</v>
      </c>
      <c r="W167" s="47">
        <f t="shared" si="13"/>
        <v>18673.102247675608</v>
      </c>
      <c r="Z167" s="54"/>
    </row>
    <row r="168" spans="5:26" x14ac:dyDescent="0.2">
      <c r="E168" s="13">
        <v>224574</v>
      </c>
      <c r="F168" s="13" t="s">
        <v>73</v>
      </c>
      <c r="G168" s="47">
        <v>0.14599999999999999</v>
      </c>
      <c r="H168" s="47">
        <v>0</v>
      </c>
      <c r="I168" s="47">
        <v>0</v>
      </c>
      <c r="J168" s="47">
        <v>0</v>
      </c>
      <c r="K168" s="47">
        <v>0</v>
      </c>
      <c r="L168" s="47">
        <v>0.14599999999999999</v>
      </c>
      <c r="M168" s="47">
        <v>2</v>
      </c>
      <c r="N168" s="47">
        <v>0.14599999999999999</v>
      </c>
      <c r="O168" s="47">
        <v>0</v>
      </c>
      <c r="P168" s="38">
        <f t="shared" si="11"/>
        <v>0.65</v>
      </c>
      <c r="R168" s="38">
        <f t="shared" si="12"/>
        <v>0.65</v>
      </c>
      <c r="S168" s="38"/>
      <c r="T168" s="47">
        <v>108099.64029185718</v>
      </c>
      <c r="U168" s="47"/>
      <c r="V168" s="47">
        <f t="shared" si="10"/>
        <v>108099.64029185718</v>
      </c>
      <c r="W168" s="47">
        <f t="shared" si="13"/>
        <v>70264.766189707167</v>
      </c>
      <c r="Z168" s="54"/>
    </row>
    <row r="169" spans="5:26" x14ac:dyDescent="0.2">
      <c r="E169" s="13">
        <v>224513</v>
      </c>
      <c r="F169" s="13" t="s">
        <v>73</v>
      </c>
      <c r="G169" s="47">
        <v>1.73</v>
      </c>
      <c r="H169" s="47">
        <v>0</v>
      </c>
      <c r="I169" s="47">
        <v>0</v>
      </c>
      <c r="J169" s="47">
        <v>0</v>
      </c>
      <c r="K169" s="47">
        <v>0</v>
      </c>
      <c r="L169" s="47">
        <v>1.73</v>
      </c>
      <c r="M169" s="47">
        <v>3</v>
      </c>
      <c r="N169" s="47">
        <v>2.61</v>
      </c>
      <c r="O169" s="47">
        <v>0.87999999999999989</v>
      </c>
      <c r="P169" s="38">
        <f t="shared" si="11"/>
        <v>0.65</v>
      </c>
      <c r="R169" s="38">
        <f t="shared" si="12"/>
        <v>0.65</v>
      </c>
      <c r="S169" s="38"/>
      <c r="T169" s="47">
        <v>0</v>
      </c>
      <c r="U169" s="47"/>
      <c r="V169" s="47">
        <f t="shared" si="10"/>
        <v>0</v>
      </c>
      <c r="W169" s="47">
        <f t="shared" si="13"/>
        <v>0</v>
      </c>
      <c r="Z169" s="54"/>
    </row>
    <row r="170" spans="5:26" x14ac:dyDescent="0.2">
      <c r="E170" s="13">
        <v>224511</v>
      </c>
      <c r="F170" s="13" t="s">
        <v>73</v>
      </c>
      <c r="G170" s="47">
        <v>0.158</v>
      </c>
      <c r="H170" s="47">
        <v>0</v>
      </c>
      <c r="I170" s="47">
        <v>0</v>
      </c>
      <c r="J170" s="47">
        <v>0</v>
      </c>
      <c r="K170" s="47">
        <v>0</v>
      </c>
      <c r="L170" s="47">
        <v>0.158</v>
      </c>
      <c r="M170" s="47">
        <v>2</v>
      </c>
      <c r="N170" s="47">
        <v>0.158</v>
      </c>
      <c r="O170" s="47">
        <v>0</v>
      </c>
      <c r="P170" s="38">
        <f t="shared" si="11"/>
        <v>0.65</v>
      </c>
      <c r="R170" s="38">
        <f t="shared" si="12"/>
        <v>0.65</v>
      </c>
      <c r="S170" s="38"/>
      <c r="T170" s="47">
        <v>123471.73035020914</v>
      </c>
      <c r="U170" s="47"/>
      <c r="V170" s="47">
        <f t="shared" si="10"/>
        <v>123471.73035020914</v>
      </c>
      <c r="W170" s="47">
        <f t="shared" si="13"/>
        <v>80256.624727635935</v>
      </c>
      <c r="Z170" s="54"/>
    </row>
    <row r="171" spans="5:26" x14ac:dyDescent="0.2">
      <c r="E171" s="13">
        <v>220365</v>
      </c>
      <c r="F171" s="13" t="s">
        <v>73</v>
      </c>
      <c r="G171" s="47">
        <v>0</v>
      </c>
      <c r="H171" s="47">
        <v>0</v>
      </c>
      <c r="I171" s="47">
        <v>0</v>
      </c>
      <c r="J171" s="47">
        <v>0</v>
      </c>
      <c r="K171" s="47">
        <v>0</v>
      </c>
      <c r="L171" s="47">
        <v>0</v>
      </c>
      <c r="M171" s="47">
        <v>2</v>
      </c>
      <c r="N171" s="47">
        <v>4.2000000000000003E-2</v>
      </c>
      <c r="O171" s="47">
        <v>4.2000000000000003E-2</v>
      </c>
      <c r="P171" s="38" t="str">
        <f t="shared" si="11"/>
        <v/>
      </c>
      <c r="R171" s="38">
        <f t="shared" si="12"/>
        <v>0.1</v>
      </c>
      <c r="S171" s="38"/>
      <c r="T171" s="47">
        <v>32821.599207017622</v>
      </c>
      <c r="U171" s="47"/>
      <c r="V171" s="47">
        <f t="shared" si="10"/>
        <v>32821.599207017622</v>
      </c>
      <c r="W171" s="47">
        <f t="shared" si="13"/>
        <v>3282.1599207017625</v>
      </c>
      <c r="Z171" s="54"/>
    </row>
    <row r="172" spans="5:26" x14ac:dyDescent="0.2">
      <c r="E172" s="13">
        <v>220364</v>
      </c>
      <c r="F172" s="13" t="s">
        <v>73</v>
      </c>
      <c r="G172" s="47">
        <v>0</v>
      </c>
      <c r="H172" s="47">
        <v>0</v>
      </c>
      <c r="I172" s="47">
        <v>0</v>
      </c>
      <c r="J172" s="47">
        <v>0</v>
      </c>
      <c r="K172" s="47">
        <v>0</v>
      </c>
      <c r="L172" s="47">
        <v>0</v>
      </c>
      <c r="M172" s="47">
        <v>2</v>
      </c>
      <c r="N172" s="47">
        <v>0.13</v>
      </c>
      <c r="O172" s="47">
        <v>0.13</v>
      </c>
      <c r="P172" s="38" t="str">
        <f t="shared" si="11"/>
        <v/>
      </c>
      <c r="R172" s="38">
        <f t="shared" si="12"/>
        <v>0.1</v>
      </c>
      <c r="S172" s="38"/>
      <c r="T172" s="47">
        <v>101590.66421219739</v>
      </c>
      <c r="U172" s="47"/>
      <c r="V172" s="47">
        <f t="shared" si="10"/>
        <v>101590.66421219739</v>
      </c>
      <c r="W172" s="47">
        <f t="shared" si="13"/>
        <v>10159.066421219739</v>
      </c>
      <c r="Z172" s="54"/>
    </row>
    <row r="173" spans="5:26" x14ac:dyDescent="0.2">
      <c r="E173" s="13">
        <v>220363</v>
      </c>
      <c r="F173" s="13" t="s">
        <v>73</v>
      </c>
      <c r="G173" s="47">
        <v>0</v>
      </c>
      <c r="H173" s="47">
        <v>0</v>
      </c>
      <c r="I173" s="47">
        <v>0</v>
      </c>
      <c r="J173" s="47">
        <v>0</v>
      </c>
      <c r="K173" s="47">
        <v>0</v>
      </c>
      <c r="L173" s="47">
        <v>0</v>
      </c>
      <c r="M173" s="47">
        <v>2</v>
      </c>
      <c r="N173" s="47">
        <v>7.0000000000000007E-2</v>
      </c>
      <c r="O173" s="47">
        <v>7.0000000000000007E-2</v>
      </c>
      <c r="P173" s="38" t="str">
        <f t="shared" si="11"/>
        <v/>
      </c>
      <c r="R173" s="38">
        <f t="shared" si="12"/>
        <v>0.1</v>
      </c>
      <c r="S173" s="38"/>
      <c r="T173" s="47">
        <v>51828.594660479481</v>
      </c>
      <c r="U173" s="47"/>
      <c r="V173" s="47">
        <f t="shared" si="10"/>
        <v>51828.594660479481</v>
      </c>
      <c r="W173" s="47">
        <f t="shared" si="13"/>
        <v>5182.8594660479484</v>
      </c>
      <c r="Z173" s="54"/>
    </row>
    <row r="174" spans="5:26" x14ac:dyDescent="0.2">
      <c r="E174" s="13">
        <v>220362</v>
      </c>
      <c r="F174" s="13" t="s">
        <v>73</v>
      </c>
      <c r="G174" s="47">
        <v>0</v>
      </c>
      <c r="H174" s="47">
        <v>0</v>
      </c>
      <c r="I174" s="47">
        <v>0</v>
      </c>
      <c r="J174" s="47">
        <v>0</v>
      </c>
      <c r="K174" s="47">
        <v>0</v>
      </c>
      <c r="L174" s="47">
        <v>0</v>
      </c>
      <c r="M174" s="47">
        <v>2</v>
      </c>
      <c r="N174" s="47">
        <v>1.302</v>
      </c>
      <c r="O174" s="47">
        <v>1.302</v>
      </c>
      <c r="P174" s="38" t="str">
        <f t="shared" si="11"/>
        <v/>
      </c>
      <c r="R174" s="38">
        <f t="shared" si="12"/>
        <v>0.1</v>
      </c>
      <c r="S174" s="38"/>
      <c r="T174" s="47">
        <v>1017469.5754175462</v>
      </c>
      <c r="U174" s="47"/>
      <c r="V174" s="47">
        <f t="shared" si="10"/>
        <v>1017469.5754175462</v>
      </c>
      <c r="W174" s="47">
        <f t="shared" si="13"/>
        <v>101746.95754175463</v>
      </c>
      <c r="Z174" s="54"/>
    </row>
    <row r="175" spans="5:26" x14ac:dyDescent="0.2">
      <c r="E175" s="13">
        <v>220361</v>
      </c>
      <c r="F175" s="13" t="s">
        <v>73</v>
      </c>
      <c r="G175" s="47">
        <v>0</v>
      </c>
      <c r="H175" s="47">
        <v>0</v>
      </c>
      <c r="I175" s="47">
        <v>0</v>
      </c>
      <c r="J175" s="47">
        <v>0</v>
      </c>
      <c r="K175" s="47">
        <v>0</v>
      </c>
      <c r="L175" s="47">
        <v>0</v>
      </c>
      <c r="M175" s="47">
        <v>2</v>
      </c>
      <c r="N175" s="47">
        <v>1.1120000000000001</v>
      </c>
      <c r="O175" s="47">
        <v>1.1120000000000001</v>
      </c>
      <c r="P175" s="38" t="str">
        <f t="shared" si="11"/>
        <v/>
      </c>
      <c r="R175" s="38">
        <f t="shared" si="12"/>
        <v>0.1</v>
      </c>
      <c r="S175" s="38"/>
      <c r="T175" s="47">
        <v>823334.24660647404</v>
      </c>
      <c r="U175" s="47"/>
      <c r="V175" s="47">
        <f t="shared" si="10"/>
        <v>823334.24660647404</v>
      </c>
      <c r="W175" s="47">
        <f t="shared" si="13"/>
        <v>82333.424660647404</v>
      </c>
      <c r="Z175" s="54"/>
    </row>
    <row r="176" spans="5:26" x14ac:dyDescent="0.2">
      <c r="E176" s="13">
        <v>220360</v>
      </c>
      <c r="F176" s="13" t="s">
        <v>73</v>
      </c>
      <c r="G176" s="47">
        <v>0</v>
      </c>
      <c r="H176" s="47">
        <v>0</v>
      </c>
      <c r="I176" s="47">
        <v>0</v>
      </c>
      <c r="J176" s="47">
        <v>0</v>
      </c>
      <c r="K176" s="47">
        <v>0</v>
      </c>
      <c r="L176" s="47">
        <v>0</v>
      </c>
      <c r="M176" s="47">
        <v>2</v>
      </c>
      <c r="N176" s="47">
        <v>1.1120000000000001</v>
      </c>
      <c r="O176" s="47">
        <v>1.1120000000000001</v>
      </c>
      <c r="P176" s="38" t="str">
        <f t="shared" si="11"/>
        <v/>
      </c>
      <c r="R176" s="38">
        <f t="shared" si="12"/>
        <v>0.1</v>
      </c>
      <c r="S176" s="38"/>
      <c r="T176" s="47">
        <v>823334.24660647404</v>
      </c>
      <c r="U176" s="47"/>
      <c r="V176" s="47">
        <f t="shared" si="10"/>
        <v>823334.24660647404</v>
      </c>
      <c r="W176" s="47">
        <f t="shared" si="13"/>
        <v>82333.424660647404</v>
      </c>
      <c r="Z176" s="54"/>
    </row>
    <row r="177" spans="5:26" x14ac:dyDescent="0.2">
      <c r="E177" s="13">
        <v>220359</v>
      </c>
      <c r="F177" s="13" t="s">
        <v>73</v>
      </c>
      <c r="G177" s="47">
        <v>0</v>
      </c>
      <c r="H177" s="47">
        <v>0</v>
      </c>
      <c r="I177" s="47">
        <v>0</v>
      </c>
      <c r="J177" s="47">
        <v>0</v>
      </c>
      <c r="K177" s="47">
        <v>0</v>
      </c>
      <c r="L177" s="47">
        <v>0</v>
      </c>
      <c r="M177" s="47">
        <v>2</v>
      </c>
      <c r="N177" s="47">
        <v>7.0000000000000007E-2</v>
      </c>
      <c r="O177" s="47">
        <v>7.0000000000000007E-2</v>
      </c>
      <c r="P177" s="38" t="str">
        <f t="shared" si="11"/>
        <v/>
      </c>
      <c r="R177" s="38">
        <f t="shared" si="12"/>
        <v>0.1</v>
      </c>
      <c r="S177" s="38"/>
      <c r="T177" s="47">
        <v>54702.665345029374</v>
      </c>
      <c r="U177" s="47"/>
      <c r="V177" s="47">
        <f t="shared" si="10"/>
        <v>54702.665345029374</v>
      </c>
      <c r="W177" s="47">
        <f t="shared" si="13"/>
        <v>5470.2665345029382</v>
      </c>
      <c r="Z177" s="54"/>
    </row>
    <row r="178" spans="5:26" x14ac:dyDescent="0.2">
      <c r="E178" s="13">
        <v>220358</v>
      </c>
      <c r="F178" s="13" t="s">
        <v>73</v>
      </c>
      <c r="G178" s="47">
        <v>0</v>
      </c>
      <c r="H178" s="47">
        <v>0</v>
      </c>
      <c r="I178" s="47">
        <v>0</v>
      </c>
      <c r="J178" s="47">
        <v>0</v>
      </c>
      <c r="K178" s="47">
        <v>0</v>
      </c>
      <c r="L178" s="47">
        <v>0</v>
      </c>
      <c r="M178" s="47">
        <v>2</v>
      </c>
      <c r="N178" s="47">
        <v>1.252</v>
      </c>
      <c r="O178" s="47">
        <v>1.252</v>
      </c>
      <c r="P178" s="38" t="str">
        <f t="shared" si="11"/>
        <v/>
      </c>
      <c r="R178" s="38">
        <f t="shared" si="12"/>
        <v>0.1</v>
      </c>
      <c r="S178" s="38"/>
      <c r="T178" s="47">
        <v>978396.24302823935</v>
      </c>
      <c r="U178" s="47"/>
      <c r="V178" s="47">
        <f t="shared" si="10"/>
        <v>978396.24302823935</v>
      </c>
      <c r="W178" s="47">
        <f t="shared" si="13"/>
        <v>97839.624302823941</v>
      </c>
      <c r="Z178" s="54"/>
    </row>
    <row r="179" spans="5:26" x14ac:dyDescent="0.2">
      <c r="E179" s="13">
        <v>220357</v>
      </c>
      <c r="F179" s="13" t="s">
        <v>73</v>
      </c>
      <c r="G179" s="47">
        <v>0</v>
      </c>
      <c r="H179" s="47">
        <v>0</v>
      </c>
      <c r="I179" s="47">
        <v>0</v>
      </c>
      <c r="J179" s="47">
        <v>0</v>
      </c>
      <c r="K179" s="47">
        <v>0</v>
      </c>
      <c r="L179" s="47">
        <v>0</v>
      </c>
      <c r="M179" s="47">
        <v>2</v>
      </c>
      <c r="N179" s="47">
        <v>0.20599999999999999</v>
      </c>
      <c r="O179" s="47">
        <v>0.20599999999999999</v>
      </c>
      <c r="P179" s="38" t="str">
        <f t="shared" si="11"/>
        <v/>
      </c>
      <c r="R179" s="38">
        <f t="shared" si="12"/>
        <v>0.1</v>
      </c>
      <c r="S179" s="38"/>
      <c r="T179" s="47">
        <v>152524.15000083961</v>
      </c>
      <c r="U179" s="47"/>
      <c r="V179" s="47">
        <f t="shared" si="10"/>
        <v>152524.15000083961</v>
      </c>
      <c r="W179" s="47">
        <f t="shared" si="13"/>
        <v>15252.415000083962</v>
      </c>
      <c r="Z179" s="54"/>
    </row>
    <row r="180" spans="5:26" x14ac:dyDescent="0.2">
      <c r="E180" s="13">
        <v>220356</v>
      </c>
      <c r="F180" s="13" t="s">
        <v>73</v>
      </c>
      <c r="G180" s="47">
        <v>0</v>
      </c>
      <c r="H180" s="47">
        <v>0</v>
      </c>
      <c r="I180" s="47">
        <v>0</v>
      </c>
      <c r="J180" s="47">
        <v>0</v>
      </c>
      <c r="K180" s="47">
        <v>0</v>
      </c>
      <c r="L180" s="47">
        <v>0</v>
      </c>
      <c r="M180" s="47">
        <v>2</v>
      </c>
      <c r="N180" s="47">
        <v>0.126</v>
      </c>
      <c r="O180" s="47">
        <v>0.126</v>
      </c>
      <c r="P180" s="38" t="str">
        <f t="shared" si="11"/>
        <v/>
      </c>
      <c r="R180" s="38">
        <f t="shared" si="12"/>
        <v>0.1</v>
      </c>
      <c r="S180" s="38"/>
      <c r="T180" s="47">
        <v>98464.797621052843</v>
      </c>
      <c r="U180" s="47"/>
      <c r="V180" s="47">
        <f t="shared" si="10"/>
        <v>98464.797621052843</v>
      </c>
      <c r="W180" s="47">
        <f t="shared" si="13"/>
        <v>9846.4797621052858</v>
      </c>
      <c r="Z180" s="54"/>
    </row>
    <row r="181" spans="5:26" x14ac:dyDescent="0.2">
      <c r="E181" s="13">
        <v>220354</v>
      </c>
      <c r="F181" s="13" t="s">
        <v>73</v>
      </c>
      <c r="G181" s="47">
        <v>0</v>
      </c>
      <c r="H181" s="47">
        <v>0</v>
      </c>
      <c r="I181" s="47">
        <v>0</v>
      </c>
      <c r="J181" s="47">
        <v>0</v>
      </c>
      <c r="K181" s="47">
        <v>0</v>
      </c>
      <c r="L181" s="47">
        <v>0</v>
      </c>
      <c r="M181" s="47">
        <v>2</v>
      </c>
      <c r="N181" s="47">
        <v>0.86199999999999999</v>
      </c>
      <c r="O181" s="47">
        <v>0.86199999999999999</v>
      </c>
      <c r="P181" s="38" t="str">
        <f t="shared" si="11"/>
        <v/>
      </c>
      <c r="R181" s="38">
        <f t="shared" si="12"/>
        <v>0.1</v>
      </c>
      <c r="S181" s="38"/>
      <c r="T181" s="47">
        <v>638232.12281904719</v>
      </c>
      <c r="U181" s="47"/>
      <c r="V181" s="47">
        <f t="shared" si="10"/>
        <v>638232.12281904719</v>
      </c>
      <c r="W181" s="47">
        <f t="shared" si="13"/>
        <v>63823.212281904722</v>
      </c>
      <c r="Z181" s="54"/>
    </row>
    <row r="182" spans="5:26" x14ac:dyDescent="0.2">
      <c r="E182" s="13">
        <v>220353</v>
      </c>
      <c r="F182" s="13" t="s">
        <v>73</v>
      </c>
      <c r="G182" s="47">
        <v>0</v>
      </c>
      <c r="H182" s="47">
        <v>0</v>
      </c>
      <c r="I182" s="47">
        <v>0</v>
      </c>
      <c r="J182" s="47">
        <v>0</v>
      </c>
      <c r="K182" s="47">
        <v>0</v>
      </c>
      <c r="L182" s="47">
        <v>0</v>
      </c>
      <c r="M182" s="47">
        <v>2</v>
      </c>
      <c r="N182" s="47">
        <v>0.28199999999999997</v>
      </c>
      <c r="O182" s="47">
        <v>0.28199999999999997</v>
      </c>
      <c r="P182" s="38" t="str">
        <f t="shared" si="11"/>
        <v/>
      </c>
      <c r="R182" s="38">
        <f t="shared" si="12"/>
        <v>0.1</v>
      </c>
      <c r="S182" s="38"/>
      <c r="T182" s="47">
        <v>220373.5946756897</v>
      </c>
      <c r="U182" s="47"/>
      <c r="V182" s="47">
        <f t="shared" si="10"/>
        <v>220373.5946756897</v>
      </c>
      <c r="W182" s="47">
        <f t="shared" si="13"/>
        <v>22037.359467568971</v>
      </c>
      <c r="Z182" s="54"/>
    </row>
    <row r="183" spans="5:26" x14ac:dyDescent="0.2">
      <c r="E183" s="13">
        <v>220352</v>
      </c>
      <c r="F183" s="13" t="s">
        <v>73</v>
      </c>
      <c r="G183" s="47">
        <v>0</v>
      </c>
      <c r="H183" s="47">
        <v>0</v>
      </c>
      <c r="I183" s="47">
        <v>0</v>
      </c>
      <c r="J183" s="47">
        <v>0</v>
      </c>
      <c r="K183" s="47">
        <v>0</v>
      </c>
      <c r="L183" s="47">
        <v>0</v>
      </c>
      <c r="M183" s="47">
        <v>2</v>
      </c>
      <c r="N183" s="47">
        <v>0.40799999999999997</v>
      </c>
      <c r="O183" s="47">
        <v>0.40799999999999997</v>
      </c>
      <c r="P183" s="38" t="str">
        <f t="shared" si="11"/>
        <v/>
      </c>
      <c r="R183" s="38">
        <f t="shared" si="12"/>
        <v>0.1</v>
      </c>
      <c r="S183" s="38"/>
      <c r="T183" s="47">
        <v>302086.66602108034</v>
      </c>
      <c r="U183" s="47"/>
      <c r="V183" s="47">
        <f t="shared" si="10"/>
        <v>302086.66602108034</v>
      </c>
      <c r="W183" s="47">
        <f t="shared" si="13"/>
        <v>30208.666602108035</v>
      </c>
      <c r="Z183" s="54"/>
    </row>
    <row r="184" spans="5:26" x14ac:dyDescent="0.2">
      <c r="E184" s="13">
        <v>220351</v>
      </c>
      <c r="F184" s="13" t="s">
        <v>73</v>
      </c>
      <c r="G184" s="47">
        <v>0</v>
      </c>
      <c r="H184" s="47">
        <v>0</v>
      </c>
      <c r="I184" s="47">
        <v>0</v>
      </c>
      <c r="J184" s="47">
        <v>0</v>
      </c>
      <c r="K184" s="47">
        <v>0</v>
      </c>
      <c r="L184" s="47">
        <v>0</v>
      </c>
      <c r="M184" s="47">
        <v>2</v>
      </c>
      <c r="N184" s="47">
        <v>0.30199999999999999</v>
      </c>
      <c r="O184" s="47">
        <v>0.30199999999999999</v>
      </c>
      <c r="P184" s="38" t="str">
        <f t="shared" si="11"/>
        <v/>
      </c>
      <c r="R184" s="38">
        <f t="shared" si="12"/>
        <v>0.1</v>
      </c>
      <c r="S184" s="38"/>
      <c r="T184" s="47">
        <v>223603.36553521146</v>
      </c>
      <c r="U184" s="47"/>
      <c r="V184" s="47">
        <f t="shared" si="10"/>
        <v>223603.36553521146</v>
      </c>
      <c r="W184" s="47">
        <f t="shared" si="13"/>
        <v>22360.336553521149</v>
      </c>
      <c r="Z184" s="54"/>
    </row>
    <row r="185" spans="5:26" x14ac:dyDescent="0.2">
      <c r="E185" s="13">
        <v>220350</v>
      </c>
      <c r="F185" s="13" t="s">
        <v>73</v>
      </c>
      <c r="G185" s="47">
        <v>0</v>
      </c>
      <c r="H185" s="47">
        <v>0</v>
      </c>
      <c r="I185" s="47">
        <v>0</v>
      </c>
      <c r="J185" s="47">
        <v>0</v>
      </c>
      <c r="K185" s="47">
        <v>0</v>
      </c>
      <c r="L185" s="47">
        <v>0</v>
      </c>
      <c r="M185" s="47">
        <v>2</v>
      </c>
      <c r="N185" s="47">
        <v>1.21</v>
      </c>
      <c r="O185" s="47">
        <v>1.21</v>
      </c>
      <c r="P185" s="38" t="str">
        <f t="shared" si="11"/>
        <v/>
      </c>
      <c r="R185" s="38">
        <f t="shared" si="12"/>
        <v>0.1</v>
      </c>
      <c r="S185" s="38"/>
      <c r="T185" s="47">
        <v>895894.27913114498</v>
      </c>
      <c r="U185" s="47"/>
      <c r="V185" s="47">
        <f t="shared" si="10"/>
        <v>895894.27913114498</v>
      </c>
      <c r="W185" s="47">
        <f t="shared" si="13"/>
        <v>89589.427913114501</v>
      </c>
      <c r="Z185" s="54"/>
    </row>
    <row r="186" spans="5:26" x14ac:dyDescent="0.2">
      <c r="E186" s="13">
        <v>220349</v>
      </c>
      <c r="F186" s="13" t="s">
        <v>73</v>
      </c>
      <c r="G186" s="47">
        <v>0</v>
      </c>
      <c r="H186" s="47">
        <v>0</v>
      </c>
      <c r="I186" s="47">
        <v>0</v>
      </c>
      <c r="J186" s="47">
        <v>0</v>
      </c>
      <c r="K186" s="47">
        <v>0</v>
      </c>
      <c r="L186" s="47">
        <v>0</v>
      </c>
      <c r="M186" s="47">
        <v>2</v>
      </c>
      <c r="N186" s="47">
        <v>0.74199999999999999</v>
      </c>
      <c r="O186" s="47">
        <v>0.74199999999999999</v>
      </c>
      <c r="P186" s="38" t="str">
        <f t="shared" si="11"/>
        <v/>
      </c>
      <c r="R186" s="38">
        <f t="shared" si="12"/>
        <v>0.1</v>
      </c>
      <c r="S186" s="38"/>
      <c r="T186" s="47">
        <v>549383.10340108234</v>
      </c>
      <c r="U186" s="47"/>
      <c r="V186" s="47">
        <f t="shared" si="10"/>
        <v>549383.10340108234</v>
      </c>
      <c r="W186" s="47">
        <f t="shared" si="13"/>
        <v>54938.310340108234</v>
      </c>
      <c r="Z186" s="54"/>
    </row>
    <row r="187" spans="5:26" x14ac:dyDescent="0.2">
      <c r="E187" s="13">
        <v>220348</v>
      </c>
      <c r="F187" s="13" t="s">
        <v>73</v>
      </c>
      <c r="G187" s="47">
        <v>0</v>
      </c>
      <c r="H187" s="47">
        <v>0</v>
      </c>
      <c r="I187" s="47">
        <v>0</v>
      </c>
      <c r="J187" s="47">
        <v>0</v>
      </c>
      <c r="K187" s="47">
        <v>0</v>
      </c>
      <c r="L187" s="47">
        <v>0</v>
      </c>
      <c r="M187" s="47">
        <v>2</v>
      </c>
      <c r="N187" s="47">
        <v>1.044</v>
      </c>
      <c r="O187" s="47">
        <v>1.044</v>
      </c>
      <c r="P187" s="38" t="str">
        <f t="shared" si="11"/>
        <v/>
      </c>
      <c r="R187" s="38">
        <f t="shared" si="12"/>
        <v>0.1</v>
      </c>
      <c r="S187" s="38"/>
      <c r="T187" s="47">
        <v>772986.46893629385</v>
      </c>
      <c r="U187" s="47"/>
      <c r="V187" s="47">
        <f t="shared" si="10"/>
        <v>772986.46893629385</v>
      </c>
      <c r="W187" s="47">
        <f t="shared" si="13"/>
        <v>77298.646893629382</v>
      </c>
      <c r="Z187" s="54"/>
    </row>
    <row r="188" spans="5:26" x14ac:dyDescent="0.2">
      <c r="E188" s="13">
        <v>220347</v>
      </c>
      <c r="F188" s="13" t="s">
        <v>73</v>
      </c>
      <c r="G188" s="47">
        <v>0</v>
      </c>
      <c r="H188" s="47">
        <v>0</v>
      </c>
      <c r="I188" s="47">
        <v>0</v>
      </c>
      <c r="J188" s="47">
        <v>0</v>
      </c>
      <c r="K188" s="47">
        <v>0</v>
      </c>
      <c r="L188" s="47">
        <v>0</v>
      </c>
      <c r="M188" s="47">
        <v>2</v>
      </c>
      <c r="N188" s="47">
        <v>0.128</v>
      </c>
      <c r="O188" s="47">
        <v>0.128</v>
      </c>
      <c r="P188" s="38" t="str">
        <f t="shared" si="11"/>
        <v/>
      </c>
      <c r="R188" s="38">
        <f t="shared" si="12"/>
        <v>0.1</v>
      </c>
      <c r="S188" s="38"/>
      <c r="T188" s="47">
        <v>94772.287379162473</v>
      </c>
      <c r="U188" s="47"/>
      <c r="V188" s="47">
        <f t="shared" si="10"/>
        <v>94772.287379162473</v>
      </c>
      <c r="W188" s="47">
        <f t="shared" si="13"/>
        <v>9477.2287379162481</v>
      </c>
      <c r="Z188" s="54"/>
    </row>
    <row r="189" spans="5:26" x14ac:dyDescent="0.2">
      <c r="E189" s="13">
        <v>220346</v>
      </c>
      <c r="F189" s="13" t="s">
        <v>73</v>
      </c>
      <c r="G189" s="47">
        <v>0.27300000000000002</v>
      </c>
      <c r="H189" s="47">
        <v>0</v>
      </c>
      <c r="I189" s="47">
        <v>4.9000000000000002E-2</v>
      </c>
      <c r="J189" s="47">
        <v>0</v>
      </c>
      <c r="K189" s="47">
        <v>0</v>
      </c>
      <c r="L189" s="47">
        <v>0.32200000000000001</v>
      </c>
      <c r="M189" s="47">
        <v>3</v>
      </c>
      <c r="N189" s="47">
        <v>0.24299999999999999</v>
      </c>
      <c r="O189" s="47">
        <v>-7.9000000000000015E-2</v>
      </c>
      <c r="P189" s="38">
        <f t="shared" si="11"/>
        <v>0.57771739130434785</v>
      </c>
      <c r="R189" s="38">
        <f t="shared" si="12"/>
        <v>0.57771739130434785</v>
      </c>
      <c r="S189" s="38"/>
      <c r="T189" s="47">
        <v>179919.26432137875</v>
      </c>
      <c r="U189" s="47"/>
      <c r="V189" s="47">
        <f t="shared" si="10"/>
        <v>179919.26432137875</v>
      </c>
      <c r="W189" s="47">
        <f t="shared" si="13"/>
        <v>103942.48802914436</v>
      </c>
      <c r="Z189" s="54"/>
    </row>
    <row r="190" spans="5:26" x14ac:dyDescent="0.2">
      <c r="E190" s="13">
        <v>220345</v>
      </c>
      <c r="F190" s="13" t="s">
        <v>73</v>
      </c>
      <c r="G190" s="47">
        <v>0</v>
      </c>
      <c r="H190" s="47">
        <v>0</v>
      </c>
      <c r="I190" s="47">
        <v>0</v>
      </c>
      <c r="J190" s="47">
        <v>0</v>
      </c>
      <c r="K190" s="47">
        <v>0</v>
      </c>
      <c r="L190" s="47">
        <v>0</v>
      </c>
      <c r="M190" s="47">
        <v>2</v>
      </c>
      <c r="N190" s="47">
        <v>0.94799999999999995</v>
      </c>
      <c r="O190" s="47">
        <v>0.94799999999999995</v>
      </c>
      <c r="P190" s="38" t="str">
        <f t="shared" si="11"/>
        <v/>
      </c>
      <c r="R190" s="38">
        <f t="shared" si="12"/>
        <v>0.1</v>
      </c>
      <c r="S190" s="38"/>
      <c r="T190" s="47">
        <v>701907.25340192206</v>
      </c>
      <c r="U190" s="47"/>
      <c r="V190" s="47">
        <f t="shared" si="10"/>
        <v>701907.25340192206</v>
      </c>
      <c r="W190" s="47">
        <f t="shared" si="13"/>
        <v>70190.725340192206</v>
      </c>
      <c r="Z190" s="54"/>
    </row>
    <row r="191" spans="5:26" x14ac:dyDescent="0.2">
      <c r="E191" s="13">
        <v>220344</v>
      </c>
      <c r="F191" s="13" t="s">
        <v>73</v>
      </c>
      <c r="G191" s="47">
        <v>0</v>
      </c>
      <c r="H191" s="47">
        <v>0</v>
      </c>
      <c r="I191" s="47">
        <v>0</v>
      </c>
      <c r="J191" s="47">
        <v>0</v>
      </c>
      <c r="K191" s="47">
        <v>0</v>
      </c>
      <c r="L191" s="47">
        <v>0</v>
      </c>
      <c r="M191" s="47">
        <v>3</v>
      </c>
      <c r="N191" s="47">
        <v>0.27600000000000002</v>
      </c>
      <c r="O191" s="47">
        <v>0.27600000000000002</v>
      </c>
      <c r="P191" s="38" t="str">
        <f t="shared" si="11"/>
        <v/>
      </c>
      <c r="R191" s="38">
        <f t="shared" si="12"/>
        <v>0.1</v>
      </c>
      <c r="S191" s="38"/>
      <c r="T191" s="47">
        <v>204352.74466131907</v>
      </c>
      <c r="U191" s="47"/>
      <c r="V191" s="47">
        <f t="shared" si="10"/>
        <v>204352.74466131907</v>
      </c>
      <c r="W191" s="47">
        <f t="shared" si="13"/>
        <v>20435.274466131908</v>
      </c>
      <c r="Z191" s="54"/>
    </row>
    <row r="192" spans="5:26" x14ac:dyDescent="0.2">
      <c r="E192" s="13">
        <v>220343</v>
      </c>
      <c r="F192" s="13" t="s">
        <v>73</v>
      </c>
      <c r="G192" s="47">
        <v>0</v>
      </c>
      <c r="H192" s="47">
        <v>0</v>
      </c>
      <c r="I192" s="47">
        <v>0</v>
      </c>
      <c r="J192" s="47">
        <v>0</v>
      </c>
      <c r="K192" s="47">
        <v>0</v>
      </c>
      <c r="L192" s="47">
        <v>0</v>
      </c>
      <c r="M192" s="47">
        <v>3</v>
      </c>
      <c r="N192" s="47">
        <v>0.44399999999999995</v>
      </c>
      <c r="O192" s="47">
        <v>0.44399999999999995</v>
      </c>
      <c r="P192" s="38" t="str">
        <f t="shared" si="11"/>
        <v/>
      </c>
      <c r="R192" s="38">
        <f t="shared" si="12"/>
        <v>0.1</v>
      </c>
      <c r="S192" s="38"/>
      <c r="T192" s="47">
        <v>328741.37184646976</v>
      </c>
      <c r="U192" s="47"/>
      <c r="V192" s="47">
        <f t="shared" si="10"/>
        <v>328741.37184646976</v>
      </c>
      <c r="W192" s="47">
        <f t="shared" si="13"/>
        <v>32874.137184646977</v>
      </c>
      <c r="Z192" s="54"/>
    </row>
    <row r="193" spans="5:26" x14ac:dyDescent="0.2">
      <c r="E193" s="13">
        <v>220342</v>
      </c>
      <c r="F193" s="13" t="s">
        <v>73</v>
      </c>
      <c r="G193" s="47">
        <v>0</v>
      </c>
      <c r="H193" s="47">
        <v>0</v>
      </c>
      <c r="I193" s="47">
        <v>0</v>
      </c>
      <c r="J193" s="47">
        <v>0</v>
      </c>
      <c r="K193" s="47">
        <v>0</v>
      </c>
      <c r="L193" s="47">
        <v>0</v>
      </c>
      <c r="M193" s="47">
        <v>3</v>
      </c>
      <c r="N193" s="47">
        <v>0.26100000000000001</v>
      </c>
      <c r="O193" s="47">
        <v>0.26100000000000001</v>
      </c>
      <c r="P193" s="38" t="str">
        <f t="shared" si="11"/>
        <v/>
      </c>
      <c r="R193" s="38">
        <f t="shared" si="12"/>
        <v>0.1</v>
      </c>
      <c r="S193" s="38"/>
      <c r="T193" s="47">
        <v>193246.6172340734</v>
      </c>
      <c r="U193" s="47"/>
      <c r="V193" s="47">
        <f t="shared" si="10"/>
        <v>193246.6172340734</v>
      </c>
      <c r="W193" s="47">
        <f t="shared" si="13"/>
        <v>19324.661723407342</v>
      </c>
      <c r="Z193" s="54"/>
    </row>
    <row r="194" spans="5:26" x14ac:dyDescent="0.2">
      <c r="E194" s="13">
        <v>220341</v>
      </c>
      <c r="F194" s="13" t="s">
        <v>73</v>
      </c>
      <c r="G194" s="47">
        <v>0.71914</v>
      </c>
      <c r="H194" s="47">
        <v>9.9140000000000006E-2</v>
      </c>
      <c r="I194" s="47">
        <v>0.15828</v>
      </c>
      <c r="J194" s="47">
        <v>0</v>
      </c>
      <c r="K194" s="47">
        <v>0</v>
      </c>
      <c r="L194" s="47">
        <v>0.97655999999999998</v>
      </c>
      <c r="M194" s="47">
        <v>3</v>
      </c>
      <c r="N194" s="47">
        <v>0.98100000000000009</v>
      </c>
      <c r="O194" s="47">
        <v>4.4400000000001105E-3</v>
      </c>
      <c r="P194" s="38">
        <f t="shared" si="11"/>
        <v>0.54509451544195953</v>
      </c>
      <c r="R194" s="38">
        <f t="shared" si="12"/>
        <v>0.54509451544195953</v>
      </c>
      <c r="S194" s="38"/>
      <c r="T194" s="47">
        <v>726340.73374186247</v>
      </c>
      <c r="U194" s="47"/>
      <c r="V194" s="47">
        <f t="shared" si="10"/>
        <v>726340.73374186247</v>
      </c>
      <c r="W194" s="47">
        <f t="shared" si="13"/>
        <v>395924.35030477785</v>
      </c>
      <c r="Z194" s="54"/>
    </row>
    <row r="195" spans="5:26" x14ac:dyDescent="0.2">
      <c r="E195" s="13">
        <v>220340</v>
      </c>
      <c r="F195" s="13" t="s">
        <v>73</v>
      </c>
      <c r="G195" s="47">
        <v>0.33600000000000002</v>
      </c>
      <c r="H195" s="47">
        <v>0</v>
      </c>
      <c r="I195" s="47">
        <v>0</v>
      </c>
      <c r="J195" s="47">
        <v>0</v>
      </c>
      <c r="K195" s="47">
        <v>0</v>
      </c>
      <c r="L195" s="47">
        <v>0.33600000000000002</v>
      </c>
      <c r="M195" s="47">
        <v>3</v>
      </c>
      <c r="N195" s="47">
        <v>0.255</v>
      </c>
      <c r="O195" s="47">
        <v>-8.1000000000000016E-2</v>
      </c>
      <c r="P195" s="38">
        <f t="shared" si="11"/>
        <v>0.65</v>
      </c>
      <c r="R195" s="38">
        <f t="shared" si="12"/>
        <v>0.65</v>
      </c>
      <c r="S195" s="38"/>
      <c r="T195" s="47">
        <v>188804.16626317526</v>
      </c>
      <c r="U195" s="47"/>
      <c r="V195" s="47">
        <f t="shared" si="10"/>
        <v>188804.16626317526</v>
      </c>
      <c r="W195" s="47">
        <f t="shared" si="13"/>
        <v>122722.70807106391</v>
      </c>
      <c r="Z195" s="54"/>
    </row>
    <row r="196" spans="5:26" x14ac:dyDescent="0.2">
      <c r="E196" s="13">
        <v>220338</v>
      </c>
      <c r="F196" s="13" t="s">
        <v>73</v>
      </c>
      <c r="G196" s="47">
        <v>0</v>
      </c>
      <c r="H196" s="47">
        <v>0</v>
      </c>
      <c r="I196" s="47">
        <v>0</v>
      </c>
      <c r="J196" s="47">
        <v>0</v>
      </c>
      <c r="K196" s="47">
        <v>0</v>
      </c>
      <c r="L196" s="47">
        <v>0</v>
      </c>
      <c r="M196" s="47">
        <v>3</v>
      </c>
      <c r="N196" s="47">
        <v>1.6080000000000001</v>
      </c>
      <c r="O196" s="47">
        <v>1.6080000000000001</v>
      </c>
      <c r="P196" s="38" t="str">
        <f t="shared" si="11"/>
        <v/>
      </c>
      <c r="R196" s="38">
        <f t="shared" si="12"/>
        <v>0.1</v>
      </c>
      <c r="S196" s="38"/>
      <c r="T196" s="47">
        <v>1190576.8602007285</v>
      </c>
      <c r="U196" s="47"/>
      <c r="V196" s="47">
        <f t="shared" si="10"/>
        <v>1190576.8602007285</v>
      </c>
      <c r="W196" s="47">
        <f t="shared" si="13"/>
        <v>119057.68602007286</v>
      </c>
      <c r="Z196" s="54"/>
    </row>
    <row r="197" spans="5:26" x14ac:dyDescent="0.2">
      <c r="E197" s="13">
        <v>220337</v>
      </c>
      <c r="F197" s="13" t="s">
        <v>73</v>
      </c>
      <c r="G197" s="47">
        <v>0</v>
      </c>
      <c r="H197" s="47">
        <v>0</v>
      </c>
      <c r="I197" s="47">
        <v>0</v>
      </c>
      <c r="J197" s="47">
        <v>0</v>
      </c>
      <c r="K197" s="47">
        <v>0</v>
      </c>
      <c r="L197" s="47">
        <v>0</v>
      </c>
      <c r="M197" s="47">
        <v>3</v>
      </c>
      <c r="N197" s="47">
        <v>6.3E-2</v>
      </c>
      <c r="O197" s="47">
        <v>6.3E-2</v>
      </c>
      <c r="P197" s="38" t="str">
        <f t="shared" si="11"/>
        <v/>
      </c>
      <c r="R197" s="38">
        <f t="shared" si="12"/>
        <v>0.1</v>
      </c>
      <c r="S197" s="38"/>
      <c r="T197" s="47">
        <v>46645.735194431531</v>
      </c>
      <c r="U197" s="47"/>
      <c r="V197" s="47">
        <f t="shared" si="10"/>
        <v>46645.735194431531</v>
      </c>
      <c r="W197" s="47">
        <f t="shared" si="13"/>
        <v>4664.5735194431536</v>
      </c>
      <c r="Z197" s="54"/>
    </row>
    <row r="198" spans="5:26" x14ac:dyDescent="0.2">
      <c r="E198" s="13">
        <v>220336</v>
      </c>
      <c r="F198" s="13" t="s">
        <v>73</v>
      </c>
      <c r="G198" s="47">
        <v>0.19600000000000001</v>
      </c>
      <c r="H198" s="47">
        <v>0</v>
      </c>
      <c r="I198" s="47">
        <v>0</v>
      </c>
      <c r="J198" s="47">
        <v>0</v>
      </c>
      <c r="K198" s="47">
        <v>0</v>
      </c>
      <c r="L198" s="47">
        <v>0.19600000000000001</v>
      </c>
      <c r="M198" s="47">
        <v>3</v>
      </c>
      <c r="N198" s="47">
        <v>1.3260000000000001</v>
      </c>
      <c r="O198" s="47">
        <v>1.1300000000000001</v>
      </c>
      <c r="P198" s="38">
        <f t="shared" si="11"/>
        <v>0.65</v>
      </c>
      <c r="R198" s="38">
        <f t="shared" si="12"/>
        <v>0.65</v>
      </c>
      <c r="S198" s="38"/>
      <c r="T198" s="47">
        <v>981781.66456851107</v>
      </c>
      <c r="U198" s="47"/>
      <c r="V198" s="47">
        <f t="shared" si="10"/>
        <v>981781.66456851107</v>
      </c>
      <c r="W198" s="47">
        <f t="shared" si="13"/>
        <v>638158.08196953218</v>
      </c>
      <c r="Z198" s="54"/>
    </row>
    <row r="199" spans="5:26" x14ac:dyDescent="0.2">
      <c r="E199" s="13">
        <v>220334</v>
      </c>
      <c r="F199" s="13" t="s">
        <v>73</v>
      </c>
      <c r="G199" s="47">
        <v>0</v>
      </c>
      <c r="H199" s="47">
        <v>0</v>
      </c>
      <c r="I199" s="47">
        <v>0</v>
      </c>
      <c r="J199" s="47">
        <v>0</v>
      </c>
      <c r="K199" s="47">
        <v>0</v>
      </c>
      <c r="L199" s="47">
        <v>0</v>
      </c>
      <c r="M199" s="47">
        <v>3</v>
      </c>
      <c r="N199" s="47">
        <v>5.3999999999999992E-2</v>
      </c>
      <c r="O199" s="47">
        <v>5.3999999999999992E-2</v>
      </c>
      <c r="P199" s="38" t="str">
        <f t="shared" si="11"/>
        <v/>
      </c>
      <c r="R199" s="38">
        <f t="shared" si="12"/>
        <v>0.1</v>
      </c>
      <c r="S199" s="38"/>
      <c r="T199" s="47">
        <v>39982.058738084161</v>
      </c>
      <c r="U199" s="47"/>
      <c r="V199" s="47">
        <f t="shared" si="10"/>
        <v>39982.058738084161</v>
      </c>
      <c r="W199" s="47">
        <f t="shared" si="13"/>
        <v>3998.2058738084161</v>
      </c>
      <c r="Z199" s="54"/>
    </row>
    <row r="200" spans="5:26" x14ac:dyDescent="0.2">
      <c r="E200" s="13">
        <v>220333</v>
      </c>
      <c r="F200" s="13" t="s">
        <v>73</v>
      </c>
      <c r="G200" s="47">
        <v>0</v>
      </c>
      <c r="H200" s="47">
        <v>0</v>
      </c>
      <c r="I200" s="47">
        <v>0</v>
      </c>
      <c r="J200" s="47">
        <v>0</v>
      </c>
      <c r="K200" s="47">
        <v>0</v>
      </c>
      <c r="L200" s="47">
        <v>0</v>
      </c>
      <c r="M200" s="47">
        <v>3</v>
      </c>
      <c r="N200" s="47">
        <v>0.13200000000000001</v>
      </c>
      <c r="O200" s="47">
        <v>0.13200000000000001</v>
      </c>
      <c r="P200" s="38" t="str">
        <f t="shared" si="11"/>
        <v/>
      </c>
      <c r="R200" s="38">
        <f t="shared" si="12"/>
        <v>0.1</v>
      </c>
      <c r="S200" s="38"/>
      <c r="T200" s="47">
        <v>97733.921359761298</v>
      </c>
      <c r="U200" s="47"/>
      <c r="V200" s="47">
        <f t="shared" si="10"/>
        <v>97733.921359761298</v>
      </c>
      <c r="W200" s="47">
        <f t="shared" si="13"/>
        <v>9773.3921359761298</v>
      </c>
      <c r="Z200" s="54"/>
    </row>
    <row r="201" spans="5:26" x14ac:dyDescent="0.2">
      <c r="E201" s="13">
        <v>220332</v>
      </c>
      <c r="F201" s="13" t="s">
        <v>73</v>
      </c>
      <c r="G201" s="47">
        <v>0</v>
      </c>
      <c r="H201" s="47">
        <v>0</v>
      </c>
      <c r="I201" s="47">
        <v>0</v>
      </c>
      <c r="J201" s="47">
        <v>0</v>
      </c>
      <c r="K201" s="47">
        <v>0</v>
      </c>
      <c r="L201" s="47">
        <v>0</v>
      </c>
      <c r="M201" s="47">
        <v>2</v>
      </c>
      <c r="N201" s="47">
        <v>9.4E-2</v>
      </c>
      <c r="O201" s="47">
        <v>9.4E-2</v>
      </c>
      <c r="P201" s="38" t="str">
        <f t="shared" si="11"/>
        <v/>
      </c>
      <c r="R201" s="38">
        <f t="shared" si="12"/>
        <v>0.1</v>
      </c>
      <c r="S201" s="38"/>
      <c r="T201" s="47">
        <v>69598.398544072435</v>
      </c>
      <c r="U201" s="47"/>
      <c r="V201" s="47">
        <f t="shared" si="10"/>
        <v>69598.398544072435</v>
      </c>
      <c r="W201" s="47">
        <f t="shared" si="13"/>
        <v>6959.8398544072443</v>
      </c>
      <c r="Z201" s="54"/>
    </row>
    <row r="202" spans="5:26" x14ac:dyDescent="0.2">
      <c r="E202" s="13">
        <v>220331</v>
      </c>
      <c r="F202" s="13" t="s">
        <v>73</v>
      </c>
      <c r="G202" s="47">
        <v>0</v>
      </c>
      <c r="H202" s="47">
        <v>0</v>
      </c>
      <c r="I202" s="47">
        <v>0</v>
      </c>
      <c r="J202" s="47">
        <v>0</v>
      </c>
      <c r="K202" s="47">
        <v>0</v>
      </c>
      <c r="L202" s="47">
        <v>0</v>
      </c>
      <c r="M202" s="47">
        <v>3</v>
      </c>
      <c r="N202" s="47">
        <v>1.806</v>
      </c>
      <c r="O202" s="47">
        <v>1.806</v>
      </c>
      <c r="P202" s="38" t="str">
        <f t="shared" si="11"/>
        <v/>
      </c>
      <c r="R202" s="38">
        <f t="shared" si="12"/>
        <v>0.1</v>
      </c>
      <c r="S202" s="38"/>
      <c r="T202" s="47">
        <v>1337177.7422403703</v>
      </c>
      <c r="U202" s="47"/>
      <c r="V202" s="47">
        <f t="shared" si="10"/>
        <v>1337177.7422403703</v>
      </c>
      <c r="W202" s="47">
        <f t="shared" si="13"/>
        <v>133717.77422403704</v>
      </c>
      <c r="Z202" s="54"/>
    </row>
    <row r="203" spans="5:26" x14ac:dyDescent="0.2">
      <c r="E203" s="13">
        <v>220330</v>
      </c>
      <c r="F203" s="13" t="s">
        <v>73</v>
      </c>
      <c r="G203" s="47">
        <v>0</v>
      </c>
      <c r="H203" s="47">
        <v>0</v>
      </c>
      <c r="I203" s="47">
        <v>0</v>
      </c>
      <c r="J203" s="47">
        <v>0</v>
      </c>
      <c r="K203" s="47">
        <v>0</v>
      </c>
      <c r="L203" s="47">
        <v>0</v>
      </c>
      <c r="M203" s="47">
        <v>3</v>
      </c>
      <c r="N203" s="47">
        <v>0.20700000000000002</v>
      </c>
      <c r="O203" s="47">
        <v>0.20700000000000002</v>
      </c>
      <c r="P203" s="38" t="str">
        <f t="shared" si="11"/>
        <v/>
      </c>
      <c r="R203" s="38">
        <f t="shared" si="12"/>
        <v>0.1</v>
      </c>
      <c r="S203" s="38"/>
      <c r="T203" s="47">
        <v>153264.5584959893</v>
      </c>
      <c r="U203" s="47"/>
      <c r="V203" s="47">
        <f t="shared" si="10"/>
        <v>153264.5584959893</v>
      </c>
      <c r="W203" s="47">
        <f t="shared" si="13"/>
        <v>15326.455849598931</v>
      </c>
      <c r="Z203" s="54"/>
    </row>
    <row r="204" spans="5:26" x14ac:dyDescent="0.2">
      <c r="E204" s="13">
        <v>220329</v>
      </c>
      <c r="F204" s="13" t="s">
        <v>73</v>
      </c>
      <c r="G204" s="47">
        <v>0</v>
      </c>
      <c r="H204" s="47">
        <v>0</v>
      </c>
      <c r="I204" s="47">
        <v>0</v>
      </c>
      <c r="J204" s="47">
        <v>0</v>
      </c>
      <c r="K204" s="47">
        <v>0</v>
      </c>
      <c r="L204" s="47">
        <v>0</v>
      </c>
      <c r="M204" s="47">
        <v>2</v>
      </c>
      <c r="N204" s="47">
        <v>0.20399999999999999</v>
      </c>
      <c r="O204" s="47">
        <v>0.20399999999999999</v>
      </c>
      <c r="P204" s="38" t="str">
        <f t="shared" si="11"/>
        <v/>
      </c>
      <c r="R204" s="38">
        <f t="shared" si="12"/>
        <v>0.1</v>
      </c>
      <c r="S204" s="38"/>
      <c r="T204" s="47">
        <v>151043.33301054017</v>
      </c>
      <c r="U204" s="47"/>
      <c r="V204" s="47">
        <f t="shared" si="10"/>
        <v>151043.33301054017</v>
      </c>
      <c r="W204" s="47">
        <f t="shared" si="13"/>
        <v>15104.333301054017</v>
      </c>
      <c r="Z204" s="54"/>
    </row>
    <row r="205" spans="5:26" x14ac:dyDescent="0.2">
      <c r="E205" s="13">
        <v>220328</v>
      </c>
      <c r="F205" s="13" t="s">
        <v>73</v>
      </c>
      <c r="G205" s="47">
        <v>0</v>
      </c>
      <c r="H205" s="47">
        <v>0</v>
      </c>
      <c r="I205" s="47">
        <v>0</v>
      </c>
      <c r="J205" s="47">
        <v>0</v>
      </c>
      <c r="K205" s="47">
        <v>0</v>
      </c>
      <c r="L205" s="47">
        <v>0</v>
      </c>
      <c r="M205" s="47">
        <v>3</v>
      </c>
      <c r="N205" s="47">
        <v>0.06</v>
      </c>
      <c r="O205" s="47">
        <v>0.06</v>
      </c>
      <c r="P205" s="38" t="str">
        <f t="shared" si="11"/>
        <v/>
      </c>
      <c r="R205" s="38">
        <f t="shared" si="12"/>
        <v>0.1</v>
      </c>
      <c r="S205" s="38"/>
      <c r="T205" s="47">
        <v>44424.509708982398</v>
      </c>
      <c r="U205" s="47"/>
      <c r="V205" s="47">
        <f t="shared" si="10"/>
        <v>44424.509708982398</v>
      </c>
      <c r="W205" s="47">
        <f t="shared" si="13"/>
        <v>4442.4509708982396</v>
      </c>
      <c r="Z205" s="54"/>
    </row>
    <row r="206" spans="5:26" x14ac:dyDescent="0.2">
      <c r="E206" s="13">
        <v>220327</v>
      </c>
      <c r="F206" s="13" t="s">
        <v>73</v>
      </c>
      <c r="G206" s="47">
        <v>0</v>
      </c>
      <c r="H206" s="47">
        <v>0</v>
      </c>
      <c r="I206" s="47">
        <v>0</v>
      </c>
      <c r="J206" s="47">
        <v>0</v>
      </c>
      <c r="K206" s="47">
        <v>0</v>
      </c>
      <c r="L206" s="47">
        <v>0</v>
      </c>
      <c r="M206" s="47">
        <v>2</v>
      </c>
      <c r="N206" s="47">
        <v>3.8380000000000001</v>
      </c>
      <c r="O206" s="47">
        <v>3.8380000000000001</v>
      </c>
      <c r="P206" s="38" t="str">
        <f t="shared" si="11"/>
        <v/>
      </c>
      <c r="R206" s="38">
        <f t="shared" si="12"/>
        <v>0.1</v>
      </c>
      <c r="S206" s="38"/>
      <c r="T206" s="47">
        <v>2999268.9942031815</v>
      </c>
      <c r="U206" s="47"/>
      <c r="V206" s="47">
        <f t="shared" si="10"/>
        <v>2999268.9942031815</v>
      </c>
      <c r="W206" s="47">
        <f t="shared" si="13"/>
        <v>299926.89942031814</v>
      </c>
      <c r="Z206" s="54"/>
    </row>
    <row r="207" spans="5:26" x14ac:dyDescent="0.2">
      <c r="E207" s="13">
        <v>220326</v>
      </c>
      <c r="F207" s="13" t="s">
        <v>73</v>
      </c>
      <c r="G207" s="47">
        <v>0</v>
      </c>
      <c r="H207" s="47">
        <v>0</v>
      </c>
      <c r="I207" s="47">
        <v>0</v>
      </c>
      <c r="J207" s="47">
        <v>0</v>
      </c>
      <c r="K207" s="47">
        <v>0</v>
      </c>
      <c r="L207" s="47">
        <v>0</v>
      </c>
      <c r="M207" s="47">
        <v>2</v>
      </c>
      <c r="N207" s="47">
        <v>0.49399999999999999</v>
      </c>
      <c r="O207" s="47">
        <v>0.49399999999999999</v>
      </c>
      <c r="P207" s="38" t="str">
        <f t="shared" si="11"/>
        <v/>
      </c>
      <c r="R207" s="38">
        <f t="shared" si="12"/>
        <v>0.1</v>
      </c>
      <c r="S207" s="38"/>
      <c r="T207" s="47">
        <v>365761.7966039551</v>
      </c>
      <c r="U207" s="47"/>
      <c r="V207" s="47">
        <f t="shared" si="10"/>
        <v>365761.7966039551</v>
      </c>
      <c r="W207" s="47">
        <f t="shared" si="13"/>
        <v>36576.179660395508</v>
      </c>
      <c r="Z207" s="54"/>
    </row>
    <row r="208" spans="5:26" x14ac:dyDescent="0.2">
      <c r="E208" s="13">
        <v>220325</v>
      </c>
      <c r="F208" s="13" t="s">
        <v>73</v>
      </c>
      <c r="G208" s="47">
        <v>0</v>
      </c>
      <c r="H208" s="47">
        <v>0</v>
      </c>
      <c r="I208" s="47">
        <v>0</v>
      </c>
      <c r="J208" s="47">
        <v>0</v>
      </c>
      <c r="K208" s="47">
        <v>0</v>
      </c>
      <c r="L208" s="47">
        <v>0</v>
      </c>
      <c r="M208" s="47">
        <v>2</v>
      </c>
      <c r="N208" s="47">
        <v>4.3319999999999999</v>
      </c>
      <c r="O208" s="47">
        <v>4.3319999999999999</v>
      </c>
      <c r="P208" s="38" t="str">
        <f t="shared" si="11"/>
        <v/>
      </c>
      <c r="R208" s="38">
        <f t="shared" si="12"/>
        <v>0.1</v>
      </c>
      <c r="S208" s="38"/>
      <c r="T208" s="47">
        <v>3207449.6009885296</v>
      </c>
      <c r="U208" s="47"/>
      <c r="V208" s="47">
        <f t="shared" si="10"/>
        <v>3207449.6009885296</v>
      </c>
      <c r="W208" s="47">
        <f t="shared" si="13"/>
        <v>320744.96009885299</v>
      </c>
      <c r="Z208" s="54"/>
    </row>
    <row r="209" spans="5:26" x14ac:dyDescent="0.2">
      <c r="E209" s="13">
        <v>220324</v>
      </c>
      <c r="F209" s="13" t="s">
        <v>73</v>
      </c>
      <c r="G209" s="47">
        <v>0</v>
      </c>
      <c r="H209" s="47">
        <v>0</v>
      </c>
      <c r="I209" s="47">
        <v>0</v>
      </c>
      <c r="J209" s="47">
        <v>0</v>
      </c>
      <c r="K209" s="47">
        <v>0</v>
      </c>
      <c r="L209" s="47">
        <v>0</v>
      </c>
      <c r="M209" s="47">
        <v>3</v>
      </c>
      <c r="N209" s="47">
        <v>4.3680000000000003</v>
      </c>
      <c r="O209" s="47">
        <v>4.3680000000000003</v>
      </c>
      <c r="P209" s="38" t="str">
        <f t="shared" si="11"/>
        <v/>
      </c>
      <c r="R209" s="38">
        <f t="shared" si="12"/>
        <v>0.1</v>
      </c>
      <c r="S209" s="38"/>
      <c r="T209" s="47">
        <v>3413446.3175298325</v>
      </c>
      <c r="U209" s="47"/>
      <c r="V209" s="47">
        <f t="shared" si="10"/>
        <v>3413446.3175298325</v>
      </c>
      <c r="W209" s="47">
        <f t="shared" si="13"/>
        <v>341344.63175298326</v>
      </c>
      <c r="Z209" s="54"/>
    </row>
    <row r="210" spans="5:26" x14ac:dyDescent="0.2">
      <c r="E210" s="13">
        <v>220323</v>
      </c>
      <c r="F210" s="13" t="s">
        <v>73</v>
      </c>
      <c r="G210" s="47">
        <v>0</v>
      </c>
      <c r="H210" s="47">
        <v>0</v>
      </c>
      <c r="I210" s="47">
        <v>0</v>
      </c>
      <c r="J210" s="47">
        <v>0</v>
      </c>
      <c r="K210" s="47">
        <v>0</v>
      </c>
      <c r="L210" s="47">
        <v>0</v>
      </c>
      <c r="M210" s="47">
        <v>2</v>
      </c>
      <c r="N210" s="47">
        <v>5.3999999999999999E-2</v>
      </c>
      <c r="O210" s="47">
        <v>5.3999999999999999E-2</v>
      </c>
      <c r="P210" s="38" t="str">
        <f t="shared" si="11"/>
        <v/>
      </c>
      <c r="R210" s="38">
        <f t="shared" si="12"/>
        <v>0.1</v>
      </c>
      <c r="S210" s="38"/>
      <c r="T210" s="47">
        <v>42199.198980451212</v>
      </c>
      <c r="U210" s="47"/>
      <c r="V210" s="47">
        <f t="shared" si="10"/>
        <v>42199.198980451212</v>
      </c>
      <c r="W210" s="47">
        <f t="shared" si="13"/>
        <v>4219.919898045121</v>
      </c>
      <c r="Z210" s="54"/>
    </row>
    <row r="211" spans="5:26" x14ac:dyDescent="0.2">
      <c r="E211" s="13">
        <v>220322</v>
      </c>
      <c r="F211" s="13" t="s">
        <v>73</v>
      </c>
      <c r="G211" s="47">
        <v>0</v>
      </c>
      <c r="H211" s="47">
        <v>0</v>
      </c>
      <c r="I211" s="47">
        <v>0</v>
      </c>
      <c r="J211" s="47">
        <v>0</v>
      </c>
      <c r="K211" s="47">
        <v>0</v>
      </c>
      <c r="L211" s="47">
        <v>0</v>
      </c>
      <c r="M211" s="47">
        <v>2</v>
      </c>
      <c r="N211" s="47">
        <v>4.3920000000000003</v>
      </c>
      <c r="O211" s="47">
        <v>4.3920000000000003</v>
      </c>
      <c r="P211" s="38" t="str">
        <f t="shared" si="11"/>
        <v/>
      </c>
      <c r="R211" s="38">
        <f t="shared" si="12"/>
        <v>0.1</v>
      </c>
      <c r="S211" s="38"/>
      <c r="T211" s="47">
        <v>3432201.5170766995</v>
      </c>
      <c r="U211" s="47"/>
      <c r="V211" s="47">
        <f t="shared" ref="V211:V274" si="14">IF(F211="Operational",T211,0)</f>
        <v>3432201.5170766995</v>
      </c>
      <c r="W211" s="47">
        <f t="shared" si="13"/>
        <v>343220.15170766995</v>
      </c>
      <c r="Z211" s="54"/>
    </row>
    <row r="212" spans="5:26" x14ac:dyDescent="0.2">
      <c r="E212" s="13">
        <v>220321</v>
      </c>
      <c r="F212" s="13" t="s">
        <v>73</v>
      </c>
      <c r="G212" s="47">
        <v>0</v>
      </c>
      <c r="H212" s="47">
        <v>0</v>
      </c>
      <c r="I212" s="47">
        <v>0</v>
      </c>
      <c r="J212" s="47">
        <v>0</v>
      </c>
      <c r="K212" s="47">
        <v>0</v>
      </c>
      <c r="L212" s="47">
        <v>0</v>
      </c>
      <c r="M212" s="47">
        <v>3</v>
      </c>
      <c r="N212" s="47">
        <v>4.734</v>
      </c>
      <c r="O212" s="47">
        <v>4.734</v>
      </c>
      <c r="P212" s="38" t="str">
        <f t="shared" ref="P212:P275" si="15">IF(L212=0,"", MAX(((SUMPRODUCT(G212:K212,$F$10:$J$10)/L212)),0.1))</f>
        <v/>
      </c>
      <c r="R212" s="38">
        <f t="shared" ref="R212:R275" si="16">IF(L212=0,$I$4,P212)</f>
        <v>0.1</v>
      </c>
      <c r="S212" s="38"/>
      <c r="T212" s="47">
        <v>3699463.1106195571</v>
      </c>
      <c r="U212" s="47"/>
      <c r="V212" s="47">
        <f t="shared" si="14"/>
        <v>3699463.1106195571</v>
      </c>
      <c r="W212" s="47">
        <f t="shared" ref="W212:W275" si="17">V212*R212</f>
        <v>369946.31106195576</v>
      </c>
      <c r="Z212" s="54"/>
    </row>
    <row r="213" spans="5:26" x14ac:dyDescent="0.2">
      <c r="E213" s="13">
        <v>220320</v>
      </c>
      <c r="F213" s="13" t="s">
        <v>73</v>
      </c>
      <c r="G213" s="47">
        <v>0</v>
      </c>
      <c r="H213" s="47">
        <v>0</v>
      </c>
      <c r="I213" s="47">
        <v>0</v>
      </c>
      <c r="J213" s="47">
        <v>0</v>
      </c>
      <c r="K213" s="47">
        <v>0</v>
      </c>
      <c r="L213" s="47">
        <v>0</v>
      </c>
      <c r="M213" s="47">
        <v>3</v>
      </c>
      <c r="N213" s="47">
        <v>0.13200000000000001</v>
      </c>
      <c r="O213" s="47">
        <v>0.13200000000000001</v>
      </c>
      <c r="P213" s="38" t="str">
        <f t="shared" si="15"/>
        <v/>
      </c>
      <c r="R213" s="38">
        <f t="shared" si="16"/>
        <v>0.1</v>
      </c>
      <c r="S213" s="38"/>
      <c r="T213" s="47">
        <v>97733.921359761298</v>
      </c>
      <c r="U213" s="47"/>
      <c r="V213" s="47">
        <f t="shared" si="14"/>
        <v>97733.921359761298</v>
      </c>
      <c r="W213" s="47">
        <f t="shared" si="17"/>
        <v>9773.3921359761298</v>
      </c>
      <c r="Z213" s="54"/>
    </row>
    <row r="214" spans="5:26" x14ac:dyDescent="0.2">
      <c r="E214" s="13">
        <v>220319</v>
      </c>
      <c r="F214" s="13" t="s">
        <v>73</v>
      </c>
      <c r="G214" s="47">
        <v>0</v>
      </c>
      <c r="H214" s="47">
        <v>0</v>
      </c>
      <c r="I214" s="47">
        <v>0</v>
      </c>
      <c r="J214" s="47">
        <v>0</v>
      </c>
      <c r="K214" s="47">
        <v>0</v>
      </c>
      <c r="L214" s="47">
        <v>0</v>
      </c>
      <c r="M214" s="47">
        <v>2</v>
      </c>
      <c r="N214" s="47">
        <v>5.6000000000000001E-2</v>
      </c>
      <c r="O214" s="47">
        <v>5.6000000000000001E-2</v>
      </c>
      <c r="P214" s="38" t="str">
        <f t="shared" si="15"/>
        <v/>
      </c>
      <c r="R214" s="38">
        <f t="shared" si="16"/>
        <v>0.1</v>
      </c>
      <c r="S214" s="38"/>
      <c r="T214" s="47">
        <v>43762.132276023491</v>
      </c>
      <c r="U214" s="47"/>
      <c r="V214" s="47">
        <f t="shared" si="14"/>
        <v>43762.132276023491</v>
      </c>
      <c r="W214" s="47">
        <f t="shared" si="17"/>
        <v>4376.2132276023494</v>
      </c>
      <c r="Z214" s="54"/>
    </row>
    <row r="215" spans="5:26" x14ac:dyDescent="0.2">
      <c r="E215" s="13">
        <v>220318</v>
      </c>
      <c r="F215" s="13" t="s">
        <v>73</v>
      </c>
      <c r="G215" s="47">
        <v>0</v>
      </c>
      <c r="H215" s="47">
        <v>0</v>
      </c>
      <c r="I215" s="47">
        <v>0</v>
      </c>
      <c r="J215" s="47">
        <v>0</v>
      </c>
      <c r="K215" s="47">
        <v>0</v>
      </c>
      <c r="L215" s="47">
        <v>0</v>
      </c>
      <c r="M215" s="47">
        <v>3</v>
      </c>
      <c r="N215" s="47">
        <v>0.26700000000000002</v>
      </c>
      <c r="O215" s="47">
        <v>0.26700000000000002</v>
      </c>
      <c r="P215" s="38" t="str">
        <f t="shared" si="15"/>
        <v/>
      </c>
      <c r="R215" s="38">
        <f t="shared" si="16"/>
        <v>0.1</v>
      </c>
      <c r="S215" s="38"/>
      <c r="T215" s="47">
        <v>208651.59495889774</v>
      </c>
      <c r="U215" s="47"/>
      <c r="V215" s="47">
        <f t="shared" si="14"/>
        <v>208651.59495889774</v>
      </c>
      <c r="W215" s="47">
        <f t="shared" si="17"/>
        <v>20865.159495889777</v>
      </c>
      <c r="Z215" s="54"/>
    </row>
    <row r="216" spans="5:26" x14ac:dyDescent="0.2">
      <c r="E216" s="13">
        <v>220317</v>
      </c>
      <c r="F216" s="13" t="s">
        <v>73</v>
      </c>
      <c r="G216" s="47">
        <v>0</v>
      </c>
      <c r="H216" s="47">
        <v>0</v>
      </c>
      <c r="I216" s="47">
        <v>0</v>
      </c>
      <c r="J216" s="47">
        <v>0</v>
      </c>
      <c r="K216" s="47">
        <v>0</v>
      </c>
      <c r="L216" s="47">
        <v>0</v>
      </c>
      <c r="M216" s="47">
        <v>3</v>
      </c>
      <c r="N216" s="47">
        <v>4.4999999999999998E-2</v>
      </c>
      <c r="O216" s="47">
        <v>4.4999999999999998E-2</v>
      </c>
      <c r="P216" s="38" t="str">
        <f t="shared" si="15"/>
        <v/>
      </c>
      <c r="R216" s="38">
        <f t="shared" si="16"/>
        <v>0.1</v>
      </c>
      <c r="S216" s="38"/>
      <c r="T216" s="47">
        <v>35165.999150376017</v>
      </c>
      <c r="U216" s="47"/>
      <c r="V216" s="47">
        <f t="shared" si="14"/>
        <v>35165.999150376017</v>
      </c>
      <c r="W216" s="47">
        <f t="shared" si="17"/>
        <v>3516.5999150376019</v>
      </c>
      <c r="Z216" s="54"/>
    </row>
    <row r="217" spans="5:26" x14ac:dyDescent="0.2">
      <c r="E217" s="13">
        <v>220316</v>
      </c>
      <c r="F217" s="13" t="s">
        <v>73</v>
      </c>
      <c r="G217" s="47">
        <v>0</v>
      </c>
      <c r="H217" s="47">
        <v>0</v>
      </c>
      <c r="I217" s="47">
        <v>0</v>
      </c>
      <c r="J217" s="47">
        <v>0</v>
      </c>
      <c r="K217" s="47">
        <v>0</v>
      </c>
      <c r="L217" s="47">
        <v>0</v>
      </c>
      <c r="M217" s="47">
        <v>3</v>
      </c>
      <c r="N217" s="47">
        <v>0.246</v>
      </c>
      <c r="O217" s="47">
        <v>0.246</v>
      </c>
      <c r="P217" s="38" t="str">
        <f t="shared" si="15"/>
        <v/>
      </c>
      <c r="R217" s="38">
        <f t="shared" si="16"/>
        <v>0.1</v>
      </c>
      <c r="S217" s="38"/>
      <c r="T217" s="47">
        <v>192240.79535538889</v>
      </c>
      <c r="U217" s="47"/>
      <c r="V217" s="47">
        <f t="shared" si="14"/>
        <v>192240.79535538889</v>
      </c>
      <c r="W217" s="47">
        <f t="shared" si="17"/>
        <v>19224.079535538891</v>
      </c>
      <c r="Z217" s="54"/>
    </row>
    <row r="218" spans="5:26" x14ac:dyDescent="0.2">
      <c r="E218" s="13">
        <v>220314</v>
      </c>
      <c r="F218" s="13" t="s">
        <v>73</v>
      </c>
      <c r="G218" s="47">
        <v>0</v>
      </c>
      <c r="H218" s="47">
        <v>0</v>
      </c>
      <c r="I218" s="47">
        <v>0</v>
      </c>
      <c r="J218" s="47">
        <v>0</v>
      </c>
      <c r="K218" s="47">
        <v>0</v>
      </c>
      <c r="L218" s="47">
        <v>0</v>
      </c>
      <c r="M218" s="47">
        <v>3</v>
      </c>
      <c r="N218" s="47">
        <v>0.70200000000000007</v>
      </c>
      <c r="O218" s="47">
        <v>0.70200000000000007</v>
      </c>
      <c r="P218" s="38" t="str">
        <f t="shared" si="15"/>
        <v/>
      </c>
      <c r="R218" s="38">
        <f t="shared" si="16"/>
        <v>0.1</v>
      </c>
      <c r="S218" s="38"/>
      <c r="T218" s="47">
        <v>519766.76359509415</v>
      </c>
      <c r="U218" s="47"/>
      <c r="V218" s="47">
        <f t="shared" si="14"/>
        <v>519766.76359509415</v>
      </c>
      <c r="W218" s="47">
        <f t="shared" si="17"/>
        <v>51976.676359509416</v>
      </c>
      <c r="Z218" s="54"/>
    </row>
    <row r="219" spans="5:26" x14ac:dyDescent="0.2">
      <c r="E219" s="13">
        <v>220313</v>
      </c>
      <c r="F219" s="13" t="s">
        <v>73</v>
      </c>
      <c r="G219" s="47">
        <v>0</v>
      </c>
      <c r="H219" s="47">
        <v>0</v>
      </c>
      <c r="I219" s="47">
        <v>0</v>
      </c>
      <c r="J219" s="47">
        <v>0</v>
      </c>
      <c r="K219" s="47">
        <v>0</v>
      </c>
      <c r="L219" s="47">
        <v>0</v>
      </c>
      <c r="M219" s="47">
        <v>2</v>
      </c>
      <c r="N219" s="47">
        <v>0.23400000000000001</v>
      </c>
      <c r="O219" s="47">
        <v>0.23400000000000001</v>
      </c>
      <c r="P219" s="38" t="str">
        <f t="shared" si="15"/>
        <v/>
      </c>
      <c r="R219" s="38">
        <f t="shared" si="16"/>
        <v>0.1</v>
      </c>
      <c r="S219" s="38"/>
      <c r="T219" s="47">
        <v>173255.58786503138</v>
      </c>
      <c r="U219" s="47"/>
      <c r="V219" s="47">
        <f t="shared" si="14"/>
        <v>173255.58786503138</v>
      </c>
      <c r="W219" s="47">
        <f t="shared" si="17"/>
        <v>17325.558786503138</v>
      </c>
      <c r="Z219" s="54"/>
    </row>
    <row r="220" spans="5:26" x14ac:dyDescent="0.2">
      <c r="E220" s="13">
        <v>220312</v>
      </c>
      <c r="F220" s="13" t="s">
        <v>73</v>
      </c>
      <c r="G220" s="47">
        <v>0</v>
      </c>
      <c r="H220" s="47">
        <v>0</v>
      </c>
      <c r="I220" s="47">
        <v>0</v>
      </c>
      <c r="J220" s="47">
        <v>0</v>
      </c>
      <c r="K220" s="47">
        <v>0</v>
      </c>
      <c r="L220" s="47">
        <v>0</v>
      </c>
      <c r="M220" s="47">
        <v>3</v>
      </c>
      <c r="N220" s="47">
        <v>1.56</v>
      </c>
      <c r="O220" s="47">
        <v>1.56</v>
      </c>
      <c r="P220" s="38" t="str">
        <f t="shared" si="15"/>
        <v/>
      </c>
      <c r="R220" s="38">
        <f t="shared" si="16"/>
        <v>0.1</v>
      </c>
      <c r="S220" s="38"/>
      <c r="T220" s="47">
        <v>1155037.2524335426</v>
      </c>
      <c r="U220" s="47"/>
      <c r="V220" s="47">
        <f t="shared" si="14"/>
        <v>1155037.2524335426</v>
      </c>
      <c r="W220" s="47">
        <f t="shared" si="17"/>
        <v>115503.72524335427</v>
      </c>
      <c r="Z220" s="54"/>
    </row>
    <row r="221" spans="5:26" x14ac:dyDescent="0.2">
      <c r="E221" s="13">
        <v>220310</v>
      </c>
      <c r="F221" s="13" t="s">
        <v>73</v>
      </c>
      <c r="G221" s="47">
        <v>0</v>
      </c>
      <c r="H221" s="47">
        <v>0</v>
      </c>
      <c r="I221" s="47">
        <v>0</v>
      </c>
      <c r="J221" s="47">
        <v>0</v>
      </c>
      <c r="K221" s="47">
        <v>0</v>
      </c>
      <c r="L221" s="47">
        <v>0</v>
      </c>
      <c r="M221" s="47">
        <v>3</v>
      </c>
      <c r="N221" s="47">
        <v>0.22799999999999998</v>
      </c>
      <c r="O221" s="47">
        <v>0.22799999999999998</v>
      </c>
      <c r="P221" s="38" t="str">
        <f t="shared" si="15"/>
        <v/>
      </c>
      <c r="R221" s="38">
        <f t="shared" si="16"/>
        <v>0.1</v>
      </c>
      <c r="S221" s="38"/>
      <c r="T221" s="47">
        <v>168813.13689413312</v>
      </c>
      <c r="U221" s="47"/>
      <c r="V221" s="47">
        <f t="shared" si="14"/>
        <v>168813.13689413312</v>
      </c>
      <c r="W221" s="47">
        <f t="shared" si="17"/>
        <v>16881.313689413313</v>
      </c>
      <c r="Z221" s="54"/>
    </row>
    <row r="222" spans="5:26" x14ac:dyDescent="0.2">
      <c r="E222" s="13">
        <v>220309</v>
      </c>
      <c r="F222" s="13" t="s">
        <v>73</v>
      </c>
      <c r="G222" s="47">
        <v>0</v>
      </c>
      <c r="H222" s="47">
        <v>0</v>
      </c>
      <c r="I222" s="47">
        <v>0</v>
      </c>
      <c r="J222" s="47">
        <v>0</v>
      </c>
      <c r="K222" s="47">
        <v>0</v>
      </c>
      <c r="L222" s="47">
        <v>0</v>
      </c>
      <c r="M222" s="47">
        <v>2</v>
      </c>
      <c r="N222" s="47">
        <v>0.22</v>
      </c>
      <c r="O222" s="47">
        <v>0.22</v>
      </c>
      <c r="P222" s="38" t="str">
        <f t="shared" si="15"/>
        <v/>
      </c>
      <c r="R222" s="38">
        <f t="shared" si="16"/>
        <v>0.1</v>
      </c>
      <c r="S222" s="38"/>
      <c r="T222" s="47">
        <v>171922.66251294944</v>
      </c>
      <c r="U222" s="47"/>
      <c r="V222" s="47">
        <f t="shared" si="14"/>
        <v>171922.66251294944</v>
      </c>
      <c r="W222" s="47">
        <f t="shared" si="17"/>
        <v>17192.266251294943</v>
      </c>
      <c r="Z222" s="54"/>
    </row>
    <row r="223" spans="5:26" x14ac:dyDescent="0.2">
      <c r="E223" s="13">
        <v>220307</v>
      </c>
      <c r="F223" s="13" t="s">
        <v>73</v>
      </c>
      <c r="G223" s="47">
        <v>0</v>
      </c>
      <c r="H223" s="47">
        <v>0</v>
      </c>
      <c r="I223" s="47">
        <v>0</v>
      </c>
      <c r="J223" s="47">
        <v>0</v>
      </c>
      <c r="K223" s="47">
        <v>0</v>
      </c>
      <c r="L223" s="47">
        <v>0</v>
      </c>
      <c r="M223" s="47">
        <v>3</v>
      </c>
      <c r="N223" s="47">
        <v>0.17100000000000001</v>
      </c>
      <c r="O223" s="47">
        <v>0.17100000000000001</v>
      </c>
      <c r="P223" s="38" t="str">
        <f t="shared" si="15"/>
        <v/>
      </c>
      <c r="R223" s="38">
        <f t="shared" si="16"/>
        <v>0.1</v>
      </c>
      <c r="S223" s="38"/>
      <c r="T223" s="47">
        <v>133630.79677142887</v>
      </c>
      <c r="U223" s="47"/>
      <c r="V223" s="47">
        <f t="shared" si="14"/>
        <v>133630.79677142887</v>
      </c>
      <c r="W223" s="47">
        <f t="shared" si="17"/>
        <v>13363.079677142887</v>
      </c>
      <c r="Z223" s="54"/>
    </row>
    <row r="224" spans="5:26" x14ac:dyDescent="0.2">
      <c r="E224" s="13">
        <v>220305</v>
      </c>
      <c r="F224" s="13" t="s">
        <v>73</v>
      </c>
      <c r="G224" s="47">
        <v>0</v>
      </c>
      <c r="H224" s="47">
        <v>0</v>
      </c>
      <c r="I224" s="47">
        <v>0</v>
      </c>
      <c r="J224" s="47">
        <v>0</v>
      </c>
      <c r="K224" s="47">
        <v>0</v>
      </c>
      <c r="L224" s="47">
        <v>0</v>
      </c>
      <c r="M224" s="47">
        <v>3</v>
      </c>
      <c r="N224" s="47">
        <v>3.2610000000000001</v>
      </c>
      <c r="O224" s="47">
        <v>3.2610000000000001</v>
      </c>
      <c r="P224" s="38" t="str">
        <f t="shared" si="15"/>
        <v/>
      </c>
      <c r="R224" s="38">
        <f t="shared" si="16"/>
        <v>0.1</v>
      </c>
      <c r="S224" s="38"/>
      <c r="T224" s="47">
        <v>2548362.738430582</v>
      </c>
      <c r="U224" s="47"/>
      <c r="V224" s="47">
        <f t="shared" si="14"/>
        <v>2548362.738430582</v>
      </c>
      <c r="W224" s="47">
        <f t="shared" si="17"/>
        <v>254836.27384305821</v>
      </c>
      <c r="Z224" s="54"/>
    </row>
    <row r="225" spans="5:26" x14ac:dyDescent="0.2">
      <c r="E225" s="13">
        <v>220303</v>
      </c>
      <c r="F225" s="13" t="s">
        <v>73</v>
      </c>
      <c r="G225" s="47">
        <v>0</v>
      </c>
      <c r="H225" s="47">
        <v>0</v>
      </c>
      <c r="I225" s="47">
        <v>0</v>
      </c>
      <c r="J225" s="47">
        <v>0</v>
      </c>
      <c r="K225" s="47">
        <v>0</v>
      </c>
      <c r="L225" s="47">
        <v>0</v>
      </c>
      <c r="M225" s="47">
        <v>3</v>
      </c>
      <c r="N225" s="47">
        <v>9.6000000000000002E-2</v>
      </c>
      <c r="O225" s="47">
        <v>9.6000000000000002E-2</v>
      </c>
      <c r="P225" s="38" t="str">
        <f t="shared" si="15"/>
        <v/>
      </c>
      <c r="R225" s="38">
        <f t="shared" si="16"/>
        <v>0.1</v>
      </c>
      <c r="S225" s="38"/>
      <c r="T225" s="47">
        <v>75020.798187468841</v>
      </c>
      <c r="U225" s="47"/>
      <c r="V225" s="47">
        <f t="shared" si="14"/>
        <v>75020.798187468841</v>
      </c>
      <c r="W225" s="47">
        <f t="shared" si="17"/>
        <v>7502.0798187468845</v>
      </c>
      <c r="Z225" s="54"/>
    </row>
    <row r="226" spans="5:26" x14ac:dyDescent="0.2">
      <c r="E226" s="13">
        <v>220301</v>
      </c>
      <c r="F226" s="13" t="s">
        <v>73</v>
      </c>
      <c r="G226" s="47">
        <v>0</v>
      </c>
      <c r="H226" s="47">
        <v>0</v>
      </c>
      <c r="I226" s="47">
        <v>0</v>
      </c>
      <c r="J226" s="47">
        <v>0</v>
      </c>
      <c r="K226" s="47">
        <v>0</v>
      </c>
      <c r="L226" s="47">
        <v>0</v>
      </c>
      <c r="M226" s="47">
        <v>3</v>
      </c>
      <c r="N226" s="47">
        <v>0.45299999999999996</v>
      </c>
      <c r="O226" s="47">
        <v>0.45299999999999996</v>
      </c>
      <c r="P226" s="38" t="str">
        <f t="shared" si="15"/>
        <v/>
      </c>
      <c r="R226" s="38">
        <f t="shared" si="16"/>
        <v>0.1</v>
      </c>
      <c r="S226" s="38"/>
      <c r="T226" s="47">
        <v>335405.04830281716</v>
      </c>
      <c r="U226" s="47"/>
      <c r="V226" s="47">
        <f t="shared" si="14"/>
        <v>335405.04830281716</v>
      </c>
      <c r="W226" s="47">
        <f t="shared" si="17"/>
        <v>33540.504830281716</v>
      </c>
      <c r="Z226" s="54"/>
    </row>
    <row r="227" spans="5:26" x14ac:dyDescent="0.2">
      <c r="E227" s="13">
        <v>220300</v>
      </c>
      <c r="F227" s="13" t="s">
        <v>73</v>
      </c>
      <c r="G227" s="47">
        <v>0</v>
      </c>
      <c r="H227" s="47">
        <v>0</v>
      </c>
      <c r="I227" s="47">
        <v>0</v>
      </c>
      <c r="J227" s="47">
        <v>0</v>
      </c>
      <c r="K227" s="47">
        <v>0</v>
      </c>
      <c r="L227" s="47">
        <v>0</v>
      </c>
      <c r="M227" s="47">
        <v>3</v>
      </c>
      <c r="N227" s="47">
        <v>0.44999999999999996</v>
      </c>
      <c r="O227" s="47">
        <v>0.44999999999999996</v>
      </c>
      <c r="P227" s="38" t="str">
        <f t="shared" si="15"/>
        <v/>
      </c>
      <c r="R227" s="38">
        <f t="shared" si="16"/>
        <v>0.1</v>
      </c>
      <c r="S227" s="38"/>
      <c r="T227" s="47">
        <v>333183.82281736797</v>
      </c>
      <c r="U227" s="47"/>
      <c r="V227" s="47">
        <f t="shared" si="14"/>
        <v>333183.82281736797</v>
      </c>
      <c r="W227" s="47">
        <f t="shared" si="17"/>
        <v>33318.382281736798</v>
      </c>
      <c r="Z227" s="54"/>
    </row>
    <row r="228" spans="5:26" x14ac:dyDescent="0.2">
      <c r="E228" s="13">
        <v>220299</v>
      </c>
      <c r="F228" s="13" t="s">
        <v>73</v>
      </c>
      <c r="G228" s="47">
        <v>0</v>
      </c>
      <c r="H228" s="47">
        <v>0</v>
      </c>
      <c r="I228" s="47">
        <v>0</v>
      </c>
      <c r="J228" s="47">
        <v>0</v>
      </c>
      <c r="K228" s="47">
        <v>0</v>
      </c>
      <c r="L228" s="47">
        <v>0</v>
      </c>
      <c r="M228" s="47">
        <v>3</v>
      </c>
      <c r="N228" s="47">
        <v>0.45299999999999996</v>
      </c>
      <c r="O228" s="47">
        <v>0.45299999999999996</v>
      </c>
      <c r="P228" s="38" t="str">
        <f t="shared" si="15"/>
        <v/>
      </c>
      <c r="R228" s="38">
        <f t="shared" si="16"/>
        <v>0.1</v>
      </c>
      <c r="S228" s="38"/>
      <c r="T228" s="47">
        <v>335405.04830281716</v>
      </c>
      <c r="U228" s="47"/>
      <c r="V228" s="47">
        <f t="shared" si="14"/>
        <v>335405.04830281716</v>
      </c>
      <c r="W228" s="47">
        <f t="shared" si="17"/>
        <v>33540.504830281716</v>
      </c>
      <c r="Z228" s="54"/>
    </row>
    <row r="229" spans="5:26" x14ac:dyDescent="0.2">
      <c r="E229" s="13">
        <v>217744</v>
      </c>
      <c r="F229" s="13" t="s">
        <v>73</v>
      </c>
      <c r="G229" s="47">
        <v>0.18</v>
      </c>
      <c r="H229" s="47">
        <v>0</v>
      </c>
      <c r="I229" s="47">
        <v>0</v>
      </c>
      <c r="J229" s="47">
        <v>0</v>
      </c>
      <c r="K229" s="47">
        <v>0</v>
      </c>
      <c r="L229" s="47">
        <v>0.18</v>
      </c>
      <c r="M229" s="47">
        <v>2</v>
      </c>
      <c r="N229" s="47">
        <v>0.18</v>
      </c>
      <c r="O229" s="47">
        <v>0</v>
      </c>
      <c r="P229" s="38">
        <f t="shared" si="15"/>
        <v>0.65</v>
      </c>
      <c r="R229" s="38">
        <f t="shared" si="16"/>
        <v>0.65</v>
      </c>
      <c r="S229" s="38"/>
      <c r="T229" s="47">
        <v>159928.23495233664</v>
      </c>
      <c r="U229" s="47"/>
      <c r="V229" s="47">
        <f t="shared" si="14"/>
        <v>159928.23495233664</v>
      </c>
      <c r="W229" s="47">
        <f t="shared" si="17"/>
        <v>103953.35271901882</v>
      </c>
      <c r="Z229" s="54"/>
    </row>
    <row r="230" spans="5:26" x14ac:dyDescent="0.2">
      <c r="E230" s="13">
        <v>214672</v>
      </c>
      <c r="F230" s="13" t="s">
        <v>73</v>
      </c>
      <c r="G230" s="47">
        <v>0.7792</v>
      </c>
      <c r="H230" s="47">
        <v>0.55779999999999996</v>
      </c>
      <c r="I230" s="47">
        <v>0</v>
      </c>
      <c r="J230" s="47">
        <v>0</v>
      </c>
      <c r="K230" s="47">
        <v>0.1</v>
      </c>
      <c r="L230" s="47">
        <v>1.4370000000000001</v>
      </c>
      <c r="M230" s="47">
        <v>2</v>
      </c>
      <c r="N230" s="47">
        <v>1.484</v>
      </c>
      <c r="O230" s="47">
        <v>4.6999999999999931E-2</v>
      </c>
      <c r="P230" s="38">
        <f t="shared" si="15"/>
        <v>0.50497912317327764</v>
      </c>
      <c r="R230" s="38">
        <f t="shared" si="16"/>
        <v>0.50497912317327764</v>
      </c>
      <c r="S230" s="38"/>
      <c r="T230" s="47">
        <v>1507605.4569090093</v>
      </c>
      <c r="U230" s="47"/>
      <c r="V230" s="47">
        <f t="shared" si="14"/>
        <v>1507605.4569090093</v>
      </c>
      <c r="W230" s="47">
        <f t="shared" si="17"/>
        <v>761309.28172116005</v>
      </c>
      <c r="Z230" s="54"/>
    </row>
    <row r="231" spans="5:26" x14ac:dyDescent="0.2">
      <c r="E231" s="13">
        <v>214433</v>
      </c>
      <c r="F231" s="13" t="s">
        <v>73</v>
      </c>
      <c r="G231" s="47">
        <v>0</v>
      </c>
      <c r="H231" s="47">
        <v>0</v>
      </c>
      <c r="I231" s="47">
        <v>0</v>
      </c>
      <c r="J231" s="47">
        <v>0</v>
      </c>
      <c r="K231" s="47">
        <v>0</v>
      </c>
      <c r="L231" s="47">
        <v>0</v>
      </c>
      <c r="M231" s="47">
        <v>2</v>
      </c>
      <c r="N231" s="47">
        <v>0.72199999999999998</v>
      </c>
      <c r="O231" s="47">
        <v>0.72199999999999998</v>
      </c>
      <c r="P231" s="38" t="str">
        <f t="shared" si="15"/>
        <v/>
      </c>
      <c r="R231" s="38">
        <f t="shared" si="16"/>
        <v>0.1</v>
      </c>
      <c r="S231" s="38"/>
      <c r="T231" s="47">
        <v>733484.59561206517</v>
      </c>
      <c r="U231" s="47"/>
      <c r="V231" s="47">
        <f t="shared" si="14"/>
        <v>733484.59561206517</v>
      </c>
      <c r="W231" s="47">
        <f t="shared" si="17"/>
        <v>73348.459561206517</v>
      </c>
      <c r="Z231" s="54"/>
    </row>
    <row r="232" spans="5:26" x14ac:dyDescent="0.2">
      <c r="E232" s="13">
        <v>214381</v>
      </c>
      <c r="F232" s="13" t="s">
        <v>73</v>
      </c>
      <c r="G232" s="47">
        <v>0</v>
      </c>
      <c r="H232" s="47">
        <v>0</v>
      </c>
      <c r="I232" s="47">
        <v>0</v>
      </c>
      <c r="J232" s="47">
        <v>0</v>
      </c>
      <c r="K232" s="47">
        <v>0</v>
      </c>
      <c r="L232" s="47">
        <v>0</v>
      </c>
      <c r="M232" s="47">
        <v>2</v>
      </c>
      <c r="N232" s="47">
        <v>0.28199999999999997</v>
      </c>
      <c r="O232" s="47">
        <v>0.28199999999999997</v>
      </c>
      <c r="P232" s="38" t="str">
        <f t="shared" si="15"/>
        <v/>
      </c>
      <c r="R232" s="38">
        <f t="shared" si="16"/>
        <v>0.1</v>
      </c>
      <c r="S232" s="38"/>
      <c r="T232" s="47">
        <v>271433.7543218825</v>
      </c>
      <c r="U232" s="47"/>
      <c r="V232" s="47">
        <f t="shared" si="14"/>
        <v>271433.7543218825</v>
      </c>
      <c r="W232" s="47">
        <f t="shared" si="17"/>
        <v>27143.375432188252</v>
      </c>
      <c r="Z232" s="54"/>
    </row>
    <row r="233" spans="5:26" x14ac:dyDescent="0.2">
      <c r="E233" s="13">
        <v>194489</v>
      </c>
      <c r="F233" s="13" t="s">
        <v>73</v>
      </c>
      <c r="G233" s="47">
        <v>1.01</v>
      </c>
      <c r="H233" s="47">
        <v>0.107</v>
      </c>
      <c r="I233" s="47">
        <v>4.9000000000000002E-2</v>
      </c>
      <c r="J233" s="47">
        <v>0.89200000000000002</v>
      </c>
      <c r="K233" s="47">
        <v>0</v>
      </c>
      <c r="L233" s="47">
        <v>2.0579999999999998</v>
      </c>
      <c r="M233" s="47">
        <v>2</v>
      </c>
      <c r="N233" s="47">
        <v>2.0579999999999998</v>
      </c>
      <c r="O233" s="47">
        <v>0</v>
      </c>
      <c r="P233" s="38">
        <f t="shared" si="15"/>
        <v>0.38600583090379009</v>
      </c>
      <c r="R233" s="38">
        <f t="shared" si="16"/>
        <v>0.38600583090379009</v>
      </c>
      <c r="S233" s="38"/>
      <c r="T233" s="47">
        <v>1929910.0333726357</v>
      </c>
      <c r="U233" s="47"/>
      <c r="V233" s="47">
        <f t="shared" si="14"/>
        <v>1929910.0333726357</v>
      </c>
      <c r="W233" s="47">
        <f t="shared" si="17"/>
        <v>744956.52600156551</v>
      </c>
      <c r="Z233" s="54"/>
    </row>
    <row r="234" spans="5:26" x14ac:dyDescent="0.2">
      <c r="E234" s="13">
        <v>192163</v>
      </c>
      <c r="F234" s="13" t="s">
        <v>73</v>
      </c>
      <c r="G234" s="47">
        <v>1.7999999999999999E-2</v>
      </c>
      <c r="H234" s="47">
        <v>0</v>
      </c>
      <c r="I234" s="47">
        <v>0</v>
      </c>
      <c r="J234" s="47">
        <v>0</v>
      </c>
      <c r="K234" s="47">
        <v>0</v>
      </c>
      <c r="L234" s="47">
        <v>1.7999999999999999E-2</v>
      </c>
      <c r="M234" s="47">
        <v>2</v>
      </c>
      <c r="N234" s="47">
        <v>1.7999999999999999E-2</v>
      </c>
      <c r="O234" s="47">
        <v>0</v>
      </c>
      <c r="P234" s="38">
        <f t="shared" si="15"/>
        <v>0.65</v>
      </c>
      <c r="R234" s="38">
        <f t="shared" si="16"/>
        <v>0.65</v>
      </c>
      <c r="S234" s="38"/>
      <c r="T234" s="47">
        <v>15992.823495233662</v>
      </c>
      <c r="U234" s="47"/>
      <c r="V234" s="47">
        <f t="shared" si="14"/>
        <v>15992.823495233662</v>
      </c>
      <c r="W234" s="47">
        <f t="shared" si="17"/>
        <v>10395.33527190188</v>
      </c>
      <c r="Z234" s="54"/>
    </row>
    <row r="235" spans="5:26" x14ac:dyDescent="0.2">
      <c r="E235" s="13">
        <v>192162</v>
      </c>
      <c r="F235" s="13" t="s">
        <v>73</v>
      </c>
      <c r="G235" s="47">
        <v>0</v>
      </c>
      <c r="H235" s="47">
        <v>0</v>
      </c>
      <c r="I235" s="47">
        <v>0</v>
      </c>
      <c r="J235" s="47">
        <v>0</v>
      </c>
      <c r="K235" s="47">
        <v>0</v>
      </c>
      <c r="L235" s="47">
        <v>0</v>
      </c>
      <c r="M235" s="47">
        <v>2</v>
      </c>
      <c r="N235" s="47">
        <v>0.16800000000000001</v>
      </c>
      <c r="O235" s="47">
        <v>0.16800000000000001</v>
      </c>
      <c r="P235" s="38" t="str">
        <f t="shared" si="15"/>
        <v/>
      </c>
      <c r="R235" s="38">
        <f t="shared" si="16"/>
        <v>0.1</v>
      </c>
      <c r="S235" s="38"/>
      <c r="T235" s="47">
        <v>149266.35262218089</v>
      </c>
      <c r="U235" s="47"/>
      <c r="V235" s="47">
        <f t="shared" si="14"/>
        <v>149266.35262218089</v>
      </c>
      <c r="W235" s="47">
        <f t="shared" si="17"/>
        <v>14926.635262218089</v>
      </c>
      <c r="Z235" s="54"/>
    </row>
    <row r="236" spans="5:26" x14ac:dyDescent="0.2">
      <c r="E236" s="13">
        <v>192161</v>
      </c>
      <c r="F236" s="13" t="s">
        <v>73</v>
      </c>
      <c r="G236" s="47">
        <v>1.9359999999999999</v>
      </c>
      <c r="H236" s="47">
        <v>0.34599999999999997</v>
      </c>
      <c r="I236" s="47">
        <v>0</v>
      </c>
      <c r="J236" s="47">
        <v>9.1999999999999998E-2</v>
      </c>
      <c r="K236" s="47">
        <v>0</v>
      </c>
      <c r="L236" s="47">
        <v>2.3740000000000001</v>
      </c>
      <c r="M236" s="47">
        <v>2</v>
      </c>
      <c r="N236" s="47">
        <v>2.3740000000000001</v>
      </c>
      <c r="O236" s="47">
        <v>0</v>
      </c>
      <c r="P236" s="38">
        <f t="shared" si="15"/>
        <v>0.58860572872788541</v>
      </c>
      <c r="R236" s="38">
        <f t="shared" si="16"/>
        <v>0.58860572872788541</v>
      </c>
      <c r="S236" s="38"/>
      <c r="T236" s="47">
        <v>2109275.7209824845</v>
      </c>
      <c r="U236" s="47"/>
      <c r="V236" s="47">
        <f t="shared" si="14"/>
        <v>2109275.7209824845</v>
      </c>
      <c r="W236" s="47">
        <f t="shared" si="17"/>
        <v>1241531.7728369313</v>
      </c>
      <c r="Z236" s="54"/>
    </row>
    <row r="237" spans="5:26" x14ac:dyDescent="0.2">
      <c r="E237" s="13">
        <v>191767</v>
      </c>
      <c r="F237" s="13" t="s">
        <v>73</v>
      </c>
      <c r="G237" s="47">
        <v>1.0818000000000001</v>
      </c>
      <c r="H237" s="47">
        <v>0.374</v>
      </c>
      <c r="I237" s="47">
        <v>0.1462</v>
      </c>
      <c r="J237" s="47">
        <v>0</v>
      </c>
      <c r="K237" s="47">
        <v>0</v>
      </c>
      <c r="L237" s="47">
        <v>1.6019999999999999</v>
      </c>
      <c r="M237" s="47">
        <v>2</v>
      </c>
      <c r="N237" s="47">
        <v>1.6020000000000001</v>
      </c>
      <c r="O237" s="47">
        <v>0</v>
      </c>
      <c r="P237" s="38">
        <f t="shared" si="15"/>
        <v>0.54245006242197258</v>
      </c>
      <c r="R237" s="38">
        <f t="shared" si="16"/>
        <v>0.54245006242197258</v>
      </c>
      <c r="S237" s="38"/>
      <c r="T237" s="47">
        <v>1627482.4406794021</v>
      </c>
      <c r="U237" s="47"/>
      <c r="V237" s="47">
        <f t="shared" si="14"/>
        <v>1627482.4406794021</v>
      </c>
      <c r="W237" s="47">
        <f t="shared" si="17"/>
        <v>882827.95153720595</v>
      </c>
      <c r="Z237" s="54"/>
    </row>
    <row r="238" spans="5:26" x14ac:dyDescent="0.2">
      <c r="E238" s="13">
        <v>191766</v>
      </c>
      <c r="F238" s="13" t="s">
        <v>73</v>
      </c>
      <c r="G238" s="47">
        <v>6.6710000000000003</v>
      </c>
      <c r="H238" s="47">
        <v>0.83379999999999999</v>
      </c>
      <c r="I238" s="47">
        <v>0.38690000000000002</v>
      </c>
      <c r="J238" s="47">
        <v>0.24229999999999999</v>
      </c>
      <c r="K238" s="47">
        <v>0</v>
      </c>
      <c r="L238" s="47">
        <v>8.1340000000000003</v>
      </c>
      <c r="M238" s="47">
        <v>2</v>
      </c>
      <c r="N238" s="47">
        <v>8.1340000000000003</v>
      </c>
      <c r="O238" s="47">
        <v>0</v>
      </c>
      <c r="P238" s="38">
        <f t="shared" si="15"/>
        <v>0.58283286206048679</v>
      </c>
      <c r="R238" s="38">
        <f t="shared" si="16"/>
        <v>0.58283286206048679</v>
      </c>
      <c r="S238" s="38"/>
      <c r="T238" s="47">
        <v>8263384.6270201355</v>
      </c>
      <c r="U238" s="47"/>
      <c r="V238" s="47">
        <f t="shared" si="14"/>
        <v>8263384.6270201355</v>
      </c>
      <c r="W238" s="47">
        <f t="shared" si="17"/>
        <v>4816172.1124727735</v>
      </c>
      <c r="Z238" s="54"/>
    </row>
    <row r="239" spans="5:26" x14ac:dyDescent="0.2">
      <c r="E239" s="13">
        <v>191765</v>
      </c>
      <c r="F239" s="13" t="s">
        <v>73</v>
      </c>
      <c r="G239" s="47">
        <v>4.13</v>
      </c>
      <c r="H239" s="47">
        <v>0</v>
      </c>
      <c r="I239" s="47">
        <v>0</v>
      </c>
      <c r="J239" s="47">
        <v>0</v>
      </c>
      <c r="K239" s="47">
        <v>0</v>
      </c>
      <c r="L239" s="47">
        <v>4.13</v>
      </c>
      <c r="M239" s="47">
        <v>2</v>
      </c>
      <c r="N239" s="47">
        <v>4.13</v>
      </c>
      <c r="O239" s="47">
        <v>0</v>
      </c>
      <c r="P239" s="38">
        <f t="shared" si="15"/>
        <v>0.65</v>
      </c>
      <c r="R239" s="38">
        <f t="shared" si="16"/>
        <v>0.65</v>
      </c>
      <c r="S239" s="38"/>
      <c r="T239" s="47">
        <v>4195694.431963752</v>
      </c>
      <c r="U239" s="47"/>
      <c r="V239" s="47">
        <f t="shared" si="14"/>
        <v>4195694.431963752</v>
      </c>
      <c r="W239" s="47">
        <f t="shared" si="17"/>
        <v>2727201.3807764389</v>
      </c>
      <c r="Z239" s="54"/>
    </row>
    <row r="240" spans="5:26" x14ac:dyDescent="0.2">
      <c r="E240" s="13">
        <v>191762</v>
      </c>
      <c r="F240" s="13" t="s">
        <v>73</v>
      </c>
      <c r="G240" s="47">
        <v>0</v>
      </c>
      <c r="H240" s="47">
        <v>0</v>
      </c>
      <c r="I240" s="47">
        <v>0</v>
      </c>
      <c r="J240" s="47">
        <v>0</v>
      </c>
      <c r="K240" s="47">
        <v>0</v>
      </c>
      <c r="L240" s="47">
        <v>0</v>
      </c>
      <c r="M240" s="47">
        <v>2</v>
      </c>
      <c r="N240" s="47">
        <v>0.4</v>
      </c>
      <c r="O240" s="47">
        <v>0.4</v>
      </c>
      <c r="P240" s="38" t="str">
        <f t="shared" si="15"/>
        <v/>
      </c>
      <c r="R240" s="38">
        <f t="shared" si="16"/>
        <v>0.1</v>
      </c>
      <c r="S240" s="38"/>
      <c r="T240" s="47">
        <v>380046.24122632452</v>
      </c>
      <c r="U240" s="47"/>
      <c r="V240" s="47">
        <f t="shared" si="14"/>
        <v>380046.24122632452</v>
      </c>
      <c r="W240" s="47">
        <f t="shared" si="17"/>
        <v>38004.624122632456</v>
      </c>
      <c r="Z240" s="54"/>
    </row>
    <row r="241" spans="5:26" x14ac:dyDescent="0.2">
      <c r="E241" s="13">
        <v>191761</v>
      </c>
      <c r="F241" s="13" t="s">
        <v>73</v>
      </c>
      <c r="G241" s="47">
        <v>2.5640000000000001</v>
      </c>
      <c r="H241" s="47">
        <v>0</v>
      </c>
      <c r="I241" s="47">
        <v>0</v>
      </c>
      <c r="J241" s="47">
        <v>0</v>
      </c>
      <c r="K241" s="47">
        <v>0</v>
      </c>
      <c r="L241" s="47">
        <v>2.5640000000000001</v>
      </c>
      <c r="M241" s="47">
        <v>2</v>
      </c>
      <c r="N241" s="47">
        <v>2.5640000000000001</v>
      </c>
      <c r="O241" s="47">
        <v>0</v>
      </c>
      <c r="P241" s="38">
        <f t="shared" si="15"/>
        <v>0.65</v>
      </c>
      <c r="R241" s="38">
        <f t="shared" si="16"/>
        <v>0.65</v>
      </c>
      <c r="S241" s="38"/>
      <c r="T241" s="47">
        <v>2113057.1012183637</v>
      </c>
      <c r="U241" s="47"/>
      <c r="V241" s="47">
        <f t="shared" si="14"/>
        <v>2113057.1012183637</v>
      </c>
      <c r="W241" s="47">
        <f t="shared" si="17"/>
        <v>1373487.1157919364</v>
      </c>
      <c r="Z241" s="54"/>
    </row>
    <row r="242" spans="5:26" x14ac:dyDescent="0.2">
      <c r="E242" s="13">
        <v>191760</v>
      </c>
      <c r="F242" s="13" t="s">
        <v>73</v>
      </c>
      <c r="G242" s="47">
        <v>0.4</v>
      </c>
      <c r="H242" s="47">
        <v>0</v>
      </c>
      <c r="I242" s="47">
        <v>0</v>
      </c>
      <c r="J242" s="47">
        <v>0</v>
      </c>
      <c r="K242" s="47">
        <v>0</v>
      </c>
      <c r="L242" s="47">
        <v>0.4</v>
      </c>
      <c r="M242" s="47">
        <v>2</v>
      </c>
      <c r="N242" s="47">
        <v>0.4</v>
      </c>
      <c r="O242" s="47">
        <v>0</v>
      </c>
      <c r="P242" s="38">
        <f t="shared" si="15"/>
        <v>0.65</v>
      </c>
      <c r="R242" s="38">
        <f t="shared" si="16"/>
        <v>0.65</v>
      </c>
      <c r="S242" s="38"/>
      <c r="T242" s="47">
        <v>380046.24122632452</v>
      </c>
      <c r="U242" s="47"/>
      <c r="V242" s="47">
        <f t="shared" si="14"/>
        <v>380046.24122632452</v>
      </c>
      <c r="W242" s="47">
        <f t="shared" si="17"/>
        <v>247030.05679711094</v>
      </c>
      <c r="Z242" s="54"/>
    </row>
    <row r="243" spans="5:26" x14ac:dyDescent="0.2">
      <c r="E243" s="13">
        <v>191759</v>
      </c>
      <c r="F243" s="13" t="s">
        <v>73</v>
      </c>
      <c r="G243" s="47">
        <v>3.3420000000000001</v>
      </c>
      <c r="H243" s="47">
        <v>0</v>
      </c>
      <c r="I243" s="47">
        <v>0</v>
      </c>
      <c r="J243" s="47">
        <v>0</v>
      </c>
      <c r="K243" s="47">
        <v>0</v>
      </c>
      <c r="L243" s="47">
        <v>3.3420000000000001</v>
      </c>
      <c r="M243" s="47">
        <v>2</v>
      </c>
      <c r="N243" s="47">
        <v>3.3420000000000001</v>
      </c>
      <c r="O243" s="47">
        <v>0</v>
      </c>
      <c r="P243" s="38">
        <f t="shared" si="15"/>
        <v>0.65000000000000013</v>
      </c>
      <c r="R243" s="38">
        <f t="shared" si="16"/>
        <v>0.65000000000000013</v>
      </c>
      <c r="S243" s="38"/>
      <c r="T243" s="47">
        <v>3175286.3454459412</v>
      </c>
      <c r="U243" s="47"/>
      <c r="V243" s="47">
        <f t="shared" si="14"/>
        <v>3175286.3454459412</v>
      </c>
      <c r="W243" s="47">
        <f t="shared" si="17"/>
        <v>2063936.1245398622</v>
      </c>
      <c r="Z243" s="54"/>
    </row>
    <row r="244" spans="5:26" x14ac:dyDescent="0.2">
      <c r="E244" s="13">
        <v>191758</v>
      </c>
      <c r="F244" s="13" t="s">
        <v>73</v>
      </c>
      <c r="G244" s="47">
        <v>2.97</v>
      </c>
      <c r="H244" s="47">
        <v>0</v>
      </c>
      <c r="I244" s="47">
        <v>0</v>
      </c>
      <c r="J244" s="47">
        <v>0</v>
      </c>
      <c r="K244" s="47">
        <v>0</v>
      </c>
      <c r="L244" s="47">
        <v>2.97</v>
      </c>
      <c r="M244" s="47">
        <v>2</v>
      </c>
      <c r="N244" s="47">
        <v>2.97</v>
      </c>
      <c r="O244" s="47">
        <v>0</v>
      </c>
      <c r="P244" s="38">
        <f t="shared" si="15"/>
        <v>0.65</v>
      </c>
      <c r="R244" s="38">
        <f t="shared" si="16"/>
        <v>0.65</v>
      </c>
      <c r="S244" s="38"/>
      <c r="T244" s="47">
        <v>2506404.9608876104</v>
      </c>
      <c r="U244" s="47"/>
      <c r="V244" s="47">
        <f t="shared" si="14"/>
        <v>2506404.9608876104</v>
      </c>
      <c r="W244" s="47">
        <f t="shared" si="17"/>
        <v>1629163.2245769468</v>
      </c>
      <c r="Z244" s="54"/>
    </row>
    <row r="245" spans="5:26" x14ac:dyDescent="0.2">
      <c r="E245" s="13">
        <v>191395</v>
      </c>
      <c r="F245" s="13" t="s">
        <v>73</v>
      </c>
      <c r="G245" s="47">
        <v>2.964</v>
      </c>
      <c r="H245" s="47">
        <v>0</v>
      </c>
      <c r="I245" s="47">
        <v>0</v>
      </c>
      <c r="J245" s="47">
        <v>0</v>
      </c>
      <c r="K245" s="47">
        <v>0</v>
      </c>
      <c r="L245" s="47">
        <v>2.964</v>
      </c>
      <c r="M245" s="47">
        <v>2</v>
      </c>
      <c r="N245" s="47">
        <v>2.964</v>
      </c>
      <c r="O245" s="47">
        <v>0</v>
      </c>
      <c r="P245" s="38">
        <f t="shared" si="15"/>
        <v>0.65</v>
      </c>
      <c r="R245" s="38">
        <f t="shared" si="16"/>
        <v>0.65</v>
      </c>
      <c r="S245" s="38"/>
      <c r="T245" s="47">
        <v>3011147.2872495307</v>
      </c>
      <c r="U245" s="47"/>
      <c r="V245" s="47">
        <f t="shared" si="14"/>
        <v>3011147.2872495307</v>
      </c>
      <c r="W245" s="47">
        <f t="shared" si="17"/>
        <v>1957245.736712195</v>
      </c>
      <c r="Z245" s="54"/>
    </row>
    <row r="246" spans="5:26" x14ac:dyDescent="0.2">
      <c r="E246" s="13">
        <v>191394</v>
      </c>
      <c r="F246" s="13" t="s">
        <v>73</v>
      </c>
      <c r="G246" s="47">
        <v>28.9117</v>
      </c>
      <c r="H246" s="47">
        <v>2.9866999999999999</v>
      </c>
      <c r="I246" s="47">
        <v>1.7468999999999999</v>
      </c>
      <c r="J246" s="47">
        <v>0.75629999999999997</v>
      </c>
      <c r="K246" s="47">
        <v>0</v>
      </c>
      <c r="L246" s="47">
        <v>34.401600000000002</v>
      </c>
      <c r="M246" s="47">
        <v>2</v>
      </c>
      <c r="N246" s="47">
        <v>34.402000000000001</v>
      </c>
      <c r="O246" s="47">
        <v>3.9999999999906777E-4</v>
      </c>
      <c r="P246" s="38">
        <f t="shared" si="15"/>
        <v>0.58991311450630213</v>
      </c>
      <c r="R246" s="38">
        <f t="shared" si="16"/>
        <v>0.58991311450630213</v>
      </c>
      <c r="S246" s="38"/>
      <c r="T246" s="47">
        <v>33112992.965182275</v>
      </c>
      <c r="U246" s="47"/>
      <c r="V246" s="47">
        <f t="shared" si="14"/>
        <v>33112992.965182275</v>
      </c>
      <c r="W246" s="47">
        <f t="shared" si="17"/>
        <v>19533788.810715947</v>
      </c>
      <c r="Z246" s="54"/>
    </row>
    <row r="247" spans="5:26" x14ac:dyDescent="0.2">
      <c r="E247" s="13">
        <v>191393</v>
      </c>
      <c r="F247" s="13" t="s">
        <v>73</v>
      </c>
      <c r="G247" s="47">
        <v>27.802</v>
      </c>
      <c r="H247" s="47">
        <v>1.9521999999999999</v>
      </c>
      <c r="I247" s="47">
        <v>1.0118</v>
      </c>
      <c r="J247" s="47">
        <v>0</v>
      </c>
      <c r="K247" s="47">
        <v>0</v>
      </c>
      <c r="L247" s="47">
        <v>30.766000000000002</v>
      </c>
      <c r="M247" s="47">
        <v>2</v>
      </c>
      <c r="N247" s="47">
        <v>30.765999999999998</v>
      </c>
      <c r="O247" s="47">
        <v>0</v>
      </c>
      <c r="P247" s="38">
        <f t="shared" si="15"/>
        <v>0.61692907755314308</v>
      </c>
      <c r="R247" s="38">
        <f t="shared" si="16"/>
        <v>0.61692907755314308</v>
      </c>
      <c r="S247" s="38"/>
      <c r="T247" s="47">
        <v>31255383.75152465</v>
      </c>
      <c r="U247" s="47"/>
      <c r="V247" s="47">
        <f t="shared" si="14"/>
        <v>31255383.75152465</v>
      </c>
      <c r="W247" s="47">
        <f t="shared" si="17"/>
        <v>19282355.0663976</v>
      </c>
      <c r="Z247" s="54"/>
    </row>
    <row r="248" spans="5:26" x14ac:dyDescent="0.2">
      <c r="E248" s="13">
        <v>191392</v>
      </c>
      <c r="F248" s="13" t="s">
        <v>73</v>
      </c>
      <c r="G248" s="47">
        <v>3.3420000000000001</v>
      </c>
      <c r="H248" s="47">
        <v>0</v>
      </c>
      <c r="I248" s="47">
        <v>0</v>
      </c>
      <c r="J248" s="47">
        <v>0</v>
      </c>
      <c r="K248" s="47">
        <v>0</v>
      </c>
      <c r="L248" s="47">
        <v>3.3420000000000001</v>
      </c>
      <c r="M248" s="47">
        <v>2</v>
      </c>
      <c r="N248" s="47">
        <v>3.3420000000000001</v>
      </c>
      <c r="O248" s="47">
        <v>0</v>
      </c>
      <c r="P248" s="38">
        <f t="shared" si="15"/>
        <v>0.65000000000000013</v>
      </c>
      <c r="R248" s="38">
        <f t="shared" si="16"/>
        <v>0.65000000000000013</v>
      </c>
      <c r="S248" s="38"/>
      <c r="T248" s="47">
        <v>3216778.7480274159</v>
      </c>
      <c r="U248" s="47"/>
      <c r="V248" s="47">
        <f t="shared" si="14"/>
        <v>3216778.7480274159</v>
      </c>
      <c r="W248" s="47">
        <f t="shared" si="17"/>
        <v>2090906.1862178207</v>
      </c>
      <c r="Z248" s="54"/>
    </row>
    <row r="249" spans="5:26" x14ac:dyDescent="0.2">
      <c r="E249" s="13">
        <v>191391</v>
      </c>
      <c r="F249" s="13" t="s">
        <v>73</v>
      </c>
      <c r="G249" s="47">
        <v>2.97</v>
      </c>
      <c r="H249" s="47">
        <v>0</v>
      </c>
      <c r="I249" s="47">
        <v>0</v>
      </c>
      <c r="J249" s="47">
        <v>0</v>
      </c>
      <c r="K249" s="47">
        <v>0</v>
      </c>
      <c r="L249" s="47">
        <v>2.97</v>
      </c>
      <c r="M249" s="47">
        <v>2</v>
      </c>
      <c r="N249" s="47">
        <v>2.97</v>
      </c>
      <c r="O249" s="47">
        <v>0</v>
      </c>
      <c r="P249" s="38">
        <f t="shared" si="15"/>
        <v>0.65</v>
      </c>
      <c r="R249" s="38">
        <f t="shared" si="16"/>
        <v>0.65</v>
      </c>
      <c r="S249" s="38"/>
      <c r="T249" s="47">
        <v>3017242.7271022624</v>
      </c>
      <c r="U249" s="47"/>
      <c r="V249" s="47">
        <f t="shared" si="14"/>
        <v>3017242.7271022624</v>
      </c>
      <c r="W249" s="47">
        <f t="shared" si="17"/>
        <v>1961207.7726164707</v>
      </c>
      <c r="Z249" s="54"/>
    </row>
    <row r="250" spans="5:26" x14ac:dyDescent="0.2">
      <c r="E250" s="13">
        <v>191390</v>
      </c>
      <c r="F250" s="13" t="s">
        <v>73</v>
      </c>
      <c r="G250" s="47">
        <v>13.159599999999999</v>
      </c>
      <c r="H250" s="47">
        <v>0.97040000000000004</v>
      </c>
      <c r="I250" s="47">
        <v>0</v>
      </c>
      <c r="J250" s="47">
        <v>0</v>
      </c>
      <c r="K250" s="47">
        <v>0</v>
      </c>
      <c r="L250" s="47">
        <v>14.129999999999999</v>
      </c>
      <c r="M250" s="47">
        <v>2</v>
      </c>
      <c r="N250" s="47">
        <v>14.13</v>
      </c>
      <c r="O250" s="47">
        <v>0</v>
      </c>
      <c r="P250" s="38">
        <f t="shared" si="15"/>
        <v>0.63111394196744508</v>
      </c>
      <c r="R250" s="38">
        <f t="shared" si="16"/>
        <v>0.63111394196744508</v>
      </c>
      <c r="S250" s="38"/>
      <c r="T250" s="47">
        <v>14354760.853183493</v>
      </c>
      <c r="U250" s="47"/>
      <c r="V250" s="47">
        <f t="shared" si="14"/>
        <v>14354760.853183493</v>
      </c>
      <c r="W250" s="47">
        <f t="shared" si="17"/>
        <v>9059489.7080525998</v>
      </c>
      <c r="Z250" s="54"/>
    </row>
    <row r="251" spans="5:26" x14ac:dyDescent="0.2">
      <c r="E251" s="13">
        <v>191389</v>
      </c>
      <c r="F251" s="13" t="s">
        <v>73</v>
      </c>
      <c r="G251" s="47">
        <v>4.1959999999999997</v>
      </c>
      <c r="H251" s="47">
        <v>0.622</v>
      </c>
      <c r="I251" s="47">
        <v>0</v>
      </c>
      <c r="J251" s="47">
        <v>0</v>
      </c>
      <c r="K251" s="47">
        <v>0</v>
      </c>
      <c r="L251" s="47">
        <v>4.8179999999999996</v>
      </c>
      <c r="M251" s="47">
        <v>2</v>
      </c>
      <c r="N251" s="47">
        <v>4.8179999999999996</v>
      </c>
      <c r="O251" s="47">
        <v>0</v>
      </c>
      <c r="P251" s="38">
        <f t="shared" si="15"/>
        <v>0.61449771689497712</v>
      </c>
      <c r="R251" s="38">
        <f t="shared" si="16"/>
        <v>0.61449771689497712</v>
      </c>
      <c r="S251" s="38"/>
      <c r="T251" s="47">
        <v>4637474.5685206726</v>
      </c>
      <c r="U251" s="47"/>
      <c r="V251" s="47">
        <f t="shared" si="14"/>
        <v>4637474.5685206726</v>
      </c>
      <c r="W251" s="47">
        <f t="shared" si="17"/>
        <v>2849717.5345144724</v>
      </c>
      <c r="Z251" s="54"/>
    </row>
    <row r="252" spans="5:26" x14ac:dyDescent="0.2">
      <c r="E252" s="13">
        <v>191388</v>
      </c>
      <c r="F252" s="13" t="s">
        <v>73</v>
      </c>
      <c r="G252" s="47">
        <v>0.48199999999999998</v>
      </c>
      <c r="H252" s="47">
        <v>0</v>
      </c>
      <c r="I252" s="47">
        <v>0</v>
      </c>
      <c r="J252" s="47">
        <v>0</v>
      </c>
      <c r="K252" s="47">
        <v>0</v>
      </c>
      <c r="L252" s="47">
        <v>0.48199999999999998</v>
      </c>
      <c r="M252" s="47">
        <v>2</v>
      </c>
      <c r="N252" s="47">
        <v>0.48199999999999998</v>
      </c>
      <c r="O252" s="47">
        <v>0</v>
      </c>
      <c r="P252" s="38">
        <f t="shared" si="15"/>
        <v>0.65</v>
      </c>
      <c r="R252" s="38">
        <f t="shared" si="16"/>
        <v>0.65</v>
      </c>
      <c r="S252" s="38"/>
      <c r="T252" s="47">
        <v>489667.00150279136</v>
      </c>
      <c r="U252" s="47"/>
      <c r="V252" s="47">
        <f t="shared" si="14"/>
        <v>489667.00150279136</v>
      </c>
      <c r="W252" s="47">
        <f t="shared" si="17"/>
        <v>318283.55097681441</v>
      </c>
      <c r="Z252" s="54"/>
    </row>
    <row r="253" spans="5:26" x14ac:dyDescent="0.2">
      <c r="E253" s="13">
        <v>191385</v>
      </c>
      <c r="F253" s="13" t="s">
        <v>73</v>
      </c>
      <c r="G253" s="47">
        <v>0.14000000000000001</v>
      </c>
      <c r="H253" s="47">
        <v>0</v>
      </c>
      <c r="I253" s="47">
        <v>0</v>
      </c>
      <c r="J253" s="47">
        <v>0</v>
      </c>
      <c r="K253" s="47">
        <v>0</v>
      </c>
      <c r="L253" s="47">
        <v>0.14000000000000001</v>
      </c>
      <c r="M253" s="47">
        <v>2</v>
      </c>
      <c r="N253" s="47">
        <v>0.14000000000000001</v>
      </c>
      <c r="O253" s="47">
        <v>0</v>
      </c>
      <c r="P253" s="38">
        <f t="shared" si="15"/>
        <v>0.65</v>
      </c>
      <c r="R253" s="38">
        <f t="shared" si="16"/>
        <v>0.65</v>
      </c>
      <c r="S253" s="38"/>
      <c r="T253" s="47">
        <v>133016.18442921358</v>
      </c>
      <c r="U253" s="47"/>
      <c r="V253" s="47">
        <f t="shared" si="14"/>
        <v>133016.18442921358</v>
      </c>
      <c r="W253" s="47">
        <f t="shared" si="17"/>
        <v>86460.519878988824</v>
      </c>
      <c r="Z253" s="54"/>
    </row>
    <row r="254" spans="5:26" x14ac:dyDescent="0.2">
      <c r="E254" s="13">
        <v>191384</v>
      </c>
      <c r="F254" s="13" t="s">
        <v>73</v>
      </c>
      <c r="G254" s="47">
        <v>1.3520000000000001</v>
      </c>
      <c r="H254" s="47">
        <v>0</v>
      </c>
      <c r="I254" s="47">
        <v>0</v>
      </c>
      <c r="J254" s="47">
        <v>0</v>
      </c>
      <c r="K254" s="47">
        <v>0</v>
      </c>
      <c r="L254" s="47">
        <v>1.3520000000000001</v>
      </c>
      <c r="M254" s="47">
        <v>2</v>
      </c>
      <c r="N254" s="47">
        <v>1.3520000000000001</v>
      </c>
      <c r="O254" s="47">
        <v>0</v>
      </c>
      <c r="P254" s="38">
        <f t="shared" si="15"/>
        <v>0.65</v>
      </c>
      <c r="R254" s="38">
        <f t="shared" si="16"/>
        <v>0.65</v>
      </c>
      <c r="S254" s="38"/>
      <c r="T254" s="47">
        <v>1301341.9710751246</v>
      </c>
      <c r="U254" s="47"/>
      <c r="V254" s="47">
        <f t="shared" si="14"/>
        <v>1301341.9710751246</v>
      </c>
      <c r="W254" s="47">
        <f t="shared" si="17"/>
        <v>845872.28119883104</v>
      </c>
      <c r="Z254" s="54"/>
    </row>
    <row r="255" spans="5:26" x14ac:dyDescent="0.2">
      <c r="E255" s="13">
        <v>191383</v>
      </c>
      <c r="F255" s="13" t="s">
        <v>73</v>
      </c>
      <c r="G255" s="47">
        <v>7.1999999999999995E-2</v>
      </c>
      <c r="H255" s="47">
        <v>0</v>
      </c>
      <c r="I255" s="47">
        <v>0</v>
      </c>
      <c r="J255" s="47">
        <v>0</v>
      </c>
      <c r="K255" s="47">
        <v>0</v>
      </c>
      <c r="L255" s="47">
        <v>7.1999999999999995E-2</v>
      </c>
      <c r="M255" s="47">
        <v>2</v>
      </c>
      <c r="N255" s="47">
        <v>7.1999999999999995E-2</v>
      </c>
      <c r="O255" s="47">
        <v>0</v>
      </c>
      <c r="P255" s="38">
        <f t="shared" si="15"/>
        <v>0.65</v>
      </c>
      <c r="R255" s="38">
        <f t="shared" si="16"/>
        <v>0.65</v>
      </c>
      <c r="S255" s="38"/>
      <c r="T255" s="47">
        <v>69302.235146012536</v>
      </c>
      <c r="U255" s="47"/>
      <c r="V255" s="47">
        <f t="shared" si="14"/>
        <v>69302.235146012536</v>
      </c>
      <c r="W255" s="47">
        <f t="shared" si="17"/>
        <v>45046.452844908148</v>
      </c>
      <c r="Z255" s="54"/>
    </row>
    <row r="256" spans="5:26" x14ac:dyDescent="0.2">
      <c r="E256" s="13">
        <v>172972</v>
      </c>
      <c r="F256" s="13" t="s">
        <v>73</v>
      </c>
      <c r="G256" s="47">
        <v>0.39200000000000002</v>
      </c>
      <c r="H256" s="47">
        <v>0.2</v>
      </c>
      <c r="I256" s="47">
        <v>0.32</v>
      </c>
      <c r="J256" s="47">
        <v>0.2</v>
      </c>
      <c r="K256" s="47">
        <v>0.7</v>
      </c>
      <c r="L256" s="47">
        <v>1.8120000000000001</v>
      </c>
      <c r="M256" s="47">
        <v>2</v>
      </c>
      <c r="N256" s="47">
        <v>1.8120000000000001</v>
      </c>
      <c r="O256" s="47">
        <v>0</v>
      </c>
      <c r="P256" s="38">
        <f t="shared" si="15"/>
        <v>0.26258278145695368</v>
      </c>
      <c r="R256" s="38">
        <f t="shared" si="16"/>
        <v>0.26258278145695368</v>
      </c>
      <c r="S256" s="38"/>
      <c r="T256" s="47">
        <v>1589177.9748510001</v>
      </c>
      <c r="U256" s="47"/>
      <c r="V256" s="47">
        <f t="shared" si="14"/>
        <v>1589177.9748510001</v>
      </c>
      <c r="W256" s="47">
        <f t="shared" si="17"/>
        <v>417290.77286650438</v>
      </c>
      <c r="Z256" s="54"/>
    </row>
    <row r="257" spans="5:26" x14ac:dyDescent="0.2">
      <c r="E257" s="13">
        <v>172971</v>
      </c>
      <c r="F257" s="13" t="s">
        <v>73</v>
      </c>
      <c r="G257" s="47">
        <v>2.14</v>
      </c>
      <c r="H257" s="47">
        <v>0</v>
      </c>
      <c r="I257" s="47">
        <v>0</v>
      </c>
      <c r="J257" s="47">
        <v>0</v>
      </c>
      <c r="K257" s="47">
        <v>0</v>
      </c>
      <c r="L257" s="47">
        <v>2.14</v>
      </c>
      <c r="M257" s="47">
        <v>2</v>
      </c>
      <c r="N257" s="47">
        <v>2.14</v>
      </c>
      <c r="O257" s="47">
        <v>0</v>
      </c>
      <c r="P257" s="38">
        <f t="shared" si="15"/>
        <v>0.65</v>
      </c>
      <c r="R257" s="38">
        <f t="shared" si="16"/>
        <v>0.65</v>
      </c>
      <c r="S257" s="38"/>
      <c r="T257" s="47">
        <v>1876843.7451330796</v>
      </c>
      <c r="U257" s="47"/>
      <c r="V257" s="47">
        <f t="shared" si="14"/>
        <v>1876843.7451330796</v>
      </c>
      <c r="W257" s="47">
        <f t="shared" si="17"/>
        <v>1219948.4343365019</v>
      </c>
      <c r="Z257" s="54"/>
    </row>
    <row r="258" spans="5:26" x14ac:dyDescent="0.2">
      <c r="E258" s="13">
        <v>172970</v>
      </c>
      <c r="F258" s="13" t="s">
        <v>73</v>
      </c>
      <c r="G258" s="47">
        <v>0.34699999999999998</v>
      </c>
      <c r="H258" s="47">
        <v>0.46200000000000002</v>
      </c>
      <c r="I258" s="47">
        <v>0.43099999999999999</v>
      </c>
      <c r="J258" s="47">
        <v>0.5</v>
      </c>
      <c r="K258" s="47">
        <v>0.4</v>
      </c>
      <c r="L258" s="47">
        <v>2.14</v>
      </c>
      <c r="M258" s="47">
        <v>2</v>
      </c>
      <c r="N258" s="47">
        <v>2.14</v>
      </c>
      <c r="O258" s="47">
        <v>0</v>
      </c>
      <c r="P258" s="38">
        <f t="shared" si="15"/>
        <v>0.26365654205607481</v>
      </c>
      <c r="R258" s="38">
        <f t="shared" si="16"/>
        <v>0.26365654205607481</v>
      </c>
      <c r="S258" s="38"/>
      <c r="T258" s="47">
        <v>1901369.0155444471</v>
      </c>
      <c r="U258" s="47"/>
      <c r="V258" s="47">
        <f t="shared" si="14"/>
        <v>1901369.0155444471</v>
      </c>
      <c r="W258" s="47">
        <f t="shared" si="17"/>
        <v>501308.37981101207</v>
      </c>
      <c r="Z258" s="54"/>
    </row>
    <row r="259" spans="5:26" x14ac:dyDescent="0.2">
      <c r="E259" s="13">
        <v>172969</v>
      </c>
      <c r="F259" s="13" t="s">
        <v>73</v>
      </c>
      <c r="G259" s="47">
        <v>0.34499999999999997</v>
      </c>
      <c r="H259" s="47">
        <v>1.2121999999999999</v>
      </c>
      <c r="I259" s="47">
        <v>0.55000000000000004</v>
      </c>
      <c r="J259" s="47">
        <v>0.6</v>
      </c>
      <c r="K259" s="47">
        <v>2.9188000000000001</v>
      </c>
      <c r="L259" s="47">
        <v>5.6259999999999994</v>
      </c>
      <c r="M259" s="47">
        <v>2</v>
      </c>
      <c r="N259" s="47">
        <v>5.6260000000000003</v>
      </c>
      <c r="O259" s="47">
        <v>0</v>
      </c>
      <c r="P259" s="38">
        <f t="shared" si="15"/>
        <v>0.20031194454319237</v>
      </c>
      <c r="R259" s="38">
        <f t="shared" si="16"/>
        <v>0.20031194454319237</v>
      </c>
      <c r="S259" s="38"/>
      <c r="T259" s="47">
        <v>4934169.5841676183</v>
      </c>
      <c r="U259" s="47"/>
      <c r="V259" s="47">
        <f t="shared" si="14"/>
        <v>4934169.5841676183</v>
      </c>
      <c r="W259" s="47">
        <f t="shared" si="17"/>
        <v>988373.10411049053</v>
      </c>
      <c r="Z259" s="54"/>
    </row>
    <row r="260" spans="5:26" x14ac:dyDescent="0.2">
      <c r="E260" s="13">
        <v>172968</v>
      </c>
      <c r="F260" s="13" t="s">
        <v>73</v>
      </c>
      <c r="G260" s="47">
        <v>2.4726599999999999</v>
      </c>
      <c r="H260" s="47">
        <v>3.6227999999999998</v>
      </c>
      <c r="I260" s="47">
        <v>5.79467</v>
      </c>
      <c r="J260" s="47">
        <v>2.4230700000000001</v>
      </c>
      <c r="K260" s="47">
        <v>10.574400000000001</v>
      </c>
      <c r="L260" s="47">
        <v>24.887599999999999</v>
      </c>
      <c r="M260" s="47">
        <v>2</v>
      </c>
      <c r="N260" s="47">
        <v>24.902000000000001</v>
      </c>
      <c r="O260" s="47">
        <v>1.4400000000001967E-2</v>
      </c>
      <c r="P260" s="38">
        <f t="shared" si="15"/>
        <v>0.21213750020090325</v>
      </c>
      <c r="R260" s="38">
        <f t="shared" si="16"/>
        <v>0.21213750020090325</v>
      </c>
      <c r="S260" s="38"/>
      <c r="T260" s="47">
        <v>21839795.766964458</v>
      </c>
      <c r="U260" s="47"/>
      <c r="V260" s="47">
        <f t="shared" si="14"/>
        <v>21839795.766964458</v>
      </c>
      <c r="W260" s="47">
        <f t="shared" si="17"/>
        <v>4633039.6789021082</v>
      </c>
      <c r="Z260" s="54"/>
    </row>
    <row r="261" spans="5:26" x14ac:dyDescent="0.2">
      <c r="E261" s="13">
        <v>172967</v>
      </c>
      <c r="F261" s="13" t="s">
        <v>73</v>
      </c>
      <c r="G261" s="47">
        <v>0</v>
      </c>
      <c r="H261" s="47">
        <v>0</v>
      </c>
      <c r="I261" s="47">
        <v>0</v>
      </c>
      <c r="J261" s="47">
        <v>0</v>
      </c>
      <c r="K261" s="47">
        <v>0</v>
      </c>
      <c r="L261" s="47">
        <v>0</v>
      </c>
      <c r="M261" s="47">
        <v>2</v>
      </c>
      <c r="N261" s="47">
        <v>0.55400000000000005</v>
      </c>
      <c r="O261" s="47">
        <v>0.55400000000000005</v>
      </c>
      <c r="P261" s="38" t="str">
        <f t="shared" si="15"/>
        <v/>
      </c>
      <c r="R261" s="38">
        <f t="shared" si="16"/>
        <v>0.1</v>
      </c>
      <c r="S261" s="38"/>
      <c r="T261" s="47">
        <v>485874.50224473176</v>
      </c>
      <c r="U261" s="47"/>
      <c r="V261" s="47">
        <f t="shared" si="14"/>
        <v>485874.50224473176</v>
      </c>
      <c r="W261" s="47">
        <f t="shared" si="17"/>
        <v>48587.450224473178</v>
      </c>
      <c r="Z261" s="54"/>
    </row>
    <row r="262" spans="5:26" x14ac:dyDescent="0.2">
      <c r="E262" s="13">
        <v>172966</v>
      </c>
      <c r="F262" s="13" t="s">
        <v>73</v>
      </c>
      <c r="G262" s="47">
        <v>0</v>
      </c>
      <c r="H262" s="47">
        <v>0</v>
      </c>
      <c r="I262" s="47">
        <v>0</v>
      </c>
      <c r="J262" s="47">
        <v>0</v>
      </c>
      <c r="K262" s="47">
        <v>0</v>
      </c>
      <c r="L262" s="47">
        <v>0</v>
      </c>
      <c r="M262" s="47">
        <v>2</v>
      </c>
      <c r="N262" s="47">
        <v>4.0000000000000001E-3</v>
      </c>
      <c r="O262" s="47">
        <v>4.0000000000000001E-3</v>
      </c>
      <c r="P262" s="38" t="str">
        <f t="shared" si="15"/>
        <v/>
      </c>
      <c r="R262" s="38">
        <f t="shared" si="16"/>
        <v>0.1</v>
      </c>
      <c r="S262" s="38"/>
      <c r="T262" s="47">
        <v>3508.1191497814571</v>
      </c>
      <c r="U262" s="47"/>
      <c r="V262" s="47">
        <f t="shared" si="14"/>
        <v>3508.1191497814571</v>
      </c>
      <c r="W262" s="47">
        <f t="shared" si="17"/>
        <v>350.81191497814575</v>
      </c>
      <c r="Z262" s="54"/>
    </row>
    <row r="263" spans="5:26" x14ac:dyDescent="0.2">
      <c r="E263" s="13">
        <v>172965</v>
      </c>
      <c r="F263" s="13" t="s">
        <v>73</v>
      </c>
      <c r="G263" s="47">
        <v>0</v>
      </c>
      <c r="H263" s="47">
        <v>0</v>
      </c>
      <c r="I263" s="47">
        <v>0</v>
      </c>
      <c r="J263" s="47">
        <v>0</v>
      </c>
      <c r="K263" s="47">
        <v>0</v>
      </c>
      <c r="L263" s="47">
        <v>0</v>
      </c>
      <c r="M263" s="47">
        <v>2</v>
      </c>
      <c r="N263" s="47">
        <v>0.56999999999999995</v>
      </c>
      <c r="O263" s="47">
        <v>0.56999999999999995</v>
      </c>
      <c r="P263" s="38" t="str">
        <f t="shared" si="15"/>
        <v/>
      </c>
      <c r="R263" s="38">
        <f t="shared" si="16"/>
        <v>0.1</v>
      </c>
      <c r="S263" s="38"/>
      <c r="T263" s="47">
        <v>499906.97884385753</v>
      </c>
      <c r="U263" s="47"/>
      <c r="V263" s="47">
        <f t="shared" si="14"/>
        <v>499906.97884385753</v>
      </c>
      <c r="W263" s="47">
        <f t="shared" si="17"/>
        <v>49990.697884385758</v>
      </c>
      <c r="Z263" s="54"/>
    </row>
    <row r="264" spans="5:26" x14ac:dyDescent="0.2">
      <c r="E264" s="13">
        <v>172964</v>
      </c>
      <c r="F264" s="13" t="s">
        <v>73</v>
      </c>
      <c r="G264" s="47">
        <v>0</v>
      </c>
      <c r="H264" s="47">
        <v>0</v>
      </c>
      <c r="I264" s="47">
        <v>0</v>
      </c>
      <c r="J264" s="47">
        <v>0</v>
      </c>
      <c r="K264" s="47">
        <v>0</v>
      </c>
      <c r="L264" s="47">
        <v>0</v>
      </c>
      <c r="M264" s="47">
        <v>2</v>
      </c>
      <c r="N264" s="47">
        <v>0.17199999999999999</v>
      </c>
      <c r="O264" s="47">
        <v>0.17199999999999999</v>
      </c>
      <c r="P264" s="38" t="str">
        <f t="shared" si="15"/>
        <v/>
      </c>
      <c r="R264" s="38">
        <f t="shared" si="16"/>
        <v>0.1</v>
      </c>
      <c r="S264" s="38"/>
      <c r="T264" s="47">
        <v>150849.12344060262</v>
      </c>
      <c r="U264" s="47"/>
      <c r="V264" s="47">
        <f t="shared" si="14"/>
        <v>150849.12344060262</v>
      </c>
      <c r="W264" s="47">
        <f t="shared" si="17"/>
        <v>15084.912344060263</v>
      </c>
      <c r="Z264" s="54"/>
    </row>
    <row r="265" spans="5:26" x14ac:dyDescent="0.2">
      <c r="E265" s="13">
        <v>172963</v>
      </c>
      <c r="F265" s="13" t="s">
        <v>73</v>
      </c>
      <c r="G265" s="47">
        <v>0</v>
      </c>
      <c r="H265" s="47">
        <v>0</v>
      </c>
      <c r="I265" s="47">
        <v>0</v>
      </c>
      <c r="J265" s="47">
        <v>0</v>
      </c>
      <c r="K265" s="47">
        <v>0</v>
      </c>
      <c r="L265" s="47">
        <v>0</v>
      </c>
      <c r="M265" s="47">
        <v>2</v>
      </c>
      <c r="N265" s="47">
        <v>0.16400000000000001</v>
      </c>
      <c r="O265" s="47">
        <v>0.16400000000000001</v>
      </c>
      <c r="P265" s="38" t="str">
        <f t="shared" si="15"/>
        <v/>
      </c>
      <c r="R265" s="38">
        <f t="shared" si="16"/>
        <v>0.1</v>
      </c>
      <c r="S265" s="38"/>
      <c r="T265" s="47">
        <v>143832.8851410397</v>
      </c>
      <c r="U265" s="47"/>
      <c r="V265" s="47">
        <f t="shared" si="14"/>
        <v>143832.8851410397</v>
      </c>
      <c r="W265" s="47">
        <f t="shared" si="17"/>
        <v>14383.288514103971</v>
      </c>
      <c r="Z265" s="54"/>
    </row>
    <row r="266" spans="5:26" x14ac:dyDescent="0.2">
      <c r="E266" s="13">
        <v>172962</v>
      </c>
      <c r="F266" s="13" t="s">
        <v>73</v>
      </c>
      <c r="G266" s="47">
        <v>0.39400000000000002</v>
      </c>
      <c r="H266" s="47">
        <v>0</v>
      </c>
      <c r="I266" s="47">
        <v>0</v>
      </c>
      <c r="J266" s="47">
        <v>0</v>
      </c>
      <c r="K266" s="47">
        <v>0</v>
      </c>
      <c r="L266" s="47">
        <v>0.39400000000000002</v>
      </c>
      <c r="M266" s="47">
        <v>2</v>
      </c>
      <c r="N266" s="47">
        <v>0.42799999999999999</v>
      </c>
      <c r="O266" s="47">
        <v>3.3999999999999975E-2</v>
      </c>
      <c r="P266" s="38">
        <f t="shared" si="15"/>
        <v>0.64999999999999991</v>
      </c>
      <c r="R266" s="38">
        <f t="shared" si="16"/>
        <v>0.64999999999999991</v>
      </c>
      <c r="S266" s="38"/>
      <c r="T266" s="47">
        <v>0</v>
      </c>
      <c r="U266" s="47"/>
      <c r="V266" s="47">
        <f t="shared" si="14"/>
        <v>0</v>
      </c>
      <c r="W266" s="47">
        <f t="shared" si="17"/>
        <v>0</v>
      </c>
      <c r="Z266" s="54"/>
    </row>
    <row r="267" spans="5:26" x14ac:dyDescent="0.2">
      <c r="E267" s="13">
        <v>172961</v>
      </c>
      <c r="F267" s="13" t="s">
        <v>73</v>
      </c>
      <c r="G267" s="47">
        <v>0.34</v>
      </c>
      <c r="H267" s="47">
        <v>0</v>
      </c>
      <c r="I267" s="47">
        <v>0</v>
      </c>
      <c r="J267" s="47">
        <v>0</v>
      </c>
      <c r="K267" s="47">
        <v>0</v>
      </c>
      <c r="L267" s="47">
        <v>0.34</v>
      </c>
      <c r="M267" s="47">
        <v>2</v>
      </c>
      <c r="N267" s="47">
        <v>0.34</v>
      </c>
      <c r="O267" s="47">
        <v>0</v>
      </c>
      <c r="P267" s="38">
        <f t="shared" si="15"/>
        <v>0.65</v>
      </c>
      <c r="R267" s="38">
        <f t="shared" si="16"/>
        <v>0.65</v>
      </c>
      <c r="S267" s="38"/>
      <c r="T267" s="47">
        <v>0</v>
      </c>
      <c r="U267" s="47"/>
      <c r="V267" s="47">
        <f t="shared" si="14"/>
        <v>0</v>
      </c>
      <c r="W267" s="47">
        <f t="shared" si="17"/>
        <v>0</v>
      </c>
      <c r="Z267" s="54"/>
    </row>
    <row r="268" spans="5:26" x14ac:dyDescent="0.2">
      <c r="E268" s="13">
        <v>172960</v>
      </c>
      <c r="F268" s="13" t="s">
        <v>73</v>
      </c>
      <c r="G268" s="47">
        <v>0.31</v>
      </c>
      <c r="H268" s="47">
        <v>0</v>
      </c>
      <c r="I268" s="47">
        <v>0</v>
      </c>
      <c r="J268" s="47">
        <v>0</v>
      </c>
      <c r="K268" s="47">
        <v>0</v>
      </c>
      <c r="L268" s="47">
        <v>0.31</v>
      </c>
      <c r="M268" s="47">
        <v>2</v>
      </c>
      <c r="N268" s="47">
        <v>0.31</v>
      </c>
      <c r="O268" s="47">
        <v>0</v>
      </c>
      <c r="P268" s="38">
        <f t="shared" si="15"/>
        <v>0.65</v>
      </c>
      <c r="R268" s="38">
        <f t="shared" si="16"/>
        <v>0.65</v>
      </c>
      <c r="S268" s="38"/>
      <c r="T268" s="47">
        <v>0</v>
      </c>
      <c r="U268" s="47"/>
      <c r="V268" s="47">
        <f t="shared" si="14"/>
        <v>0</v>
      </c>
      <c r="W268" s="47">
        <f t="shared" si="17"/>
        <v>0</v>
      </c>
      <c r="Z268" s="54"/>
    </row>
    <row r="269" spans="5:26" x14ac:dyDescent="0.2">
      <c r="E269" s="13">
        <v>172959</v>
      </c>
      <c r="F269" s="13" t="s">
        <v>73</v>
      </c>
      <c r="G269" s="47">
        <v>0.48399999999999999</v>
      </c>
      <c r="H269" s="47">
        <v>0.21</v>
      </c>
      <c r="I269" s="47">
        <v>0</v>
      </c>
      <c r="J269" s="47">
        <v>0.1</v>
      </c>
      <c r="K269" s="47">
        <v>0.28399999999999997</v>
      </c>
      <c r="L269" s="47">
        <v>1.0779999999999998</v>
      </c>
      <c r="M269" s="47">
        <v>2</v>
      </c>
      <c r="N269" s="47">
        <v>1.0780000000000001</v>
      </c>
      <c r="O269" s="47">
        <v>0</v>
      </c>
      <c r="P269" s="38">
        <f t="shared" si="15"/>
        <v>0.40051020408163268</v>
      </c>
      <c r="R269" s="38">
        <f t="shared" si="16"/>
        <v>0.40051020408163268</v>
      </c>
      <c r="S269" s="38"/>
      <c r="T269" s="47">
        <v>945438.11086610262</v>
      </c>
      <c r="U269" s="47"/>
      <c r="V269" s="47">
        <f t="shared" si="14"/>
        <v>945438.11086610262</v>
      </c>
      <c r="W269" s="47">
        <f t="shared" si="17"/>
        <v>378657.61072953604</v>
      </c>
      <c r="Z269" s="54"/>
    </row>
    <row r="270" spans="5:26" x14ac:dyDescent="0.2">
      <c r="E270" s="13">
        <v>172958</v>
      </c>
      <c r="F270" s="13" t="s">
        <v>73</v>
      </c>
      <c r="G270" s="47">
        <v>14.6654</v>
      </c>
      <c r="H270" s="47">
        <v>8.0801999999999996</v>
      </c>
      <c r="I270" s="47">
        <v>5.3578000000000001</v>
      </c>
      <c r="J270" s="47">
        <v>4.2973999999999997</v>
      </c>
      <c r="K270" s="47">
        <v>19.7392</v>
      </c>
      <c r="L270" s="47">
        <v>52.14</v>
      </c>
      <c r="M270" s="47">
        <v>2</v>
      </c>
      <c r="N270" s="47">
        <v>52.14</v>
      </c>
      <c r="O270" s="47">
        <v>0</v>
      </c>
      <c r="P270" s="38">
        <f t="shared" si="15"/>
        <v>0.30502224779439968</v>
      </c>
      <c r="R270" s="38">
        <f t="shared" si="16"/>
        <v>0.30502224779439968</v>
      </c>
      <c r="S270" s="38"/>
      <c r="T270" s="47">
        <v>45728333.117401287</v>
      </c>
      <c r="U270" s="47"/>
      <c r="V270" s="47">
        <f t="shared" si="14"/>
        <v>45728333.117401287</v>
      </c>
      <c r="W270" s="47">
        <f t="shared" si="17"/>
        <v>13948158.955360828</v>
      </c>
      <c r="Z270" s="54"/>
    </row>
    <row r="271" spans="5:26" x14ac:dyDescent="0.2">
      <c r="E271" s="13">
        <v>172957</v>
      </c>
      <c r="F271" s="13" t="s">
        <v>73</v>
      </c>
      <c r="G271" s="47">
        <v>8.5999999999999993E-2</v>
      </c>
      <c r="H271" s="47">
        <v>0</v>
      </c>
      <c r="I271" s="47">
        <v>0</v>
      </c>
      <c r="J271" s="47">
        <v>0</v>
      </c>
      <c r="K271" s="47">
        <v>0</v>
      </c>
      <c r="L271" s="47">
        <v>8.5999999999999993E-2</v>
      </c>
      <c r="M271" s="47">
        <v>2</v>
      </c>
      <c r="N271" s="47">
        <v>8.5999999999999993E-2</v>
      </c>
      <c r="O271" s="47">
        <v>0</v>
      </c>
      <c r="P271" s="38">
        <f t="shared" si="15"/>
        <v>0.65</v>
      </c>
      <c r="R271" s="38">
        <f t="shared" si="16"/>
        <v>0.65</v>
      </c>
      <c r="S271" s="38"/>
      <c r="T271" s="47">
        <v>75424.56172030131</v>
      </c>
      <c r="U271" s="47"/>
      <c r="V271" s="47">
        <f t="shared" si="14"/>
        <v>75424.56172030131</v>
      </c>
      <c r="W271" s="47">
        <f t="shared" si="17"/>
        <v>49025.965118195854</v>
      </c>
      <c r="Z271" s="54"/>
    </row>
    <row r="272" spans="5:26" x14ac:dyDescent="0.2">
      <c r="E272" s="13">
        <v>172956</v>
      </c>
      <c r="F272" s="13" t="s">
        <v>73</v>
      </c>
      <c r="G272" s="47">
        <v>1.1719999999999999</v>
      </c>
      <c r="H272" s="47">
        <v>0</v>
      </c>
      <c r="I272" s="47">
        <v>0</v>
      </c>
      <c r="J272" s="47">
        <v>0</v>
      </c>
      <c r="K272" s="47">
        <v>0</v>
      </c>
      <c r="L272" s="47">
        <v>1.1719999999999999</v>
      </c>
      <c r="M272" s="47">
        <v>2</v>
      </c>
      <c r="N272" s="47">
        <v>1.1919999999999999</v>
      </c>
      <c r="O272" s="47">
        <v>2.0000000000000018E-2</v>
      </c>
      <c r="P272" s="38">
        <f t="shared" si="15"/>
        <v>0.65</v>
      </c>
      <c r="R272" s="38">
        <f t="shared" si="16"/>
        <v>0.65</v>
      </c>
      <c r="S272" s="38"/>
      <c r="T272" s="47">
        <v>1045419.5066348739</v>
      </c>
      <c r="U272" s="47"/>
      <c r="V272" s="47">
        <f t="shared" si="14"/>
        <v>1045419.5066348739</v>
      </c>
      <c r="W272" s="47">
        <f t="shared" si="17"/>
        <v>679522.67931266804</v>
      </c>
      <c r="Z272" s="54"/>
    </row>
    <row r="273" spans="5:26" x14ac:dyDescent="0.2">
      <c r="E273" s="13">
        <v>172955</v>
      </c>
      <c r="F273" s="13" t="s">
        <v>73</v>
      </c>
      <c r="G273" s="47">
        <v>0</v>
      </c>
      <c r="H273" s="47">
        <v>0</v>
      </c>
      <c r="I273" s="47">
        <v>0</v>
      </c>
      <c r="J273" s="47">
        <v>0</v>
      </c>
      <c r="K273" s="47">
        <v>0</v>
      </c>
      <c r="L273" s="47">
        <v>0</v>
      </c>
      <c r="M273" s="47">
        <v>2</v>
      </c>
      <c r="N273" s="47">
        <v>1.1919999999999999</v>
      </c>
      <c r="O273" s="47">
        <v>1.1919999999999999</v>
      </c>
      <c r="P273" s="38" t="str">
        <f t="shared" si="15"/>
        <v/>
      </c>
      <c r="R273" s="38">
        <f t="shared" si="16"/>
        <v>0.1</v>
      </c>
      <c r="S273" s="38"/>
      <c r="T273" s="47">
        <v>1045419.5066348739</v>
      </c>
      <c r="U273" s="47"/>
      <c r="V273" s="47">
        <f t="shared" si="14"/>
        <v>1045419.5066348739</v>
      </c>
      <c r="W273" s="47">
        <f t="shared" si="17"/>
        <v>104541.9506634874</v>
      </c>
      <c r="Z273" s="54"/>
    </row>
    <row r="274" spans="5:26" x14ac:dyDescent="0.2">
      <c r="E274" s="13">
        <v>172954</v>
      </c>
      <c r="F274" s="13" t="s">
        <v>73</v>
      </c>
      <c r="G274" s="47">
        <v>0.01</v>
      </c>
      <c r="H274" s="47">
        <v>0</v>
      </c>
      <c r="I274" s="47">
        <v>0</v>
      </c>
      <c r="J274" s="47">
        <v>0</v>
      </c>
      <c r="K274" s="47">
        <v>0</v>
      </c>
      <c r="L274" s="47">
        <v>0.01</v>
      </c>
      <c r="M274" s="47">
        <v>2</v>
      </c>
      <c r="N274" s="47">
        <v>3.2000000000000001E-2</v>
      </c>
      <c r="O274" s="47">
        <v>2.1999999999999999E-2</v>
      </c>
      <c r="P274" s="38">
        <f t="shared" si="15"/>
        <v>0.65</v>
      </c>
      <c r="R274" s="38">
        <f t="shared" si="16"/>
        <v>0.65</v>
      </c>
      <c r="S274" s="38"/>
      <c r="T274" s="47">
        <v>28064.953198251656</v>
      </c>
      <c r="U274" s="47"/>
      <c r="V274" s="47">
        <f t="shared" si="14"/>
        <v>28064.953198251656</v>
      </c>
      <c r="W274" s="47">
        <f t="shared" si="17"/>
        <v>18242.219578863576</v>
      </c>
      <c r="Z274" s="54"/>
    </row>
    <row r="275" spans="5:26" x14ac:dyDescent="0.2">
      <c r="E275" s="13">
        <v>172953</v>
      </c>
      <c r="F275" s="13" t="s">
        <v>73</v>
      </c>
      <c r="G275" s="47">
        <v>0</v>
      </c>
      <c r="H275" s="47">
        <v>0</v>
      </c>
      <c r="I275" s="47">
        <v>0</v>
      </c>
      <c r="J275" s="47">
        <v>0</v>
      </c>
      <c r="K275" s="47">
        <v>0</v>
      </c>
      <c r="L275" s="47">
        <v>0</v>
      </c>
      <c r="M275" s="47">
        <v>2</v>
      </c>
      <c r="N275" s="47">
        <v>0.35399999999999998</v>
      </c>
      <c r="O275" s="47">
        <v>0.35399999999999998</v>
      </c>
      <c r="P275" s="38" t="str">
        <f t="shared" si="15"/>
        <v/>
      </c>
      <c r="R275" s="38">
        <f t="shared" si="16"/>
        <v>0.1</v>
      </c>
      <c r="S275" s="38"/>
      <c r="T275" s="47">
        <v>310468.54475565889</v>
      </c>
      <c r="U275" s="47"/>
      <c r="V275" s="47">
        <f t="shared" ref="V275:V338" si="18">IF(F275="Operational",T275,0)</f>
        <v>310468.54475565889</v>
      </c>
      <c r="W275" s="47">
        <f t="shared" si="17"/>
        <v>31046.854475565891</v>
      </c>
      <c r="Z275" s="54"/>
    </row>
    <row r="276" spans="5:26" x14ac:dyDescent="0.2">
      <c r="E276" s="13">
        <v>172952</v>
      </c>
      <c r="F276" s="13" t="s">
        <v>73</v>
      </c>
      <c r="G276" s="47">
        <v>0.35399999999999998</v>
      </c>
      <c r="H276" s="47">
        <v>0</v>
      </c>
      <c r="I276" s="47">
        <v>0</v>
      </c>
      <c r="J276" s="47">
        <v>0</v>
      </c>
      <c r="K276" s="47">
        <v>0</v>
      </c>
      <c r="L276" s="47">
        <v>0.35399999999999998</v>
      </c>
      <c r="M276" s="47">
        <v>2</v>
      </c>
      <c r="N276" s="47">
        <v>0.35399999999999998</v>
      </c>
      <c r="O276" s="47">
        <v>0</v>
      </c>
      <c r="P276" s="38">
        <f t="shared" ref="P276:P339" si="19">IF(L276=0,"", MAX(((SUMPRODUCT(G276:K276,$F$10:$J$10)/L276)),0.1))</f>
        <v>0.65</v>
      </c>
      <c r="R276" s="38">
        <f t="shared" ref="R276:R339" si="20">IF(L276=0,$I$4,P276)</f>
        <v>0.65</v>
      </c>
      <c r="S276" s="38"/>
      <c r="T276" s="47">
        <v>310468.54475565889</v>
      </c>
      <c r="U276" s="47"/>
      <c r="V276" s="47">
        <f t="shared" si="18"/>
        <v>310468.54475565889</v>
      </c>
      <c r="W276" s="47">
        <f t="shared" ref="W276:W339" si="21">V276*R276</f>
        <v>201804.55409117829</v>
      </c>
      <c r="Z276" s="54"/>
    </row>
    <row r="277" spans="5:26" x14ac:dyDescent="0.2">
      <c r="E277" s="13">
        <v>172951</v>
      </c>
      <c r="F277" s="13" t="s">
        <v>73</v>
      </c>
      <c r="G277" s="47">
        <v>0.106</v>
      </c>
      <c r="H277" s="47">
        <v>0</v>
      </c>
      <c r="I277" s="47">
        <v>0</v>
      </c>
      <c r="J277" s="47">
        <v>0</v>
      </c>
      <c r="K277" s="47">
        <v>0</v>
      </c>
      <c r="L277" s="47">
        <v>0.106</v>
      </c>
      <c r="M277" s="47">
        <v>2</v>
      </c>
      <c r="N277" s="47">
        <v>0.106</v>
      </c>
      <c r="O277" s="47">
        <v>0</v>
      </c>
      <c r="P277" s="38">
        <f t="shared" si="19"/>
        <v>0.65</v>
      </c>
      <c r="R277" s="38">
        <f t="shared" si="20"/>
        <v>0.65</v>
      </c>
      <c r="S277" s="38"/>
      <c r="T277" s="47">
        <v>92965.157469208614</v>
      </c>
      <c r="U277" s="47"/>
      <c r="V277" s="47">
        <f t="shared" si="18"/>
        <v>92965.157469208614</v>
      </c>
      <c r="W277" s="47">
        <f t="shared" si="21"/>
        <v>60427.352354985604</v>
      </c>
      <c r="Z277" s="54"/>
    </row>
    <row r="278" spans="5:26" x14ac:dyDescent="0.2">
      <c r="E278" s="13">
        <v>172950</v>
      </c>
      <c r="F278" s="13" t="s">
        <v>73</v>
      </c>
      <c r="G278" s="47">
        <v>1.77</v>
      </c>
      <c r="H278" s="47">
        <v>0</v>
      </c>
      <c r="I278" s="47">
        <v>0</v>
      </c>
      <c r="J278" s="47">
        <v>0</v>
      </c>
      <c r="K278" s="47">
        <v>0</v>
      </c>
      <c r="L278" s="47">
        <v>1.77</v>
      </c>
      <c r="M278" s="47">
        <v>2</v>
      </c>
      <c r="N278" s="47">
        <v>1.77</v>
      </c>
      <c r="O278" s="47">
        <v>0</v>
      </c>
      <c r="P278" s="38">
        <f t="shared" si="19"/>
        <v>0.65</v>
      </c>
      <c r="R278" s="38">
        <f t="shared" si="20"/>
        <v>0.65</v>
      </c>
      <c r="S278" s="38"/>
      <c r="T278" s="47">
        <v>1552342.7237782946</v>
      </c>
      <c r="U278" s="47"/>
      <c r="V278" s="47">
        <f t="shared" si="18"/>
        <v>1552342.7237782946</v>
      </c>
      <c r="W278" s="47">
        <f t="shared" si="21"/>
        <v>1009022.7704558915</v>
      </c>
      <c r="Z278" s="54"/>
    </row>
    <row r="279" spans="5:26" x14ac:dyDescent="0.2">
      <c r="E279" s="13">
        <v>172949</v>
      </c>
      <c r="F279" s="13" t="s">
        <v>73</v>
      </c>
      <c r="G279" s="47">
        <v>4.4405999999999999</v>
      </c>
      <c r="H279" s="47">
        <v>5.9809999999999999</v>
      </c>
      <c r="I279" s="47">
        <v>4.9535999999999998</v>
      </c>
      <c r="J279" s="47">
        <v>3.4988000000000001</v>
      </c>
      <c r="K279" s="47">
        <v>5.6619999999999999</v>
      </c>
      <c r="L279" s="47">
        <v>24.535999999999998</v>
      </c>
      <c r="M279" s="47">
        <v>2</v>
      </c>
      <c r="N279" s="47">
        <v>24.536000000000001</v>
      </c>
      <c r="O279" s="47">
        <v>0</v>
      </c>
      <c r="P279" s="38">
        <f t="shared" si="19"/>
        <v>0.28171768014346271</v>
      </c>
      <c r="R279" s="38">
        <f t="shared" si="20"/>
        <v>0.28171768014346271</v>
      </c>
      <c r="S279" s="38"/>
      <c r="T279" s="47">
        <v>21518802.864759456</v>
      </c>
      <c r="U279" s="47"/>
      <c r="V279" s="47">
        <f t="shared" si="18"/>
        <v>21518802.864759456</v>
      </c>
      <c r="W279" s="47">
        <f t="shared" si="21"/>
        <v>6062227.222524534</v>
      </c>
      <c r="Z279" s="54"/>
    </row>
    <row r="280" spans="5:26" x14ac:dyDescent="0.2">
      <c r="E280" s="13">
        <v>172948</v>
      </c>
      <c r="F280" s="13" t="s">
        <v>73</v>
      </c>
      <c r="G280" s="47">
        <v>0.73599999999999999</v>
      </c>
      <c r="H280" s="47">
        <v>0</v>
      </c>
      <c r="I280" s="47">
        <v>0</v>
      </c>
      <c r="J280" s="47">
        <v>0</v>
      </c>
      <c r="K280" s="47">
        <v>0</v>
      </c>
      <c r="L280" s="47">
        <v>0.73599999999999999</v>
      </c>
      <c r="M280" s="47">
        <v>2</v>
      </c>
      <c r="N280" s="47">
        <v>0.73599999999999999</v>
      </c>
      <c r="O280" s="47">
        <v>0</v>
      </c>
      <c r="P280" s="38">
        <f t="shared" si="19"/>
        <v>0.65</v>
      </c>
      <c r="R280" s="38">
        <f t="shared" si="20"/>
        <v>0.65</v>
      </c>
      <c r="S280" s="38"/>
      <c r="T280" s="47">
        <v>645493.92355978815</v>
      </c>
      <c r="U280" s="47"/>
      <c r="V280" s="47">
        <f t="shared" si="18"/>
        <v>645493.92355978815</v>
      </c>
      <c r="W280" s="47">
        <f t="shared" si="21"/>
        <v>419571.05031386233</v>
      </c>
      <c r="Z280" s="54"/>
    </row>
    <row r="281" spans="5:26" x14ac:dyDescent="0.2">
      <c r="E281" s="13">
        <v>172947</v>
      </c>
      <c r="F281" s="13" t="s">
        <v>73</v>
      </c>
      <c r="G281" s="47">
        <v>0</v>
      </c>
      <c r="H281" s="47">
        <v>0</v>
      </c>
      <c r="I281" s="47">
        <v>0</v>
      </c>
      <c r="J281" s="47">
        <v>0</v>
      </c>
      <c r="K281" s="47">
        <v>0</v>
      </c>
      <c r="L281" s="47">
        <v>0</v>
      </c>
      <c r="M281" s="47">
        <v>2</v>
      </c>
      <c r="N281" s="47">
        <v>0.434</v>
      </c>
      <c r="O281" s="47">
        <v>0.434</v>
      </c>
      <c r="P281" s="38" t="str">
        <f t="shared" si="19"/>
        <v/>
      </c>
      <c r="R281" s="38">
        <f t="shared" si="20"/>
        <v>0.1</v>
      </c>
      <c r="S281" s="38"/>
      <c r="T281" s="47">
        <v>380630.92775128805</v>
      </c>
      <c r="U281" s="47"/>
      <c r="V281" s="47">
        <f t="shared" si="18"/>
        <v>380630.92775128805</v>
      </c>
      <c r="W281" s="47">
        <f t="shared" si="21"/>
        <v>38063.092775128804</v>
      </c>
      <c r="Z281" s="54"/>
    </row>
    <row r="282" spans="5:26" x14ac:dyDescent="0.2">
      <c r="E282" s="13">
        <v>172946</v>
      </c>
      <c r="F282" s="13" t="s">
        <v>73</v>
      </c>
      <c r="G282" s="47">
        <v>0.374</v>
      </c>
      <c r="H282" s="47">
        <v>0</v>
      </c>
      <c r="I282" s="47">
        <v>0</v>
      </c>
      <c r="J282" s="47">
        <v>0</v>
      </c>
      <c r="K282" s="47">
        <v>0</v>
      </c>
      <c r="L282" s="47">
        <v>0.374</v>
      </c>
      <c r="M282" s="47">
        <v>2</v>
      </c>
      <c r="N282" s="47">
        <v>0.374</v>
      </c>
      <c r="O282" s="47">
        <v>0</v>
      </c>
      <c r="P282" s="38">
        <f t="shared" si="19"/>
        <v>0.65</v>
      </c>
      <c r="R282" s="38">
        <f t="shared" si="20"/>
        <v>0.65</v>
      </c>
      <c r="S282" s="38"/>
      <c r="T282" s="47">
        <v>328009.14050456625</v>
      </c>
      <c r="U282" s="47"/>
      <c r="V282" s="47">
        <f t="shared" si="18"/>
        <v>328009.14050456625</v>
      </c>
      <c r="W282" s="47">
        <f t="shared" si="21"/>
        <v>213205.94132796806</v>
      </c>
      <c r="Z282" s="54"/>
    </row>
    <row r="283" spans="5:26" x14ac:dyDescent="0.2">
      <c r="E283" s="13">
        <v>172945</v>
      </c>
      <c r="F283" s="13" t="s">
        <v>73</v>
      </c>
      <c r="G283" s="47">
        <v>0.13200000000000001</v>
      </c>
      <c r="H283" s="47">
        <v>0</v>
      </c>
      <c r="I283" s="47">
        <v>0.1</v>
      </c>
      <c r="J283" s="47">
        <v>0.1</v>
      </c>
      <c r="K283" s="47">
        <v>0.77800000000000002</v>
      </c>
      <c r="L283" s="47">
        <v>1.1100000000000001</v>
      </c>
      <c r="M283" s="47">
        <v>2</v>
      </c>
      <c r="N283" s="47">
        <v>1.1100000000000001</v>
      </c>
      <c r="O283" s="47">
        <v>0</v>
      </c>
      <c r="P283" s="38">
        <f t="shared" si="19"/>
        <v>0.17216216216216215</v>
      </c>
      <c r="R283" s="38">
        <f t="shared" si="20"/>
        <v>0.17216216216216215</v>
      </c>
      <c r="S283" s="38"/>
      <c r="T283" s="47">
        <v>973503.06406435417</v>
      </c>
      <c r="U283" s="47"/>
      <c r="V283" s="47">
        <f t="shared" si="18"/>
        <v>973503.06406435417</v>
      </c>
      <c r="W283" s="47">
        <f t="shared" si="21"/>
        <v>167600.39238080906</v>
      </c>
      <c r="Z283" s="54"/>
    </row>
    <row r="284" spans="5:26" x14ac:dyDescent="0.2">
      <c r="E284" s="13">
        <v>172944</v>
      </c>
      <c r="F284" s="13" t="s">
        <v>73</v>
      </c>
      <c r="G284" s="47">
        <v>29.552199999999999</v>
      </c>
      <c r="H284" s="47">
        <v>10.5182</v>
      </c>
      <c r="I284" s="47">
        <v>3.2949999999999999</v>
      </c>
      <c r="J284" s="47">
        <v>3.6918000000000002</v>
      </c>
      <c r="K284" s="47">
        <v>6.8087999999999997</v>
      </c>
      <c r="L284" s="47">
        <v>53.866</v>
      </c>
      <c r="M284" s="47">
        <v>2</v>
      </c>
      <c r="N284" s="47">
        <v>53.905999999999999</v>
      </c>
      <c r="O284" s="47">
        <v>3.9999999999999147E-2</v>
      </c>
      <c r="P284" s="38">
        <f t="shared" si="19"/>
        <v>0.46002933204618862</v>
      </c>
      <c r="R284" s="38">
        <f t="shared" si="20"/>
        <v>0.46002933204618862</v>
      </c>
      <c r="S284" s="38"/>
      <c r="T284" s="47">
        <v>47277167.722029805</v>
      </c>
      <c r="U284" s="47"/>
      <c r="V284" s="47">
        <f t="shared" si="18"/>
        <v>47277167.722029805</v>
      </c>
      <c r="W284" s="47">
        <f t="shared" si="21"/>
        <v>21748883.888200998</v>
      </c>
      <c r="Z284" s="54"/>
    </row>
    <row r="285" spans="5:26" x14ac:dyDescent="0.2">
      <c r="E285" s="13">
        <v>172943</v>
      </c>
      <c r="F285" s="13" t="s">
        <v>73</v>
      </c>
      <c r="G285" s="47">
        <v>0</v>
      </c>
      <c r="H285" s="47">
        <v>0</v>
      </c>
      <c r="I285" s="47">
        <v>0</v>
      </c>
      <c r="J285" s="47">
        <v>0</v>
      </c>
      <c r="K285" s="47">
        <v>0</v>
      </c>
      <c r="L285" s="47">
        <v>0</v>
      </c>
      <c r="M285" s="47">
        <v>2</v>
      </c>
      <c r="N285" s="47">
        <v>0.39600000000000002</v>
      </c>
      <c r="O285" s="47">
        <v>0.39600000000000002</v>
      </c>
      <c r="P285" s="38" t="str">
        <f t="shared" si="19"/>
        <v/>
      </c>
      <c r="R285" s="38">
        <f t="shared" si="20"/>
        <v>0.1</v>
      </c>
      <c r="S285" s="38"/>
      <c r="T285" s="47">
        <v>347303.79582836421</v>
      </c>
      <c r="U285" s="47"/>
      <c r="V285" s="47">
        <f t="shared" si="18"/>
        <v>347303.79582836421</v>
      </c>
      <c r="W285" s="47">
        <f t="shared" si="21"/>
        <v>34730.379582836424</v>
      </c>
      <c r="Z285" s="54"/>
    </row>
    <row r="286" spans="5:26" x14ac:dyDescent="0.2">
      <c r="E286" s="13">
        <v>172942</v>
      </c>
      <c r="F286" s="13" t="s">
        <v>73</v>
      </c>
      <c r="G286" s="47">
        <v>0</v>
      </c>
      <c r="H286" s="47">
        <v>0</v>
      </c>
      <c r="I286" s="47">
        <v>0</v>
      </c>
      <c r="J286" s="47">
        <v>0</v>
      </c>
      <c r="K286" s="47">
        <v>0</v>
      </c>
      <c r="L286" s="47">
        <v>0</v>
      </c>
      <c r="M286" s="47">
        <v>2</v>
      </c>
      <c r="N286" s="47">
        <v>0.74199999999999999</v>
      </c>
      <c r="O286" s="47">
        <v>0.74199999999999999</v>
      </c>
      <c r="P286" s="38" t="str">
        <f t="shared" si="19"/>
        <v/>
      </c>
      <c r="R286" s="38">
        <f t="shared" si="20"/>
        <v>0.1</v>
      </c>
      <c r="S286" s="38"/>
      <c r="T286" s="47">
        <v>650756.10228446033</v>
      </c>
      <c r="U286" s="47"/>
      <c r="V286" s="47">
        <f t="shared" si="18"/>
        <v>650756.10228446033</v>
      </c>
      <c r="W286" s="47">
        <f t="shared" si="21"/>
        <v>65075.610228446036</v>
      </c>
      <c r="Z286" s="54"/>
    </row>
    <row r="287" spans="5:26" x14ac:dyDescent="0.2">
      <c r="E287" s="13">
        <v>172941</v>
      </c>
      <c r="F287" s="13" t="s">
        <v>73</v>
      </c>
      <c r="G287" s="47">
        <v>0</v>
      </c>
      <c r="H287" s="47">
        <v>0</v>
      </c>
      <c r="I287" s="47">
        <v>0</v>
      </c>
      <c r="J287" s="47">
        <v>0</v>
      </c>
      <c r="K287" s="47">
        <v>0</v>
      </c>
      <c r="L287" s="47">
        <v>0</v>
      </c>
      <c r="M287" s="47">
        <v>2</v>
      </c>
      <c r="N287" s="47">
        <v>0.154</v>
      </c>
      <c r="O287" s="47">
        <v>0.154</v>
      </c>
      <c r="P287" s="38" t="str">
        <f t="shared" si="19"/>
        <v/>
      </c>
      <c r="R287" s="38">
        <f t="shared" si="20"/>
        <v>0.1</v>
      </c>
      <c r="S287" s="38"/>
      <c r="T287" s="47">
        <v>135062.58726658608</v>
      </c>
      <c r="U287" s="47"/>
      <c r="V287" s="47">
        <f t="shared" si="18"/>
        <v>135062.58726658608</v>
      </c>
      <c r="W287" s="47">
        <f t="shared" si="21"/>
        <v>13506.258726658609</v>
      </c>
      <c r="Z287" s="54"/>
    </row>
    <row r="288" spans="5:26" x14ac:dyDescent="0.2">
      <c r="E288" s="13">
        <v>172940</v>
      </c>
      <c r="F288" s="13" t="s">
        <v>73</v>
      </c>
      <c r="G288" s="47">
        <v>0</v>
      </c>
      <c r="H288" s="47">
        <v>0</v>
      </c>
      <c r="I288" s="47">
        <v>0</v>
      </c>
      <c r="J288" s="47">
        <v>0</v>
      </c>
      <c r="K288" s="47">
        <v>0</v>
      </c>
      <c r="L288" s="47">
        <v>0</v>
      </c>
      <c r="M288" s="47">
        <v>2</v>
      </c>
      <c r="N288" s="47">
        <v>0.48</v>
      </c>
      <c r="O288" s="47">
        <v>0.48</v>
      </c>
      <c r="P288" s="38" t="str">
        <f t="shared" si="19"/>
        <v/>
      </c>
      <c r="R288" s="38">
        <f t="shared" si="20"/>
        <v>0.1</v>
      </c>
      <c r="S288" s="38"/>
      <c r="T288" s="47">
        <v>420974.29797377472</v>
      </c>
      <c r="U288" s="47"/>
      <c r="V288" s="47">
        <f t="shared" si="18"/>
        <v>420974.29797377472</v>
      </c>
      <c r="W288" s="47">
        <f t="shared" si="21"/>
        <v>42097.429797377474</v>
      </c>
      <c r="Z288" s="54"/>
    </row>
    <row r="289" spans="5:26" x14ac:dyDescent="0.2">
      <c r="E289" s="13">
        <v>172939</v>
      </c>
      <c r="F289" s="13" t="s">
        <v>73</v>
      </c>
      <c r="G289" s="47">
        <v>0</v>
      </c>
      <c r="H289" s="47">
        <v>0</v>
      </c>
      <c r="I289" s="47">
        <v>0</v>
      </c>
      <c r="J289" s="47">
        <v>0</v>
      </c>
      <c r="K289" s="47">
        <v>0</v>
      </c>
      <c r="L289" s="47">
        <v>0</v>
      </c>
      <c r="M289" s="47">
        <v>2</v>
      </c>
      <c r="N289" s="47">
        <v>0.158</v>
      </c>
      <c r="O289" s="47">
        <v>0.158</v>
      </c>
      <c r="P289" s="38" t="str">
        <f t="shared" si="19"/>
        <v/>
      </c>
      <c r="R289" s="38">
        <f t="shared" si="20"/>
        <v>0.1</v>
      </c>
      <c r="S289" s="38"/>
      <c r="T289" s="47">
        <v>138570.70641636755</v>
      </c>
      <c r="U289" s="47"/>
      <c r="V289" s="47">
        <f t="shared" si="18"/>
        <v>138570.70641636755</v>
      </c>
      <c r="W289" s="47">
        <f t="shared" si="21"/>
        <v>13857.070641636756</v>
      </c>
      <c r="Z289" s="54"/>
    </row>
    <row r="290" spans="5:26" x14ac:dyDescent="0.2">
      <c r="E290" s="13">
        <v>172938</v>
      </c>
      <c r="F290" s="13" t="s">
        <v>73</v>
      </c>
      <c r="G290" s="47">
        <v>0</v>
      </c>
      <c r="H290" s="47">
        <v>0</v>
      </c>
      <c r="I290" s="47">
        <v>0</v>
      </c>
      <c r="J290" s="47">
        <v>0</v>
      </c>
      <c r="K290" s="47">
        <v>0</v>
      </c>
      <c r="L290" s="47">
        <v>0</v>
      </c>
      <c r="M290" s="47">
        <v>2</v>
      </c>
      <c r="N290" s="47">
        <v>0.54800000000000004</v>
      </c>
      <c r="O290" s="47">
        <v>0.54800000000000004</v>
      </c>
      <c r="P290" s="38" t="str">
        <f t="shared" si="19"/>
        <v/>
      </c>
      <c r="R290" s="38">
        <f t="shared" si="20"/>
        <v>0.1</v>
      </c>
      <c r="S290" s="38"/>
      <c r="T290" s="47">
        <v>480612.32352005958</v>
      </c>
      <c r="U290" s="47"/>
      <c r="V290" s="47">
        <f t="shared" si="18"/>
        <v>480612.32352005958</v>
      </c>
      <c r="W290" s="47">
        <f t="shared" si="21"/>
        <v>48061.232352005958</v>
      </c>
      <c r="Z290" s="54"/>
    </row>
    <row r="291" spans="5:26" x14ac:dyDescent="0.2">
      <c r="E291" s="13">
        <v>172937</v>
      </c>
      <c r="F291" s="13" t="s">
        <v>73</v>
      </c>
      <c r="G291" s="47">
        <v>0</v>
      </c>
      <c r="H291" s="47">
        <v>0</v>
      </c>
      <c r="I291" s="47">
        <v>0</v>
      </c>
      <c r="J291" s="47">
        <v>0</v>
      </c>
      <c r="K291" s="47">
        <v>0</v>
      </c>
      <c r="L291" s="47">
        <v>0</v>
      </c>
      <c r="M291" s="47">
        <v>2</v>
      </c>
      <c r="N291" s="47">
        <v>0.63800000000000001</v>
      </c>
      <c r="O291" s="47">
        <v>0.63800000000000001</v>
      </c>
      <c r="P291" s="38" t="str">
        <f t="shared" si="19"/>
        <v/>
      </c>
      <c r="R291" s="38">
        <f t="shared" si="20"/>
        <v>0.1</v>
      </c>
      <c r="S291" s="38"/>
      <c r="T291" s="47">
        <v>559545.00439014239</v>
      </c>
      <c r="U291" s="47"/>
      <c r="V291" s="47">
        <f t="shared" si="18"/>
        <v>559545.00439014239</v>
      </c>
      <c r="W291" s="47">
        <f t="shared" si="21"/>
        <v>55954.500439014242</v>
      </c>
      <c r="Z291" s="54"/>
    </row>
    <row r="292" spans="5:26" x14ac:dyDescent="0.2">
      <c r="E292" s="13">
        <v>172936</v>
      </c>
      <c r="F292" s="13" t="s">
        <v>73</v>
      </c>
      <c r="G292" s="47">
        <v>0</v>
      </c>
      <c r="H292" s="47">
        <v>0</v>
      </c>
      <c r="I292" s="47">
        <v>0</v>
      </c>
      <c r="J292" s="47">
        <v>0</v>
      </c>
      <c r="K292" s="47">
        <v>0</v>
      </c>
      <c r="L292" s="47">
        <v>0</v>
      </c>
      <c r="M292" s="47">
        <v>2</v>
      </c>
      <c r="N292" s="47">
        <v>6.8000000000000005E-2</v>
      </c>
      <c r="O292" s="47">
        <v>6.8000000000000005E-2</v>
      </c>
      <c r="P292" s="38" t="str">
        <f t="shared" si="19"/>
        <v/>
      </c>
      <c r="R292" s="38">
        <f t="shared" si="20"/>
        <v>0.1</v>
      </c>
      <c r="S292" s="38"/>
      <c r="T292" s="47">
        <v>59638.025546284756</v>
      </c>
      <c r="U292" s="47"/>
      <c r="V292" s="47">
        <f t="shared" si="18"/>
        <v>59638.025546284756</v>
      </c>
      <c r="W292" s="47">
        <f t="shared" si="21"/>
        <v>5963.8025546284762</v>
      </c>
      <c r="Z292" s="54"/>
    </row>
    <row r="293" spans="5:26" x14ac:dyDescent="0.2">
      <c r="E293" s="13">
        <v>172935</v>
      </c>
      <c r="F293" s="13" t="s">
        <v>73</v>
      </c>
      <c r="G293" s="47">
        <v>0</v>
      </c>
      <c r="H293" s="47">
        <v>0</v>
      </c>
      <c r="I293" s="47">
        <v>0</v>
      </c>
      <c r="J293" s="47">
        <v>0</v>
      </c>
      <c r="K293" s="47">
        <v>0</v>
      </c>
      <c r="L293" s="47">
        <v>0</v>
      </c>
      <c r="M293" s="47">
        <v>2</v>
      </c>
      <c r="N293" s="47">
        <v>3.4000000000000002E-2</v>
      </c>
      <c r="O293" s="47">
        <v>3.4000000000000002E-2</v>
      </c>
      <c r="P293" s="38" t="str">
        <f t="shared" si="19"/>
        <v/>
      </c>
      <c r="R293" s="38">
        <f t="shared" si="20"/>
        <v>0.1</v>
      </c>
      <c r="S293" s="38"/>
      <c r="T293" s="47">
        <v>29819.012773142378</v>
      </c>
      <c r="U293" s="47"/>
      <c r="V293" s="47">
        <f t="shared" si="18"/>
        <v>29819.012773142378</v>
      </c>
      <c r="W293" s="47">
        <f t="shared" si="21"/>
        <v>2981.9012773142381</v>
      </c>
      <c r="Z293" s="54"/>
    </row>
    <row r="294" spans="5:26" x14ac:dyDescent="0.2">
      <c r="E294" s="13">
        <v>172934</v>
      </c>
      <c r="F294" s="13" t="s">
        <v>73</v>
      </c>
      <c r="G294" s="47">
        <v>0.09</v>
      </c>
      <c r="H294" s="47">
        <v>0</v>
      </c>
      <c r="I294" s="47">
        <v>0</v>
      </c>
      <c r="J294" s="47">
        <v>0</v>
      </c>
      <c r="K294" s="47">
        <v>0</v>
      </c>
      <c r="L294" s="47">
        <v>0.09</v>
      </c>
      <c r="M294" s="47">
        <v>2</v>
      </c>
      <c r="N294" s="47">
        <v>0.09</v>
      </c>
      <c r="O294" s="47">
        <v>0</v>
      </c>
      <c r="P294" s="38">
        <f t="shared" si="19"/>
        <v>0.65</v>
      </c>
      <c r="R294" s="38">
        <f t="shared" si="20"/>
        <v>0.65</v>
      </c>
      <c r="S294" s="38"/>
      <c r="T294" s="47">
        <v>0</v>
      </c>
      <c r="U294" s="47"/>
      <c r="V294" s="47">
        <f t="shared" si="18"/>
        <v>0</v>
      </c>
      <c r="W294" s="47">
        <f t="shared" si="21"/>
        <v>0</v>
      </c>
      <c r="Z294" s="54"/>
    </row>
    <row r="295" spans="5:26" x14ac:dyDescent="0.2">
      <c r="E295" s="13">
        <v>172933</v>
      </c>
      <c r="F295" s="13" t="s">
        <v>73</v>
      </c>
      <c r="G295" s="47">
        <v>1.0940000000000001</v>
      </c>
      <c r="H295" s="47">
        <v>0</v>
      </c>
      <c r="I295" s="47">
        <v>0</v>
      </c>
      <c r="J295" s="47">
        <v>0</v>
      </c>
      <c r="K295" s="47">
        <v>0</v>
      </c>
      <c r="L295" s="47">
        <v>1.0940000000000001</v>
      </c>
      <c r="M295" s="47">
        <v>2</v>
      </c>
      <c r="N295" s="47">
        <v>1.0940000000000001</v>
      </c>
      <c r="O295" s="47">
        <v>0</v>
      </c>
      <c r="P295" s="38">
        <f t="shared" si="19"/>
        <v>0.65</v>
      </c>
      <c r="R295" s="38">
        <f t="shared" si="20"/>
        <v>0.65</v>
      </c>
      <c r="S295" s="38"/>
      <c r="T295" s="47">
        <v>0</v>
      </c>
      <c r="U295" s="47"/>
      <c r="V295" s="47">
        <f t="shared" si="18"/>
        <v>0</v>
      </c>
      <c r="W295" s="47">
        <f t="shared" si="21"/>
        <v>0</v>
      </c>
      <c r="Z295" s="54"/>
    </row>
    <row r="296" spans="5:26" x14ac:dyDescent="0.2">
      <c r="E296" s="13">
        <v>172932</v>
      </c>
      <c r="F296" s="13" t="s">
        <v>73</v>
      </c>
      <c r="G296" s="47">
        <v>0.85</v>
      </c>
      <c r="H296" s="47">
        <v>0.33400000000000002</v>
      </c>
      <c r="I296" s="47">
        <v>0</v>
      </c>
      <c r="J296" s="47">
        <v>0</v>
      </c>
      <c r="K296" s="47">
        <v>0</v>
      </c>
      <c r="L296" s="47">
        <v>1.1839999999999999</v>
      </c>
      <c r="M296" s="47">
        <v>2</v>
      </c>
      <c r="N296" s="47">
        <v>1.1839999999999999</v>
      </c>
      <c r="O296" s="47">
        <v>0</v>
      </c>
      <c r="P296" s="38">
        <f t="shared" si="19"/>
        <v>0.57242398648648651</v>
      </c>
      <c r="R296" s="38">
        <f t="shared" si="20"/>
        <v>0.57242398648648651</v>
      </c>
      <c r="S296" s="38"/>
      <c r="T296" s="47">
        <v>1038403.2683353112</v>
      </c>
      <c r="U296" s="47"/>
      <c r="V296" s="47">
        <f t="shared" si="18"/>
        <v>1038403.2683353112</v>
      </c>
      <c r="W296" s="47">
        <f t="shared" si="21"/>
        <v>594406.93844109564</v>
      </c>
      <c r="Z296" s="54"/>
    </row>
    <row r="297" spans="5:26" x14ac:dyDescent="0.2">
      <c r="E297" s="13">
        <v>172931</v>
      </c>
      <c r="F297" s="13" t="s">
        <v>73</v>
      </c>
      <c r="G297" s="47">
        <v>18.184999999999999</v>
      </c>
      <c r="H297" s="47">
        <v>9.593</v>
      </c>
      <c r="I297" s="47">
        <v>3.4550000000000001</v>
      </c>
      <c r="J297" s="47">
        <v>2.4279999999999999</v>
      </c>
      <c r="K297" s="47">
        <v>9.2409999999999997</v>
      </c>
      <c r="L297" s="47">
        <v>42.901999999999994</v>
      </c>
      <c r="M297" s="47">
        <v>2</v>
      </c>
      <c r="N297" s="47">
        <v>42.932000000000002</v>
      </c>
      <c r="O297" s="47">
        <v>3.0000000000008242E-2</v>
      </c>
      <c r="P297" s="38">
        <f t="shared" si="19"/>
        <v>0.40066080835392293</v>
      </c>
      <c r="R297" s="38">
        <f t="shared" si="20"/>
        <v>0.40066080835392293</v>
      </c>
      <c r="S297" s="38"/>
      <c r="T297" s="47">
        <v>37652642.834604383</v>
      </c>
      <c r="U297" s="47"/>
      <c r="V297" s="47">
        <f t="shared" si="18"/>
        <v>37652642.834604383</v>
      </c>
      <c r="W297" s="47">
        <f t="shared" si="21"/>
        <v>15085938.314774135</v>
      </c>
      <c r="Z297" s="54"/>
    </row>
    <row r="298" spans="5:26" x14ac:dyDescent="0.2">
      <c r="E298" s="13">
        <v>172930</v>
      </c>
      <c r="F298" s="13" t="s">
        <v>73</v>
      </c>
      <c r="G298" s="47">
        <v>0</v>
      </c>
      <c r="H298" s="47">
        <v>0</v>
      </c>
      <c r="I298" s="47">
        <v>0</v>
      </c>
      <c r="J298" s="47">
        <v>0</v>
      </c>
      <c r="K298" s="47">
        <v>0</v>
      </c>
      <c r="L298" s="47">
        <v>0</v>
      </c>
      <c r="M298" s="47">
        <v>2</v>
      </c>
      <c r="N298" s="47">
        <v>0.254</v>
      </c>
      <c r="O298" s="47">
        <v>0.254</v>
      </c>
      <c r="P298" s="38" t="str">
        <f t="shared" si="19"/>
        <v/>
      </c>
      <c r="R298" s="38">
        <f t="shared" si="20"/>
        <v>0.1</v>
      </c>
      <c r="S298" s="38"/>
      <c r="T298" s="47">
        <v>222765.56601112252</v>
      </c>
      <c r="U298" s="47"/>
      <c r="V298" s="47">
        <f t="shared" si="18"/>
        <v>222765.56601112252</v>
      </c>
      <c r="W298" s="47">
        <f t="shared" si="21"/>
        <v>22276.556601112254</v>
      </c>
      <c r="Z298" s="54"/>
    </row>
    <row r="299" spans="5:26" x14ac:dyDescent="0.2">
      <c r="E299" s="13">
        <v>172929</v>
      </c>
      <c r="F299" s="13" t="s">
        <v>73</v>
      </c>
      <c r="G299" s="47">
        <v>0</v>
      </c>
      <c r="H299" s="47">
        <v>0</v>
      </c>
      <c r="I299" s="47">
        <v>0</v>
      </c>
      <c r="J299" s="47">
        <v>0</v>
      </c>
      <c r="K299" s="47">
        <v>0</v>
      </c>
      <c r="L299" s="47">
        <v>0</v>
      </c>
      <c r="M299" s="47">
        <v>2</v>
      </c>
      <c r="N299" s="47">
        <v>0.82799999999999996</v>
      </c>
      <c r="O299" s="47">
        <v>0.82799999999999996</v>
      </c>
      <c r="P299" s="38" t="str">
        <f t="shared" si="19"/>
        <v/>
      </c>
      <c r="R299" s="38">
        <f t="shared" si="20"/>
        <v>0.1</v>
      </c>
      <c r="S299" s="38"/>
      <c r="T299" s="47">
        <v>726180.66400476149</v>
      </c>
      <c r="U299" s="47"/>
      <c r="V299" s="47">
        <f t="shared" si="18"/>
        <v>726180.66400476149</v>
      </c>
      <c r="W299" s="47">
        <f t="shared" si="21"/>
        <v>72618.066400476149</v>
      </c>
      <c r="Z299" s="54"/>
    </row>
    <row r="300" spans="5:26" x14ac:dyDescent="0.2">
      <c r="E300" s="13">
        <v>172928</v>
      </c>
      <c r="F300" s="13" t="s">
        <v>73</v>
      </c>
      <c r="G300" s="47">
        <v>0</v>
      </c>
      <c r="H300" s="47">
        <v>0</v>
      </c>
      <c r="I300" s="47">
        <v>0</v>
      </c>
      <c r="J300" s="47">
        <v>0</v>
      </c>
      <c r="K300" s="47">
        <v>0</v>
      </c>
      <c r="L300" s="47">
        <v>0</v>
      </c>
      <c r="M300" s="47">
        <v>2</v>
      </c>
      <c r="N300" s="47">
        <v>0.73199999999999998</v>
      </c>
      <c r="O300" s="47">
        <v>0.73199999999999998</v>
      </c>
      <c r="P300" s="38" t="str">
        <f t="shared" si="19"/>
        <v/>
      </c>
      <c r="R300" s="38">
        <f t="shared" si="20"/>
        <v>0.1</v>
      </c>
      <c r="S300" s="38"/>
      <c r="T300" s="47">
        <v>641985.8044100065</v>
      </c>
      <c r="U300" s="47"/>
      <c r="V300" s="47">
        <f t="shared" si="18"/>
        <v>641985.8044100065</v>
      </c>
      <c r="W300" s="47">
        <f t="shared" si="21"/>
        <v>64198.580441000653</v>
      </c>
      <c r="Z300" s="54"/>
    </row>
    <row r="301" spans="5:26" x14ac:dyDescent="0.2">
      <c r="E301" s="13">
        <v>172927</v>
      </c>
      <c r="F301" s="13" t="s">
        <v>73</v>
      </c>
      <c r="G301" s="47">
        <v>0.47799999999999998</v>
      </c>
      <c r="H301" s="47">
        <v>0</v>
      </c>
      <c r="I301" s="47">
        <v>0</v>
      </c>
      <c r="J301" s="47">
        <v>0</v>
      </c>
      <c r="K301" s="47">
        <v>0</v>
      </c>
      <c r="L301" s="47">
        <v>0.47799999999999998</v>
      </c>
      <c r="M301" s="47">
        <v>2</v>
      </c>
      <c r="N301" s="47">
        <v>0.47799999999999998</v>
      </c>
      <c r="O301" s="47">
        <v>0</v>
      </c>
      <c r="P301" s="38">
        <f t="shared" si="19"/>
        <v>0.65</v>
      </c>
      <c r="R301" s="38">
        <f t="shared" si="20"/>
        <v>0.65</v>
      </c>
      <c r="S301" s="38"/>
      <c r="T301" s="47">
        <v>419220.23839888407</v>
      </c>
      <c r="U301" s="47"/>
      <c r="V301" s="47">
        <f t="shared" si="18"/>
        <v>419220.23839888407</v>
      </c>
      <c r="W301" s="47">
        <f t="shared" si="21"/>
        <v>272493.15495927463</v>
      </c>
      <c r="Z301" s="54"/>
    </row>
    <row r="302" spans="5:26" x14ac:dyDescent="0.2">
      <c r="E302" s="13">
        <v>172926</v>
      </c>
      <c r="F302" s="13" t="s">
        <v>73</v>
      </c>
      <c r="G302" s="47">
        <v>23.616199999999999</v>
      </c>
      <c r="H302" s="47">
        <v>16.633800000000001</v>
      </c>
      <c r="I302" s="47">
        <v>8.5039999999999996</v>
      </c>
      <c r="J302" s="47">
        <v>5.1440000000000001</v>
      </c>
      <c r="K302" s="47">
        <v>10.021000000000001</v>
      </c>
      <c r="L302" s="47">
        <v>63.918999999999997</v>
      </c>
      <c r="M302" s="47">
        <v>2</v>
      </c>
      <c r="N302" s="47">
        <v>63.926000000000002</v>
      </c>
      <c r="O302" s="47">
        <v>7.0000000000050022E-3</v>
      </c>
      <c r="P302" s="38">
        <f t="shared" si="19"/>
        <v>0.38475109122483137</v>
      </c>
      <c r="R302" s="38">
        <f t="shared" si="20"/>
        <v>0.38475109122483137</v>
      </c>
      <c r="S302" s="38"/>
      <c r="T302" s="47">
        <v>56065006.192232355</v>
      </c>
      <c r="U302" s="47"/>
      <c r="V302" s="47">
        <f t="shared" si="18"/>
        <v>56065006.192232355</v>
      </c>
      <c r="W302" s="47">
        <f t="shared" si="21"/>
        <v>21571072.311988328</v>
      </c>
      <c r="Z302" s="54"/>
    </row>
    <row r="303" spans="5:26" x14ac:dyDescent="0.2">
      <c r="E303" s="13">
        <v>172925</v>
      </c>
      <c r="F303" s="13" t="s">
        <v>73</v>
      </c>
      <c r="G303" s="47">
        <v>0</v>
      </c>
      <c r="H303" s="47">
        <v>0</v>
      </c>
      <c r="I303" s="47">
        <v>0</v>
      </c>
      <c r="J303" s="47">
        <v>0</v>
      </c>
      <c r="K303" s="47">
        <v>0</v>
      </c>
      <c r="L303" s="47">
        <v>0</v>
      </c>
      <c r="M303" s="47">
        <v>2</v>
      </c>
      <c r="N303" s="47">
        <v>0.152</v>
      </c>
      <c r="O303" s="47">
        <v>0.152</v>
      </c>
      <c r="P303" s="38" t="str">
        <f t="shared" si="19"/>
        <v/>
      </c>
      <c r="R303" s="38">
        <f t="shared" si="20"/>
        <v>0.1</v>
      </c>
      <c r="S303" s="38"/>
      <c r="T303" s="47">
        <v>142539.51655619079</v>
      </c>
      <c r="U303" s="47"/>
      <c r="V303" s="47">
        <f t="shared" si="18"/>
        <v>142539.51655619079</v>
      </c>
      <c r="W303" s="47">
        <f t="shared" si="21"/>
        <v>14253.951655619079</v>
      </c>
      <c r="Z303" s="54"/>
    </row>
    <row r="304" spans="5:26" x14ac:dyDescent="0.2">
      <c r="E304" s="13">
        <v>172924</v>
      </c>
      <c r="F304" s="13" t="s">
        <v>73</v>
      </c>
      <c r="G304" s="47">
        <v>0.378</v>
      </c>
      <c r="H304" s="47">
        <v>0.2</v>
      </c>
      <c r="I304" s="47">
        <v>0</v>
      </c>
      <c r="J304" s="47">
        <v>0</v>
      </c>
      <c r="K304" s="47">
        <v>0</v>
      </c>
      <c r="L304" s="47">
        <v>0.57800000000000007</v>
      </c>
      <c r="M304" s="47">
        <v>2</v>
      </c>
      <c r="N304" s="47">
        <v>0.57799999999999996</v>
      </c>
      <c r="O304" s="47">
        <v>0</v>
      </c>
      <c r="P304" s="38">
        <f t="shared" si="19"/>
        <v>0.55484429065743934</v>
      </c>
      <c r="R304" s="38">
        <f t="shared" si="20"/>
        <v>0.55484429065743934</v>
      </c>
      <c r="S304" s="38"/>
      <c r="T304" s="47">
        <v>637468.40141566796</v>
      </c>
      <c r="U304" s="47"/>
      <c r="V304" s="47">
        <f t="shared" si="18"/>
        <v>637468.40141566796</v>
      </c>
      <c r="W304" s="47">
        <f t="shared" si="21"/>
        <v>353695.70300000807</v>
      </c>
      <c r="Z304" s="54"/>
    </row>
    <row r="305" spans="5:26" x14ac:dyDescent="0.2">
      <c r="E305" s="13">
        <v>172923</v>
      </c>
      <c r="F305" s="13" t="s">
        <v>73</v>
      </c>
      <c r="G305" s="47">
        <v>0.254</v>
      </c>
      <c r="H305" s="47">
        <v>1.18</v>
      </c>
      <c r="I305" s="47">
        <v>0.2</v>
      </c>
      <c r="J305" s="47">
        <v>0</v>
      </c>
      <c r="K305" s="47">
        <v>0.1</v>
      </c>
      <c r="L305" s="47">
        <v>1.734</v>
      </c>
      <c r="M305" s="47">
        <v>2</v>
      </c>
      <c r="N305" s="47">
        <v>1.734</v>
      </c>
      <c r="O305" s="47">
        <v>0</v>
      </c>
      <c r="P305" s="38">
        <f t="shared" si="19"/>
        <v>0.37635524798154563</v>
      </c>
      <c r="R305" s="38">
        <f t="shared" si="20"/>
        <v>0.37635524798154563</v>
      </c>
      <c r="S305" s="38"/>
      <c r="T305" s="47">
        <v>1912405.2042470044</v>
      </c>
      <c r="U305" s="47"/>
      <c r="V305" s="47">
        <f t="shared" si="18"/>
        <v>1912405.2042470044</v>
      </c>
      <c r="W305" s="47">
        <f t="shared" si="21"/>
        <v>719743.73488557979</v>
      </c>
      <c r="Z305" s="54"/>
    </row>
    <row r="306" spans="5:26" x14ac:dyDescent="0.2">
      <c r="E306" s="13">
        <v>172922</v>
      </c>
      <c r="F306" s="13" t="s">
        <v>73</v>
      </c>
      <c r="G306" s="47">
        <v>0.09</v>
      </c>
      <c r="H306" s="47">
        <v>0</v>
      </c>
      <c r="I306" s="47">
        <v>0</v>
      </c>
      <c r="J306" s="47">
        <v>0</v>
      </c>
      <c r="K306" s="47">
        <v>0</v>
      </c>
      <c r="L306" s="47">
        <v>0.09</v>
      </c>
      <c r="M306" s="47">
        <v>2</v>
      </c>
      <c r="N306" s="47">
        <v>0.09</v>
      </c>
      <c r="O306" s="47">
        <v>0</v>
      </c>
      <c r="P306" s="38">
        <f t="shared" si="19"/>
        <v>0.65</v>
      </c>
      <c r="R306" s="38">
        <f t="shared" si="20"/>
        <v>0.65</v>
      </c>
      <c r="S306" s="38"/>
      <c r="T306" s="47">
        <v>79964.117476168321</v>
      </c>
      <c r="U306" s="47"/>
      <c r="V306" s="47">
        <f t="shared" si="18"/>
        <v>79964.117476168321</v>
      </c>
      <c r="W306" s="47">
        <f t="shared" si="21"/>
        <v>51976.676359509409</v>
      </c>
      <c r="Z306" s="54"/>
    </row>
    <row r="307" spans="5:26" x14ac:dyDescent="0.2">
      <c r="E307" s="13">
        <v>172921</v>
      </c>
      <c r="F307" s="13" t="s">
        <v>73</v>
      </c>
      <c r="G307" s="47">
        <v>0.47</v>
      </c>
      <c r="H307" s="47">
        <v>0.13</v>
      </c>
      <c r="I307" s="47">
        <v>0.13</v>
      </c>
      <c r="J307" s="47">
        <v>0</v>
      </c>
      <c r="K307" s="47">
        <v>0</v>
      </c>
      <c r="L307" s="47">
        <v>0.73</v>
      </c>
      <c r="M307" s="47">
        <v>2</v>
      </c>
      <c r="N307" s="47">
        <v>0.73</v>
      </c>
      <c r="O307" s="47">
        <v>0</v>
      </c>
      <c r="P307" s="38">
        <f t="shared" si="19"/>
        <v>0.51643835616438361</v>
      </c>
      <c r="R307" s="38">
        <f t="shared" si="20"/>
        <v>0.51643835616438361</v>
      </c>
      <c r="S307" s="38"/>
      <c r="T307" s="47">
        <v>648597.8417511431</v>
      </c>
      <c r="U307" s="47"/>
      <c r="V307" s="47">
        <f t="shared" si="18"/>
        <v>648597.8417511431</v>
      </c>
      <c r="W307" s="47">
        <f t="shared" si="21"/>
        <v>334960.80320572737</v>
      </c>
      <c r="Z307" s="54"/>
    </row>
    <row r="308" spans="5:26" x14ac:dyDescent="0.2">
      <c r="E308" s="13">
        <v>172920</v>
      </c>
      <c r="F308" s="13" t="s">
        <v>73</v>
      </c>
      <c r="G308" s="47">
        <v>0.46200000000000002</v>
      </c>
      <c r="H308" s="47">
        <v>0.21</v>
      </c>
      <c r="I308" s="47">
        <v>0.52</v>
      </c>
      <c r="J308" s="47">
        <v>0.39</v>
      </c>
      <c r="K308" s="47">
        <v>0</v>
      </c>
      <c r="L308" s="47">
        <v>1.5820000000000003</v>
      </c>
      <c r="M308" s="47">
        <v>2</v>
      </c>
      <c r="N308" s="47">
        <v>1.5820000000000001</v>
      </c>
      <c r="O308" s="47">
        <v>0</v>
      </c>
      <c r="P308" s="38">
        <f t="shared" si="19"/>
        <v>0.32177623261694055</v>
      </c>
      <c r="R308" s="38">
        <f t="shared" si="20"/>
        <v>0.32177623261694055</v>
      </c>
      <c r="S308" s="38"/>
      <c r="T308" s="47">
        <v>1483536.2841571961</v>
      </c>
      <c r="U308" s="47"/>
      <c r="V308" s="47">
        <f t="shared" si="18"/>
        <v>1483536.2841571961</v>
      </c>
      <c r="W308" s="47">
        <f t="shared" si="21"/>
        <v>477366.71646663756</v>
      </c>
      <c r="Z308" s="54"/>
    </row>
    <row r="309" spans="5:26" x14ac:dyDescent="0.2">
      <c r="E309" s="13">
        <v>172919</v>
      </c>
      <c r="F309" s="13" t="s">
        <v>73</v>
      </c>
      <c r="G309" s="47">
        <v>22.538419999999999</v>
      </c>
      <c r="H309" s="47">
        <v>5.86</v>
      </c>
      <c r="I309" s="47">
        <v>1.383</v>
      </c>
      <c r="J309" s="47">
        <v>1.08</v>
      </c>
      <c r="K309" s="47">
        <v>4.5905800000000001</v>
      </c>
      <c r="L309" s="47">
        <v>35.451999999999998</v>
      </c>
      <c r="M309" s="47">
        <v>2</v>
      </c>
      <c r="N309" s="47">
        <v>35.451999999999998</v>
      </c>
      <c r="O309" s="47">
        <v>0</v>
      </c>
      <c r="P309" s="38">
        <f t="shared" si="19"/>
        <v>0.49804118244386786</v>
      </c>
      <c r="R309" s="38">
        <f t="shared" si="20"/>
        <v>0.49804118244386786</v>
      </c>
      <c r="S309" s="38"/>
      <c r="T309" s="47">
        <v>31498754.364056878</v>
      </c>
      <c r="U309" s="47"/>
      <c r="V309" s="47">
        <f t="shared" si="18"/>
        <v>31498754.364056878</v>
      </c>
      <c r="W309" s="47">
        <f t="shared" si="21"/>
        <v>15687676.868983831</v>
      </c>
      <c r="Z309" s="54"/>
    </row>
    <row r="310" spans="5:26" x14ac:dyDescent="0.2">
      <c r="E310" s="13">
        <v>172918</v>
      </c>
      <c r="F310" s="13" t="s">
        <v>73</v>
      </c>
      <c r="G310" s="47">
        <v>0.66976000000000002</v>
      </c>
      <c r="H310" s="47">
        <v>0</v>
      </c>
      <c r="I310" s="47">
        <v>8.7389999999999995E-2</v>
      </c>
      <c r="J310" s="47">
        <v>0</v>
      </c>
      <c r="K310" s="47">
        <v>8.7389999999999995E-2</v>
      </c>
      <c r="L310" s="47">
        <v>0.84453999999999996</v>
      </c>
      <c r="M310" s="47">
        <v>2</v>
      </c>
      <c r="N310" s="47">
        <v>1.046</v>
      </c>
      <c r="O310" s="47">
        <v>0.20146000000000008</v>
      </c>
      <c r="P310" s="38">
        <f t="shared" si="19"/>
        <v>0.54393664006441378</v>
      </c>
      <c r="R310" s="38">
        <f t="shared" si="20"/>
        <v>0.54393664006441378</v>
      </c>
      <c r="S310" s="38"/>
      <c r="T310" s="47">
        <v>980896.93630115513</v>
      </c>
      <c r="U310" s="47"/>
      <c r="V310" s="47">
        <f t="shared" si="18"/>
        <v>980896.93630115513</v>
      </c>
      <c r="W310" s="47">
        <f t="shared" si="21"/>
        <v>533545.78378112765</v>
      </c>
      <c r="Z310" s="54"/>
    </row>
    <row r="311" spans="5:26" x14ac:dyDescent="0.2">
      <c r="E311" s="13">
        <v>172917</v>
      </c>
      <c r="F311" s="13" t="s">
        <v>73</v>
      </c>
      <c r="G311" s="47">
        <v>0</v>
      </c>
      <c r="H311" s="47">
        <v>0</v>
      </c>
      <c r="I311" s="47">
        <v>0</v>
      </c>
      <c r="J311" s="47">
        <v>0</v>
      </c>
      <c r="K311" s="47">
        <v>0</v>
      </c>
      <c r="L311" s="47">
        <v>0</v>
      </c>
      <c r="M311" s="47">
        <v>2</v>
      </c>
      <c r="N311" s="47">
        <v>0.1</v>
      </c>
      <c r="O311" s="47">
        <v>0.1</v>
      </c>
      <c r="P311" s="38" t="str">
        <f t="shared" si="19"/>
        <v/>
      </c>
      <c r="R311" s="38">
        <f t="shared" si="20"/>
        <v>0.1</v>
      </c>
      <c r="S311" s="38"/>
      <c r="T311" s="47">
        <v>88849.019417964824</v>
      </c>
      <c r="U311" s="47"/>
      <c r="V311" s="47">
        <f t="shared" si="18"/>
        <v>88849.019417964824</v>
      </c>
      <c r="W311" s="47">
        <f t="shared" si="21"/>
        <v>8884.9019417964828</v>
      </c>
      <c r="Z311" s="54"/>
    </row>
    <row r="312" spans="5:26" x14ac:dyDescent="0.2">
      <c r="E312" s="13">
        <v>172916</v>
      </c>
      <c r="F312" s="13" t="s">
        <v>73</v>
      </c>
      <c r="G312" s="47">
        <v>0.19600000000000001</v>
      </c>
      <c r="H312" s="47">
        <v>0</v>
      </c>
      <c r="I312" s="47">
        <v>0</v>
      </c>
      <c r="J312" s="47">
        <v>0</v>
      </c>
      <c r="K312" s="47">
        <v>0</v>
      </c>
      <c r="L312" s="47">
        <v>0.19600000000000001</v>
      </c>
      <c r="M312" s="47">
        <v>2</v>
      </c>
      <c r="N312" s="47">
        <v>0.19600000000000001</v>
      </c>
      <c r="O312" s="47">
        <v>0</v>
      </c>
      <c r="P312" s="38">
        <f t="shared" si="19"/>
        <v>0.65</v>
      </c>
      <c r="R312" s="38">
        <f t="shared" si="20"/>
        <v>0.65</v>
      </c>
      <c r="S312" s="38"/>
      <c r="T312" s="47">
        <v>174144.07805921102</v>
      </c>
      <c r="U312" s="47"/>
      <c r="V312" s="47">
        <f t="shared" si="18"/>
        <v>174144.07805921102</v>
      </c>
      <c r="W312" s="47">
        <f t="shared" si="21"/>
        <v>113193.65073848717</v>
      </c>
      <c r="Z312" s="54"/>
    </row>
    <row r="313" spans="5:26" x14ac:dyDescent="0.2">
      <c r="E313" s="13">
        <v>172915</v>
      </c>
      <c r="F313" s="13" t="s">
        <v>73</v>
      </c>
      <c r="G313" s="47">
        <v>0.83599999999999997</v>
      </c>
      <c r="H313" s="47">
        <v>0</v>
      </c>
      <c r="I313" s="47">
        <v>0.40600000000000003</v>
      </c>
      <c r="J313" s="47">
        <v>0</v>
      </c>
      <c r="K313" s="47">
        <v>0</v>
      </c>
      <c r="L313" s="47">
        <v>1.242</v>
      </c>
      <c r="M313" s="47">
        <v>2</v>
      </c>
      <c r="N313" s="47">
        <v>1.242</v>
      </c>
      <c r="O313" s="47">
        <v>0</v>
      </c>
      <c r="P313" s="38">
        <f t="shared" si="19"/>
        <v>0.49472624798711751</v>
      </c>
      <c r="R313" s="38">
        <f t="shared" si="20"/>
        <v>0.49472624798711751</v>
      </c>
      <c r="S313" s="38"/>
      <c r="T313" s="47">
        <v>1103504.8211711228</v>
      </c>
      <c r="U313" s="47"/>
      <c r="V313" s="47">
        <f t="shared" si="18"/>
        <v>1103504.8211711228</v>
      </c>
      <c r="W313" s="47">
        <f t="shared" si="21"/>
        <v>545932.79981368466</v>
      </c>
      <c r="Z313" s="54"/>
    </row>
    <row r="314" spans="5:26" x14ac:dyDescent="0.2">
      <c r="E314" s="13">
        <v>172914</v>
      </c>
      <c r="F314" s="13" t="s">
        <v>73</v>
      </c>
      <c r="G314" s="47">
        <v>21.476600000000001</v>
      </c>
      <c r="H314" s="47">
        <v>12.646599999999999</v>
      </c>
      <c r="I314" s="47">
        <v>6.2649999999999997</v>
      </c>
      <c r="J314" s="47">
        <v>4.0599999999999996</v>
      </c>
      <c r="K314" s="47">
        <v>3.5158</v>
      </c>
      <c r="L314" s="47">
        <v>47.963999999999999</v>
      </c>
      <c r="M314" s="47">
        <v>2</v>
      </c>
      <c r="N314" s="47">
        <v>47.963999999999999</v>
      </c>
      <c r="O314" s="47">
        <v>0</v>
      </c>
      <c r="P314" s="38">
        <f t="shared" si="19"/>
        <v>0.42857601534484191</v>
      </c>
      <c r="R314" s="38">
        <f t="shared" si="20"/>
        <v>0.42857601534484191</v>
      </c>
      <c r="S314" s="38"/>
      <c r="T314" s="47">
        <v>44978719.553296939</v>
      </c>
      <c r="U314" s="47"/>
      <c r="V314" s="47">
        <f t="shared" si="18"/>
        <v>44978719.553296939</v>
      </c>
      <c r="W314" s="47">
        <f t="shared" si="21"/>
        <v>19276800.401465129</v>
      </c>
      <c r="Z314" s="54"/>
    </row>
    <row r="315" spans="5:26" x14ac:dyDescent="0.2">
      <c r="E315" s="13">
        <v>172913</v>
      </c>
      <c r="F315" s="13" t="s">
        <v>73</v>
      </c>
      <c r="G315" s="47">
        <v>0.68911999999999995</v>
      </c>
      <c r="H315" s="47">
        <v>5.0000000000000001E-3</v>
      </c>
      <c r="I315" s="47">
        <v>0</v>
      </c>
      <c r="J315" s="47">
        <v>0</v>
      </c>
      <c r="K315" s="47">
        <v>4.8000000000000001E-2</v>
      </c>
      <c r="L315" s="47">
        <v>0.74212</v>
      </c>
      <c r="M315" s="47">
        <v>2</v>
      </c>
      <c r="N315" s="47">
        <v>1.006</v>
      </c>
      <c r="O315" s="47">
        <v>0.26388</v>
      </c>
      <c r="P315" s="38">
        <f t="shared" si="19"/>
        <v>0.61257343825796373</v>
      </c>
      <c r="R315" s="38">
        <f t="shared" si="20"/>
        <v>0.61257343825796373</v>
      </c>
      <c r="S315" s="38"/>
      <c r="T315" s="47">
        <v>0</v>
      </c>
      <c r="U315" s="47"/>
      <c r="V315" s="47">
        <f t="shared" si="18"/>
        <v>0</v>
      </c>
      <c r="W315" s="47">
        <f t="shared" si="21"/>
        <v>0</v>
      </c>
      <c r="Z315" s="54"/>
    </row>
    <row r="316" spans="5:26" x14ac:dyDescent="0.2">
      <c r="E316" s="13">
        <v>172912</v>
      </c>
      <c r="F316" s="13" t="s">
        <v>73</v>
      </c>
      <c r="G316" s="47">
        <v>0</v>
      </c>
      <c r="H316" s="47">
        <v>0</v>
      </c>
      <c r="I316" s="47">
        <v>0</v>
      </c>
      <c r="J316" s="47">
        <v>0</v>
      </c>
      <c r="K316" s="47">
        <v>0</v>
      </c>
      <c r="L316" s="47">
        <v>0</v>
      </c>
      <c r="M316" s="47">
        <v>2</v>
      </c>
      <c r="N316" s="47">
        <v>0.41199999999999998</v>
      </c>
      <c r="O316" s="47">
        <v>0.41199999999999998</v>
      </c>
      <c r="P316" s="38" t="str">
        <f t="shared" si="19"/>
        <v/>
      </c>
      <c r="R316" s="38">
        <f t="shared" si="20"/>
        <v>0.1</v>
      </c>
      <c r="S316" s="38"/>
      <c r="T316" s="47">
        <v>386357.11066546454</v>
      </c>
      <c r="U316" s="47"/>
      <c r="V316" s="47">
        <f t="shared" si="18"/>
        <v>386357.11066546454</v>
      </c>
      <c r="W316" s="47">
        <f t="shared" si="21"/>
        <v>38635.711066546457</v>
      </c>
      <c r="Z316" s="54"/>
    </row>
    <row r="317" spans="5:26" x14ac:dyDescent="0.2">
      <c r="E317" s="13">
        <v>172911</v>
      </c>
      <c r="F317" s="13" t="s">
        <v>73</v>
      </c>
      <c r="G317" s="47">
        <v>0.21199999999999999</v>
      </c>
      <c r="H317" s="47">
        <v>0.2</v>
      </c>
      <c r="I317" s="47">
        <v>0</v>
      </c>
      <c r="J317" s="47">
        <v>0</v>
      </c>
      <c r="K317" s="47">
        <v>0</v>
      </c>
      <c r="L317" s="47">
        <v>0.41200000000000003</v>
      </c>
      <c r="M317" s="47">
        <v>2</v>
      </c>
      <c r="N317" s="47">
        <v>0.41199999999999998</v>
      </c>
      <c r="O317" s="47">
        <v>0</v>
      </c>
      <c r="P317" s="38">
        <f t="shared" si="19"/>
        <v>0.51650485436893201</v>
      </c>
      <c r="R317" s="38">
        <f t="shared" si="20"/>
        <v>0.51650485436893201</v>
      </c>
      <c r="S317" s="38"/>
      <c r="T317" s="47">
        <v>366057.960002015</v>
      </c>
      <c r="U317" s="47"/>
      <c r="V317" s="47">
        <f t="shared" si="18"/>
        <v>366057.960002015</v>
      </c>
      <c r="W317" s="47">
        <f t="shared" si="21"/>
        <v>189070.7133214291</v>
      </c>
      <c r="Z317" s="54"/>
    </row>
    <row r="318" spans="5:26" x14ac:dyDescent="0.2">
      <c r="E318" s="13">
        <v>172910</v>
      </c>
      <c r="F318" s="13" t="s">
        <v>73</v>
      </c>
      <c r="G318" s="47">
        <v>4.1000000000000002E-2</v>
      </c>
      <c r="H318" s="47">
        <v>0</v>
      </c>
      <c r="I318" s="47">
        <v>0</v>
      </c>
      <c r="J318" s="47">
        <v>0</v>
      </c>
      <c r="K318" s="47">
        <v>0</v>
      </c>
      <c r="L318" s="47">
        <v>4.1000000000000002E-2</v>
      </c>
      <c r="M318" s="47">
        <v>2</v>
      </c>
      <c r="N318" s="47">
        <v>4.2000000000000003E-2</v>
      </c>
      <c r="O318" s="47">
        <v>1.0000000000000009E-3</v>
      </c>
      <c r="P318" s="38">
        <f t="shared" si="19"/>
        <v>0.65</v>
      </c>
      <c r="R318" s="38">
        <f t="shared" si="20"/>
        <v>0.65</v>
      </c>
      <c r="S318" s="38"/>
      <c r="T318" s="47">
        <v>39385.919048421143</v>
      </c>
      <c r="U318" s="47"/>
      <c r="V318" s="47">
        <f t="shared" si="18"/>
        <v>39385.919048421143</v>
      </c>
      <c r="W318" s="47">
        <f t="shared" si="21"/>
        <v>25600.847381473744</v>
      </c>
      <c r="Z318" s="54"/>
    </row>
    <row r="319" spans="5:26" x14ac:dyDescent="0.2">
      <c r="E319" s="13">
        <v>172909</v>
      </c>
      <c r="F319" s="13" t="s">
        <v>73</v>
      </c>
      <c r="G319" s="47">
        <v>0.28100000000000003</v>
      </c>
      <c r="H319" s="47">
        <v>1.111</v>
      </c>
      <c r="I319" s="47">
        <v>6.8000000000000005E-2</v>
      </c>
      <c r="J319" s="47">
        <v>0</v>
      </c>
      <c r="K319" s="47">
        <v>0</v>
      </c>
      <c r="L319" s="47">
        <v>1.46</v>
      </c>
      <c r="M319" s="47">
        <v>2</v>
      </c>
      <c r="N319" s="47">
        <v>1.46</v>
      </c>
      <c r="O319" s="47">
        <v>0</v>
      </c>
      <c r="P319" s="38">
        <f t="shared" si="19"/>
        <v>0.41861301369863019</v>
      </c>
      <c r="R319" s="38">
        <f t="shared" si="20"/>
        <v>0.41861301369863019</v>
      </c>
      <c r="S319" s="38"/>
      <c r="T319" s="47">
        <v>1369129.5669213063</v>
      </c>
      <c r="U319" s="47"/>
      <c r="V319" s="47">
        <f t="shared" si="18"/>
        <v>1369129.5669213063</v>
      </c>
      <c r="W319" s="47">
        <f t="shared" si="21"/>
        <v>573135.45415282843</v>
      </c>
      <c r="Z319" s="54"/>
    </row>
    <row r="320" spans="5:26" x14ac:dyDescent="0.2">
      <c r="E320" s="13">
        <v>172908</v>
      </c>
      <c r="F320" s="13" t="s">
        <v>73</v>
      </c>
      <c r="G320" s="47">
        <v>5.4097999999999997</v>
      </c>
      <c r="H320" s="47">
        <v>9.1972000000000005</v>
      </c>
      <c r="I320" s="47">
        <v>2.2570000000000001</v>
      </c>
      <c r="J320" s="47">
        <v>0.45</v>
      </c>
      <c r="K320" s="47">
        <v>0.6</v>
      </c>
      <c r="L320" s="47">
        <v>17.914000000000001</v>
      </c>
      <c r="M320" s="47">
        <v>2</v>
      </c>
      <c r="N320" s="47">
        <v>17.914000000000001</v>
      </c>
      <c r="O320" s="47">
        <v>0</v>
      </c>
      <c r="P320" s="38">
        <f t="shared" si="19"/>
        <v>0.41672965278553081</v>
      </c>
      <c r="R320" s="38">
        <f t="shared" si="20"/>
        <v>0.41672965278553081</v>
      </c>
      <c r="S320" s="38"/>
      <c r="T320" s="47">
        <v>15916413.338534217</v>
      </c>
      <c r="U320" s="47"/>
      <c r="V320" s="47">
        <f t="shared" si="18"/>
        <v>15916413.338534217</v>
      </c>
      <c r="W320" s="47">
        <f t="shared" si="21"/>
        <v>6632841.4041583557</v>
      </c>
      <c r="Z320" s="54"/>
    </row>
    <row r="321" spans="5:26" x14ac:dyDescent="0.2">
      <c r="E321" s="13">
        <v>172907</v>
      </c>
      <c r="F321" s="13" t="s">
        <v>73</v>
      </c>
      <c r="G321" s="47">
        <v>0</v>
      </c>
      <c r="H321" s="47">
        <v>0</v>
      </c>
      <c r="I321" s="47">
        <v>0</v>
      </c>
      <c r="J321" s="47">
        <v>0</v>
      </c>
      <c r="K321" s="47">
        <v>0</v>
      </c>
      <c r="L321" s="47">
        <v>0</v>
      </c>
      <c r="M321" s="47">
        <v>2</v>
      </c>
      <c r="N321" s="47">
        <v>0.58599999999999997</v>
      </c>
      <c r="O321" s="47">
        <v>0.58599999999999997</v>
      </c>
      <c r="P321" s="38" t="str">
        <f t="shared" si="19"/>
        <v/>
      </c>
      <c r="R321" s="38">
        <f t="shared" si="20"/>
        <v>0.1</v>
      </c>
      <c r="S321" s="38"/>
      <c r="T321" s="47">
        <v>520655.25378927379</v>
      </c>
      <c r="U321" s="47"/>
      <c r="V321" s="47">
        <f t="shared" si="18"/>
        <v>520655.25378927379</v>
      </c>
      <c r="W321" s="47">
        <f t="shared" si="21"/>
        <v>52065.525378927385</v>
      </c>
      <c r="Z321" s="54"/>
    </row>
    <row r="322" spans="5:26" x14ac:dyDescent="0.2">
      <c r="E322" s="13">
        <v>172906</v>
      </c>
      <c r="F322" s="13" t="s">
        <v>73</v>
      </c>
      <c r="G322" s="47">
        <v>0</v>
      </c>
      <c r="H322" s="47">
        <v>0</v>
      </c>
      <c r="I322" s="47">
        <v>0</v>
      </c>
      <c r="J322" s="47">
        <v>0</v>
      </c>
      <c r="K322" s="47">
        <v>0</v>
      </c>
      <c r="L322" s="47">
        <v>0</v>
      </c>
      <c r="M322" s="47">
        <v>2</v>
      </c>
      <c r="N322" s="47">
        <v>0.47199999999999998</v>
      </c>
      <c r="O322" s="47">
        <v>0.47199999999999998</v>
      </c>
      <c r="P322" s="38" t="str">
        <f t="shared" si="19"/>
        <v/>
      </c>
      <c r="R322" s="38">
        <f t="shared" si="20"/>
        <v>0.1</v>
      </c>
      <c r="S322" s="38"/>
      <c r="T322" s="47">
        <v>419367.37165279395</v>
      </c>
      <c r="U322" s="47"/>
      <c r="V322" s="47">
        <f t="shared" si="18"/>
        <v>419367.37165279395</v>
      </c>
      <c r="W322" s="47">
        <f t="shared" si="21"/>
        <v>41936.737165279395</v>
      </c>
      <c r="Z322" s="54"/>
    </row>
    <row r="323" spans="5:26" x14ac:dyDescent="0.2">
      <c r="E323" s="13">
        <v>172905</v>
      </c>
      <c r="F323" s="13" t="s">
        <v>73</v>
      </c>
      <c r="G323" s="47">
        <v>0</v>
      </c>
      <c r="H323" s="47">
        <v>0</v>
      </c>
      <c r="I323" s="47">
        <v>0</v>
      </c>
      <c r="J323" s="47">
        <v>0</v>
      </c>
      <c r="K323" s="47">
        <v>0</v>
      </c>
      <c r="L323" s="47">
        <v>0</v>
      </c>
      <c r="M323" s="47">
        <v>2</v>
      </c>
      <c r="N323" s="47">
        <v>7.8E-2</v>
      </c>
      <c r="O323" s="47">
        <v>7.8E-2</v>
      </c>
      <c r="P323" s="38" t="str">
        <f t="shared" si="19"/>
        <v/>
      </c>
      <c r="R323" s="38">
        <f t="shared" si="20"/>
        <v>0.1</v>
      </c>
      <c r="S323" s="38"/>
      <c r="T323" s="47">
        <v>69302.235146012536</v>
      </c>
      <c r="U323" s="47"/>
      <c r="V323" s="47">
        <f t="shared" si="18"/>
        <v>69302.235146012536</v>
      </c>
      <c r="W323" s="47">
        <f t="shared" si="21"/>
        <v>6930.2235146012536</v>
      </c>
      <c r="Z323" s="54"/>
    </row>
    <row r="324" spans="5:26" x14ac:dyDescent="0.2">
      <c r="E324" s="13">
        <v>172904</v>
      </c>
      <c r="F324" s="13" t="s">
        <v>73</v>
      </c>
      <c r="G324" s="47">
        <v>0</v>
      </c>
      <c r="H324" s="47">
        <v>0</v>
      </c>
      <c r="I324" s="47">
        <v>0</v>
      </c>
      <c r="J324" s="47">
        <v>0</v>
      </c>
      <c r="K324" s="47">
        <v>0</v>
      </c>
      <c r="L324" s="47">
        <v>0</v>
      </c>
      <c r="M324" s="47">
        <v>2</v>
      </c>
      <c r="N324" s="47">
        <v>0.58599999999999997</v>
      </c>
      <c r="O324" s="47">
        <v>0.58599999999999997</v>
      </c>
      <c r="P324" s="38" t="str">
        <f t="shared" si="19"/>
        <v/>
      </c>
      <c r="R324" s="38">
        <f t="shared" si="20"/>
        <v>0.1</v>
      </c>
      <c r="S324" s="38"/>
      <c r="T324" s="47">
        <v>520655.25378927379</v>
      </c>
      <c r="U324" s="47"/>
      <c r="V324" s="47">
        <f t="shared" si="18"/>
        <v>520655.25378927379</v>
      </c>
      <c r="W324" s="47">
        <f t="shared" si="21"/>
        <v>52065.525378927385</v>
      </c>
      <c r="Z324" s="54"/>
    </row>
    <row r="325" spans="5:26" x14ac:dyDescent="0.2">
      <c r="E325" s="13">
        <v>172903</v>
      </c>
      <c r="F325" s="13" t="s">
        <v>73</v>
      </c>
      <c r="G325" s="47">
        <v>0</v>
      </c>
      <c r="H325" s="47">
        <v>0</v>
      </c>
      <c r="I325" s="47">
        <v>0</v>
      </c>
      <c r="J325" s="47">
        <v>0</v>
      </c>
      <c r="K325" s="47">
        <v>0</v>
      </c>
      <c r="L325" s="47">
        <v>0</v>
      </c>
      <c r="M325" s="47">
        <v>2</v>
      </c>
      <c r="N325" s="47">
        <v>3.4000000000000002E-2</v>
      </c>
      <c r="O325" s="47">
        <v>3.4000000000000002E-2</v>
      </c>
      <c r="P325" s="38" t="str">
        <f t="shared" si="19"/>
        <v/>
      </c>
      <c r="R325" s="38">
        <f t="shared" si="20"/>
        <v>0.1</v>
      </c>
      <c r="S325" s="38"/>
      <c r="T325" s="47">
        <v>30208.666602108035</v>
      </c>
      <c r="U325" s="47"/>
      <c r="V325" s="47">
        <f t="shared" si="18"/>
        <v>30208.666602108035</v>
      </c>
      <c r="W325" s="47">
        <f t="shared" si="21"/>
        <v>3020.8666602108037</v>
      </c>
      <c r="Z325" s="54"/>
    </row>
    <row r="326" spans="5:26" x14ac:dyDescent="0.2">
      <c r="E326" s="13">
        <v>172902</v>
      </c>
      <c r="F326" s="13" t="s">
        <v>73</v>
      </c>
      <c r="G326" s="47">
        <v>0</v>
      </c>
      <c r="H326" s="47">
        <v>0</v>
      </c>
      <c r="I326" s="47">
        <v>0</v>
      </c>
      <c r="J326" s="47">
        <v>0</v>
      </c>
      <c r="K326" s="47">
        <v>0</v>
      </c>
      <c r="L326" s="47">
        <v>0</v>
      </c>
      <c r="M326" s="47">
        <v>2</v>
      </c>
      <c r="N326" s="47">
        <v>0.26600000000000001</v>
      </c>
      <c r="O326" s="47">
        <v>0.26600000000000001</v>
      </c>
      <c r="P326" s="38" t="str">
        <f t="shared" si="19"/>
        <v/>
      </c>
      <c r="R326" s="38">
        <f t="shared" si="20"/>
        <v>0.1</v>
      </c>
      <c r="S326" s="38"/>
      <c r="T326" s="47">
        <v>236338.39165178637</v>
      </c>
      <c r="U326" s="47"/>
      <c r="V326" s="47">
        <f t="shared" si="18"/>
        <v>236338.39165178637</v>
      </c>
      <c r="W326" s="47">
        <f t="shared" si="21"/>
        <v>23633.839165178637</v>
      </c>
      <c r="Z326" s="54"/>
    </row>
    <row r="327" spans="5:26" x14ac:dyDescent="0.2">
      <c r="E327" s="13">
        <v>172901</v>
      </c>
      <c r="F327" s="13" t="s">
        <v>73</v>
      </c>
      <c r="G327" s="47">
        <v>7.1999999999999995E-2</v>
      </c>
      <c r="H327" s="47">
        <v>0.73899999999999999</v>
      </c>
      <c r="I327" s="47">
        <v>0.1</v>
      </c>
      <c r="J327" s="47">
        <v>0</v>
      </c>
      <c r="K327" s="47">
        <v>5.2999999999999999E-2</v>
      </c>
      <c r="L327" s="47">
        <v>0.96399999999999997</v>
      </c>
      <c r="M327" s="47">
        <v>2</v>
      </c>
      <c r="N327" s="47">
        <v>0.96399999999999997</v>
      </c>
      <c r="O327" s="47">
        <v>0</v>
      </c>
      <c r="P327" s="38">
        <f t="shared" si="19"/>
        <v>0.35967323651452288</v>
      </c>
      <c r="R327" s="38">
        <f t="shared" si="20"/>
        <v>0.35967323651452288</v>
      </c>
      <c r="S327" s="38"/>
      <c r="T327" s="47">
        <v>856504.54718918074</v>
      </c>
      <c r="U327" s="47"/>
      <c r="V327" s="47">
        <f t="shared" si="18"/>
        <v>856504.54718918074</v>
      </c>
      <c r="W327" s="47">
        <f t="shared" si="21"/>
        <v>308061.76257693855</v>
      </c>
      <c r="Z327" s="54"/>
    </row>
    <row r="328" spans="5:26" x14ac:dyDescent="0.2">
      <c r="E328" s="13">
        <v>172900</v>
      </c>
      <c r="F328" s="13" t="s">
        <v>73</v>
      </c>
      <c r="G328" s="47">
        <v>17.973140000000001</v>
      </c>
      <c r="H328" s="47">
        <v>14.45786</v>
      </c>
      <c r="I328" s="47">
        <v>4.63</v>
      </c>
      <c r="J328" s="47">
        <v>1.2929999999999999</v>
      </c>
      <c r="K328" s="47">
        <v>2.5099999999999998</v>
      </c>
      <c r="L328" s="47">
        <v>40.863999999999997</v>
      </c>
      <c r="M328" s="47">
        <v>2</v>
      </c>
      <c r="N328" s="47">
        <v>40.863999999999997</v>
      </c>
      <c r="O328" s="47">
        <v>0</v>
      </c>
      <c r="P328" s="38">
        <f t="shared" si="19"/>
        <v>0.44769940534455765</v>
      </c>
      <c r="R328" s="38">
        <f t="shared" si="20"/>
        <v>0.44769940534455765</v>
      </c>
      <c r="S328" s="38"/>
      <c r="T328" s="47">
        <v>36307263.294957131</v>
      </c>
      <c r="U328" s="47"/>
      <c r="V328" s="47">
        <f t="shared" si="18"/>
        <v>36307263.294957131</v>
      </c>
      <c r="W328" s="47">
        <f t="shared" si="21"/>
        <v>16254740.186840592</v>
      </c>
      <c r="Z328" s="54"/>
    </row>
    <row r="329" spans="5:26" x14ac:dyDescent="0.2">
      <c r="E329" s="13">
        <v>172899</v>
      </c>
      <c r="F329" s="13" t="s">
        <v>73</v>
      </c>
      <c r="G329" s="47">
        <v>0.49</v>
      </c>
      <c r="H329" s="47">
        <v>0</v>
      </c>
      <c r="I329" s="47">
        <v>0</v>
      </c>
      <c r="J329" s="47">
        <v>0</v>
      </c>
      <c r="K329" s="47">
        <v>0</v>
      </c>
      <c r="L329" s="47">
        <v>0.49</v>
      </c>
      <c r="M329" s="47">
        <v>2</v>
      </c>
      <c r="N329" s="47">
        <v>0.49</v>
      </c>
      <c r="O329" s="47">
        <v>0</v>
      </c>
      <c r="P329" s="38">
        <f t="shared" si="19"/>
        <v>0.65</v>
      </c>
      <c r="R329" s="38">
        <f t="shared" si="20"/>
        <v>0.65</v>
      </c>
      <c r="S329" s="38"/>
      <c r="T329" s="47">
        <v>435360.1951480275</v>
      </c>
      <c r="U329" s="47"/>
      <c r="V329" s="47">
        <f t="shared" si="18"/>
        <v>435360.1951480275</v>
      </c>
      <c r="W329" s="47">
        <f t="shared" si="21"/>
        <v>282984.1268462179</v>
      </c>
      <c r="Z329" s="54"/>
    </row>
    <row r="330" spans="5:26" x14ac:dyDescent="0.2">
      <c r="E330" s="13">
        <v>172898</v>
      </c>
      <c r="F330" s="13" t="s">
        <v>73</v>
      </c>
      <c r="G330" s="47">
        <v>0</v>
      </c>
      <c r="H330" s="47">
        <v>0</v>
      </c>
      <c r="I330" s="47">
        <v>0</v>
      </c>
      <c r="J330" s="47">
        <v>0</v>
      </c>
      <c r="K330" s="47">
        <v>0</v>
      </c>
      <c r="L330" s="47">
        <v>0</v>
      </c>
      <c r="M330" s="47">
        <v>2</v>
      </c>
      <c r="N330" s="47">
        <v>0.68799999999999994</v>
      </c>
      <c r="O330" s="47">
        <v>0.68799999999999994</v>
      </c>
      <c r="P330" s="38" t="str">
        <f t="shared" si="19"/>
        <v/>
      </c>
      <c r="R330" s="38">
        <f t="shared" si="20"/>
        <v>0.1</v>
      </c>
      <c r="S330" s="38"/>
      <c r="T330" s="47">
        <v>611281.25359559781</v>
      </c>
      <c r="U330" s="47"/>
      <c r="V330" s="47">
        <f t="shared" si="18"/>
        <v>611281.25359559781</v>
      </c>
      <c r="W330" s="47">
        <f t="shared" si="21"/>
        <v>61128.125359559781</v>
      </c>
      <c r="Z330" s="54"/>
    </row>
    <row r="331" spans="5:26" x14ac:dyDescent="0.2">
      <c r="E331" s="13">
        <v>172897</v>
      </c>
      <c r="F331" s="13" t="s">
        <v>73</v>
      </c>
      <c r="G331" s="47">
        <v>0.58399999999999996</v>
      </c>
      <c r="H331" s="47">
        <v>0.104</v>
      </c>
      <c r="I331" s="47">
        <v>0</v>
      </c>
      <c r="J331" s="47">
        <v>0</v>
      </c>
      <c r="K331" s="47">
        <v>0</v>
      </c>
      <c r="L331" s="47">
        <v>0.68799999999999994</v>
      </c>
      <c r="M331" s="47">
        <v>2</v>
      </c>
      <c r="N331" s="47">
        <v>0.68799999999999994</v>
      </c>
      <c r="O331" s="47">
        <v>0</v>
      </c>
      <c r="P331" s="38">
        <f t="shared" si="19"/>
        <v>0.60843023255813955</v>
      </c>
      <c r="R331" s="38">
        <f t="shared" si="20"/>
        <v>0.60843023255813955</v>
      </c>
      <c r="S331" s="38"/>
      <c r="T331" s="47">
        <v>611281.25359559781</v>
      </c>
      <c r="U331" s="47"/>
      <c r="V331" s="47">
        <f t="shared" si="18"/>
        <v>611281.25359559781</v>
      </c>
      <c r="W331" s="47">
        <f t="shared" si="21"/>
        <v>371921.99528360064</v>
      </c>
      <c r="Z331" s="54"/>
    </row>
    <row r="332" spans="5:26" x14ac:dyDescent="0.2">
      <c r="E332" s="13">
        <v>172896</v>
      </c>
      <c r="F332" s="13" t="s">
        <v>73</v>
      </c>
      <c r="G332" s="47">
        <v>0.01</v>
      </c>
      <c r="H332" s="47">
        <v>0</v>
      </c>
      <c r="I332" s="47">
        <v>0</v>
      </c>
      <c r="J332" s="47">
        <v>0</v>
      </c>
      <c r="K332" s="47">
        <v>0</v>
      </c>
      <c r="L332" s="47">
        <v>0.01</v>
      </c>
      <c r="M332" s="47">
        <v>2</v>
      </c>
      <c r="N332" s="47">
        <v>8.2000000000000003E-2</v>
      </c>
      <c r="O332" s="47">
        <v>7.2000000000000008E-2</v>
      </c>
      <c r="P332" s="38">
        <f t="shared" si="19"/>
        <v>0.65</v>
      </c>
      <c r="R332" s="38">
        <f t="shared" si="20"/>
        <v>0.65</v>
      </c>
      <c r="S332" s="38"/>
      <c r="T332" s="47">
        <v>72856.195922731145</v>
      </c>
      <c r="U332" s="47"/>
      <c r="V332" s="47">
        <f t="shared" si="18"/>
        <v>72856.195922731145</v>
      </c>
      <c r="W332" s="47">
        <f t="shared" si="21"/>
        <v>47356.52734977525</v>
      </c>
      <c r="Z332" s="54"/>
    </row>
    <row r="333" spans="5:26" x14ac:dyDescent="0.2">
      <c r="E333" s="13">
        <v>172895</v>
      </c>
      <c r="F333" s="13" t="s">
        <v>73</v>
      </c>
      <c r="G333" s="47">
        <v>1.26</v>
      </c>
      <c r="H333" s="47">
        <v>0</v>
      </c>
      <c r="I333" s="47">
        <v>0</v>
      </c>
      <c r="J333" s="47">
        <v>0</v>
      </c>
      <c r="K333" s="47">
        <v>0</v>
      </c>
      <c r="L333" s="47">
        <v>1.26</v>
      </c>
      <c r="M333" s="47">
        <v>2</v>
      </c>
      <c r="N333" s="47">
        <v>1.26</v>
      </c>
      <c r="O333" s="47">
        <v>0</v>
      </c>
      <c r="P333" s="38">
        <f t="shared" si="19"/>
        <v>0.65</v>
      </c>
      <c r="R333" s="38">
        <f t="shared" si="20"/>
        <v>0.65</v>
      </c>
      <c r="S333" s="38"/>
      <c r="T333" s="47">
        <v>1181577.5714526344</v>
      </c>
      <c r="U333" s="47"/>
      <c r="V333" s="47">
        <f t="shared" si="18"/>
        <v>1181577.5714526344</v>
      </c>
      <c r="W333" s="47">
        <f t="shared" si="21"/>
        <v>768025.42144421244</v>
      </c>
      <c r="Z333" s="54"/>
    </row>
    <row r="334" spans="5:26" x14ac:dyDescent="0.2">
      <c r="E334" s="13">
        <v>172894</v>
      </c>
      <c r="F334" s="13" t="s">
        <v>73</v>
      </c>
      <c r="G334" s="47">
        <v>24.348800000000001</v>
      </c>
      <c r="H334" s="47">
        <v>6.2653999999999996</v>
      </c>
      <c r="I334" s="47">
        <v>2.2200000000000002</v>
      </c>
      <c r="J334" s="47">
        <v>3.1257999999999999</v>
      </c>
      <c r="K334" s="47">
        <v>9.2100000000000009</v>
      </c>
      <c r="L334" s="47">
        <v>45.17</v>
      </c>
      <c r="M334" s="47">
        <v>2</v>
      </c>
      <c r="N334" s="47">
        <v>45.17</v>
      </c>
      <c r="O334" s="47">
        <v>0</v>
      </c>
      <c r="P334" s="38">
        <f t="shared" si="19"/>
        <v>0.43830695151649329</v>
      </c>
      <c r="R334" s="38">
        <f t="shared" si="20"/>
        <v>0.43830695151649329</v>
      </c>
      <c r="S334" s="38"/>
      <c r="T334" s="47">
        <v>40133102.071094707</v>
      </c>
      <c r="U334" s="47"/>
      <c r="V334" s="47">
        <f t="shared" si="18"/>
        <v>40133102.071094707</v>
      </c>
      <c r="W334" s="47">
        <f t="shared" si="21"/>
        <v>17590617.623681784</v>
      </c>
      <c r="Z334" s="54"/>
    </row>
    <row r="335" spans="5:26" x14ac:dyDescent="0.2">
      <c r="E335" s="13">
        <v>172893</v>
      </c>
      <c r="F335" s="13" t="s">
        <v>73</v>
      </c>
      <c r="G335" s="47">
        <v>0.49537999999999999</v>
      </c>
      <c r="H335" s="47">
        <v>0.29799999999999999</v>
      </c>
      <c r="I335" s="47">
        <v>9.2999999999999999E-2</v>
      </c>
      <c r="J335" s="47">
        <v>0</v>
      </c>
      <c r="K335" s="47">
        <v>0</v>
      </c>
      <c r="L335" s="47">
        <v>0.88637999999999995</v>
      </c>
      <c r="M335" s="47">
        <v>2</v>
      </c>
      <c r="N335" s="47">
        <v>1.228</v>
      </c>
      <c r="O335" s="47">
        <v>0.34162000000000003</v>
      </c>
      <c r="P335" s="38">
        <f t="shared" si="19"/>
        <v>0.50770775513887945</v>
      </c>
      <c r="R335" s="38">
        <f t="shared" si="20"/>
        <v>0.50770775513887945</v>
      </c>
      <c r="S335" s="38"/>
      <c r="T335" s="47">
        <v>1091065.958452608</v>
      </c>
      <c r="U335" s="47"/>
      <c r="V335" s="47">
        <f t="shared" si="18"/>
        <v>1091065.958452608</v>
      </c>
      <c r="W335" s="47">
        <f t="shared" si="21"/>
        <v>553942.64847442345</v>
      </c>
      <c r="Z335" s="54"/>
    </row>
    <row r="336" spans="5:26" x14ac:dyDescent="0.2">
      <c r="E336" s="13">
        <v>172892</v>
      </c>
      <c r="F336" s="13" t="s">
        <v>73</v>
      </c>
      <c r="G336" s="47">
        <v>0.93</v>
      </c>
      <c r="H336" s="47">
        <v>0.14899999999999999</v>
      </c>
      <c r="I336" s="47">
        <v>0.1</v>
      </c>
      <c r="J336" s="47">
        <v>0</v>
      </c>
      <c r="K336" s="47">
        <v>4.9000000000000002E-2</v>
      </c>
      <c r="L336" s="47">
        <v>1.228</v>
      </c>
      <c r="M336" s="47">
        <v>2</v>
      </c>
      <c r="N336" s="47">
        <v>1.228</v>
      </c>
      <c r="O336" s="47">
        <v>0</v>
      </c>
      <c r="P336" s="38">
        <f t="shared" si="19"/>
        <v>0.55600570032573293</v>
      </c>
      <c r="R336" s="38">
        <f t="shared" si="20"/>
        <v>0.55600570032573293</v>
      </c>
      <c r="S336" s="38"/>
      <c r="T336" s="47">
        <v>1151569.2521776466</v>
      </c>
      <c r="U336" s="47"/>
      <c r="V336" s="47">
        <f t="shared" si="18"/>
        <v>1151569.2521776466</v>
      </c>
      <c r="W336" s="47">
        <f t="shared" si="21"/>
        <v>640279.06853061297</v>
      </c>
      <c r="Z336" s="54"/>
    </row>
    <row r="337" spans="5:26" x14ac:dyDescent="0.2">
      <c r="E337" s="13">
        <v>172891</v>
      </c>
      <c r="F337" s="13" t="s">
        <v>73</v>
      </c>
      <c r="G337" s="47">
        <v>36.52599</v>
      </c>
      <c r="H337" s="47">
        <v>13.121</v>
      </c>
      <c r="I337" s="47">
        <v>1.31</v>
      </c>
      <c r="J337" s="47">
        <v>1.88</v>
      </c>
      <c r="K337" s="47">
        <v>3.1890100000000001</v>
      </c>
      <c r="L337" s="47">
        <v>56.02600000000001</v>
      </c>
      <c r="M337" s="47">
        <v>2</v>
      </c>
      <c r="N337" s="47">
        <v>56.026000000000003</v>
      </c>
      <c r="O337" s="47">
        <v>0</v>
      </c>
      <c r="P337" s="38">
        <f t="shared" si="19"/>
        <v>0.52472815300039255</v>
      </c>
      <c r="R337" s="38">
        <f t="shared" si="20"/>
        <v>0.52472815300039255</v>
      </c>
      <c r="S337" s="38"/>
      <c r="T337" s="47">
        <v>52538940.49063912</v>
      </c>
      <c r="U337" s="47"/>
      <c r="V337" s="47">
        <f t="shared" si="18"/>
        <v>52538940.49063912</v>
      </c>
      <c r="W337" s="47">
        <f t="shared" si="21"/>
        <v>27568661.204250604</v>
      </c>
      <c r="Z337" s="54"/>
    </row>
    <row r="338" spans="5:26" x14ac:dyDescent="0.2">
      <c r="E338" s="13">
        <v>172890</v>
      </c>
      <c r="F338" s="13" t="s">
        <v>73</v>
      </c>
      <c r="G338" s="47">
        <v>0.52300000000000002</v>
      </c>
      <c r="H338" s="47">
        <v>3.1E-2</v>
      </c>
      <c r="I338" s="47">
        <v>0.17599999999999999</v>
      </c>
      <c r="J338" s="47">
        <v>0</v>
      </c>
      <c r="K338" s="47">
        <v>0</v>
      </c>
      <c r="L338" s="47">
        <v>0.73</v>
      </c>
      <c r="M338" s="47">
        <v>2</v>
      </c>
      <c r="N338" s="47">
        <v>0.93</v>
      </c>
      <c r="O338" s="47">
        <v>0.20000000000000007</v>
      </c>
      <c r="P338" s="38">
        <f t="shared" si="19"/>
        <v>0.52380136986301373</v>
      </c>
      <c r="R338" s="38">
        <f t="shared" si="20"/>
        <v>0.52380136986301373</v>
      </c>
      <c r="S338" s="38"/>
      <c r="T338" s="47">
        <v>826295.88058707281</v>
      </c>
      <c r="U338" s="47"/>
      <c r="V338" s="47">
        <f t="shared" si="18"/>
        <v>826295.88058707281</v>
      </c>
      <c r="W338" s="47">
        <f t="shared" si="21"/>
        <v>432814.91416367394</v>
      </c>
      <c r="Z338" s="54"/>
    </row>
    <row r="339" spans="5:26" x14ac:dyDescent="0.2">
      <c r="E339" s="13">
        <v>172889</v>
      </c>
      <c r="F339" s="13" t="s">
        <v>73</v>
      </c>
      <c r="G339" s="47">
        <v>0.8962</v>
      </c>
      <c r="H339" s="47">
        <v>3.3799999999999997E-2</v>
      </c>
      <c r="I339" s="47">
        <v>0</v>
      </c>
      <c r="J339" s="47">
        <v>0</v>
      </c>
      <c r="K339" s="47">
        <v>0</v>
      </c>
      <c r="L339" s="47">
        <v>0.92999999999999994</v>
      </c>
      <c r="M339" s="47">
        <v>2</v>
      </c>
      <c r="N339" s="47">
        <v>0.93</v>
      </c>
      <c r="O339" s="47">
        <v>0</v>
      </c>
      <c r="P339" s="38">
        <f t="shared" si="19"/>
        <v>0.64000537634408605</v>
      </c>
      <c r="R339" s="38">
        <f t="shared" si="20"/>
        <v>0.64000537634408605</v>
      </c>
      <c r="S339" s="38"/>
      <c r="T339" s="47">
        <v>826295.88058707281</v>
      </c>
      <c r="U339" s="47"/>
      <c r="V339" s="47">
        <f t="shared" ref="V339:V402" si="22">IF(F339="Operational",T339,0)</f>
        <v>826295.88058707281</v>
      </c>
      <c r="W339" s="47">
        <f t="shared" si="21"/>
        <v>528833.80602669751</v>
      </c>
      <c r="Z339" s="54"/>
    </row>
    <row r="340" spans="5:26" x14ac:dyDescent="0.2">
      <c r="E340" s="13">
        <v>172888</v>
      </c>
      <c r="F340" s="13" t="s">
        <v>73</v>
      </c>
      <c r="G340" s="47">
        <v>8.8000000000000007</v>
      </c>
      <c r="H340" s="47">
        <v>4.3719999999999999</v>
      </c>
      <c r="I340" s="47">
        <v>1.21</v>
      </c>
      <c r="J340" s="47">
        <v>0.99</v>
      </c>
      <c r="K340" s="47">
        <v>2.512</v>
      </c>
      <c r="L340" s="47">
        <v>17.884</v>
      </c>
      <c r="M340" s="47">
        <v>2</v>
      </c>
      <c r="N340" s="47">
        <v>17.884</v>
      </c>
      <c r="O340" s="47">
        <v>0</v>
      </c>
      <c r="P340" s="38">
        <f t="shared" ref="P340:P403" si="23">IF(L340=0,"", MAX(((SUMPRODUCT(G340:K340,$F$10:$J$10)/L340)),0.1))</f>
        <v>0.44293502572131521</v>
      </c>
      <c r="R340" s="38">
        <f t="shared" ref="R340:R403" si="24">IF(L340=0,$I$4,P340)</f>
        <v>0.44293502572131521</v>
      </c>
      <c r="S340" s="38"/>
      <c r="T340" s="47">
        <v>15889758.632708827</v>
      </c>
      <c r="U340" s="47"/>
      <c r="V340" s="47">
        <f t="shared" si="22"/>
        <v>15889758.632708827</v>
      </c>
      <c r="W340" s="47">
        <f t="shared" ref="W340:W403" si="25">V340*R340</f>
        <v>7038130.648684375</v>
      </c>
      <c r="Z340" s="54"/>
    </row>
    <row r="341" spans="5:26" x14ac:dyDescent="0.2">
      <c r="E341" s="13">
        <v>172887</v>
      </c>
      <c r="F341" s="13" t="s">
        <v>73</v>
      </c>
      <c r="G341" s="47">
        <v>0.89500000000000002</v>
      </c>
      <c r="H341" s="47">
        <v>0.185</v>
      </c>
      <c r="I341" s="47">
        <v>0.3</v>
      </c>
      <c r="J341" s="47">
        <v>0.2</v>
      </c>
      <c r="K341" s="47">
        <v>0.4</v>
      </c>
      <c r="L341" s="47">
        <v>1.98</v>
      </c>
      <c r="M341" s="47">
        <v>2</v>
      </c>
      <c r="N341" s="47">
        <v>1.98</v>
      </c>
      <c r="O341" s="47">
        <v>0</v>
      </c>
      <c r="P341" s="38">
        <f t="shared" si="23"/>
        <v>0.38566919191919191</v>
      </c>
      <c r="R341" s="38">
        <f t="shared" si="24"/>
        <v>0.38566919191919191</v>
      </c>
      <c r="S341" s="38"/>
      <c r="T341" s="47">
        <v>1856764.7551398536</v>
      </c>
      <c r="U341" s="47"/>
      <c r="V341" s="47">
        <f t="shared" si="22"/>
        <v>1856764.7551398536</v>
      </c>
      <c r="W341" s="47">
        <f t="shared" si="25"/>
        <v>716096.96269882354</v>
      </c>
      <c r="Z341" s="54"/>
    </row>
    <row r="342" spans="5:26" x14ac:dyDescent="0.2">
      <c r="E342" s="13">
        <v>172886</v>
      </c>
      <c r="F342" s="13" t="s">
        <v>73</v>
      </c>
      <c r="G342" s="47">
        <v>0.29799999999999999</v>
      </c>
      <c r="H342" s="47">
        <v>0.34799999999999998</v>
      </c>
      <c r="I342" s="47">
        <v>0</v>
      </c>
      <c r="J342" s="47">
        <v>0</v>
      </c>
      <c r="K342" s="47">
        <v>0.1</v>
      </c>
      <c r="L342" s="47">
        <v>0.74599999999999989</v>
      </c>
      <c r="M342" s="47">
        <v>2</v>
      </c>
      <c r="N342" s="47">
        <v>0.746</v>
      </c>
      <c r="O342" s="47">
        <v>0</v>
      </c>
      <c r="P342" s="38">
        <f t="shared" si="23"/>
        <v>0.44798927613941031</v>
      </c>
      <c r="R342" s="38">
        <f t="shared" si="24"/>
        <v>0.44798927613941031</v>
      </c>
      <c r="S342" s="38"/>
      <c r="T342" s="47">
        <v>699568.94309814693</v>
      </c>
      <c r="U342" s="47"/>
      <c r="V342" s="47">
        <f t="shared" si="22"/>
        <v>699568.94309814693</v>
      </c>
      <c r="W342" s="47">
        <f t="shared" si="25"/>
        <v>313399.38442815118</v>
      </c>
      <c r="Z342" s="54"/>
    </row>
    <row r="343" spans="5:26" x14ac:dyDescent="0.2">
      <c r="E343" s="13">
        <v>172885</v>
      </c>
      <c r="F343" s="13" t="s">
        <v>73</v>
      </c>
      <c r="G343" s="47">
        <v>9.2999999999999999E-2</v>
      </c>
      <c r="H343" s="47">
        <v>0.442</v>
      </c>
      <c r="I343" s="47">
        <v>0.111</v>
      </c>
      <c r="J343" s="47">
        <v>0.1</v>
      </c>
      <c r="K343" s="47">
        <v>0</v>
      </c>
      <c r="L343" s="47">
        <v>0.746</v>
      </c>
      <c r="M343" s="47">
        <v>2</v>
      </c>
      <c r="N343" s="47">
        <v>0.746</v>
      </c>
      <c r="O343" s="47">
        <v>0</v>
      </c>
      <c r="P343" s="38">
        <f t="shared" si="23"/>
        <v>0.34266085790884715</v>
      </c>
      <c r="R343" s="38">
        <f t="shared" si="24"/>
        <v>0.34266085790884715</v>
      </c>
      <c r="S343" s="38"/>
      <c r="T343" s="47">
        <v>662813.68485801748</v>
      </c>
      <c r="U343" s="47"/>
      <c r="V343" s="47">
        <f t="shared" si="22"/>
        <v>662813.68485801748</v>
      </c>
      <c r="W343" s="47">
        <f t="shared" si="25"/>
        <v>227120.30588717252</v>
      </c>
      <c r="Z343" s="54"/>
    </row>
    <row r="344" spans="5:26" x14ac:dyDescent="0.2">
      <c r="E344" s="13">
        <v>172884</v>
      </c>
      <c r="F344" s="13" t="s">
        <v>73</v>
      </c>
      <c r="G344" s="47">
        <v>0.02</v>
      </c>
      <c r="H344" s="47">
        <v>7.1999999999999998E-3</v>
      </c>
      <c r="I344" s="47">
        <v>0.20380000000000001</v>
      </c>
      <c r="J344" s="47">
        <v>0.217</v>
      </c>
      <c r="K344" s="47">
        <v>0.42199999999999999</v>
      </c>
      <c r="L344" s="47">
        <v>0.87</v>
      </c>
      <c r="M344" s="47">
        <v>2</v>
      </c>
      <c r="N344" s="47">
        <v>0.87</v>
      </c>
      <c r="O344" s="47">
        <v>0</v>
      </c>
      <c r="P344" s="38">
        <f t="shared" si="23"/>
        <v>0.13248850574712645</v>
      </c>
      <c r="R344" s="38">
        <f t="shared" si="24"/>
        <v>0.13248850574712645</v>
      </c>
      <c r="S344" s="38"/>
      <c r="T344" s="47">
        <v>772986.46893629362</v>
      </c>
      <c r="U344" s="47"/>
      <c r="V344" s="47">
        <f t="shared" si="22"/>
        <v>772986.46893629362</v>
      </c>
      <c r="W344" s="47">
        <f t="shared" si="25"/>
        <v>102411.82223211712</v>
      </c>
      <c r="Z344" s="54"/>
    </row>
    <row r="345" spans="5:26" x14ac:dyDescent="0.2">
      <c r="E345" s="13">
        <v>172883</v>
      </c>
      <c r="F345" s="13" t="s">
        <v>73</v>
      </c>
      <c r="G345" s="47">
        <v>0.75600000000000001</v>
      </c>
      <c r="H345" s="47">
        <v>0.1</v>
      </c>
      <c r="I345" s="47">
        <v>0.186</v>
      </c>
      <c r="J345" s="47">
        <v>0.1</v>
      </c>
      <c r="K345" s="47">
        <v>0.28599999999999998</v>
      </c>
      <c r="L345" s="47">
        <v>1.4280000000000002</v>
      </c>
      <c r="M345" s="47">
        <v>2</v>
      </c>
      <c r="N345" s="47">
        <v>1.4279999999999999</v>
      </c>
      <c r="O345" s="47">
        <v>0</v>
      </c>
      <c r="P345" s="38">
        <f t="shared" si="23"/>
        <v>0.42020308123249295</v>
      </c>
      <c r="R345" s="38">
        <f t="shared" si="24"/>
        <v>0.42020308123249295</v>
      </c>
      <c r="S345" s="38"/>
      <c r="T345" s="47">
        <v>1339121.2476463187</v>
      </c>
      <c r="U345" s="47"/>
      <c r="V345" s="47">
        <f t="shared" si="22"/>
        <v>1339121.2476463187</v>
      </c>
      <c r="W345" s="47">
        <f t="shared" si="25"/>
        <v>562702.87440488336</v>
      </c>
      <c r="Z345" s="54"/>
    </row>
    <row r="346" spans="5:26" x14ac:dyDescent="0.2">
      <c r="E346" s="13">
        <v>172882</v>
      </c>
      <c r="F346" s="13" t="s">
        <v>73</v>
      </c>
      <c r="G346" s="47">
        <v>0.745</v>
      </c>
      <c r="H346" s="47">
        <v>0.1</v>
      </c>
      <c r="I346" s="47">
        <v>0.39500000000000002</v>
      </c>
      <c r="J346" s="47">
        <v>0</v>
      </c>
      <c r="K346" s="47">
        <v>0.188</v>
      </c>
      <c r="L346" s="47">
        <v>1.4279999999999999</v>
      </c>
      <c r="M346" s="47">
        <v>2</v>
      </c>
      <c r="N346" s="47">
        <v>1.4279999999999999</v>
      </c>
      <c r="O346" s="47">
        <v>0</v>
      </c>
      <c r="P346" s="38">
        <f t="shared" si="23"/>
        <v>0.42694327731092446</v>
      </c>
      <c r="R346" s="38">
        <f t="shared" si="24"/>
        <v>0.42694327731092446</v>
      </c>
      <c r="S346" s="38"/>
      <c r="T346" s="47">
        <v>1268763.9972885374</v>
      </c>
      <c r="U346" s="47"/>
      <c r="V346" s="47">
        <f t="shared" si="22"/>
        <v>1268763.9972885374</v>
      </c>
      <c r="W346" s="47">
        <f t="shared" si="25"/>
        <v>541690.25913647702</v>
      </c>
      <c r="Z346" s="54"/>
    </row>
    <row r="347" spans="5:26" x14ac:dyDescent="0.2">
      <c r="E347" s="13">
        <v>172881</v>
      </c>
      <c r="F347" s="13" t="s">
        <v>73</v>
      </c>
      <c r="G347" s="47">
        <v>3.1440000000000001</v>
      </c>
      <c r="H347" s="47">
        <v>5.9706000000000001</v>
      </c>
      <c r="I347" s="47">
        <v>7.0010000000000003</v>
      </c>
      <c r="J347" s="47">
        <v>6.673</v>
      </c>
      <c r="K347" s="47">
        <v>18.1174</v>
      </c>
      <c r="L347" s="47">
        <v>40.906000000000006</v>
      </c>
      <c r="M347" s="47">
        <v>2</v>
      </c>
      <c r="N347" s="47">
        <v>40.905999999999999</v>
      </c>
      <c r="O347" s="47">
        <v>0</v>
      </c>
      <c r="P347" s="38">
        <f t="shared" si="23"/>
        <v>0.19524739646995548</v>
      </c>
      <c r="R347" s="38">
        <f t="shared" si="24"/>
        <v>0.19524739646995548</v>
      </c>
      <c r="S347" s="38"/>
      <c r="T347" s="47">
        <v>36344579.883112684</v>
      </c>
      <c r="U347" s="47"/>
      <c r="V347" s="47">
        <f t="shared" si="22"/>
        <v>36344579.883112684</v>
      </c>
      <c r="W347" s="47">
        <f t="shared" si="25"/>
        <v>7096184.5979720708</v>
      </c>
      <c r="Z347" s="54"/>
    </row>
    <row r="348" spans="5:26" x14ac:dyDescent="0.2">
      <c r="E348" s="13">
        <v>172880</v>
      </c>
      <c r="F348" s="13" t="s">
        <v>73</v>
      </c>
      <c r="G348" s="47">
        <v>0.16200000000000001</v>
      </c>
      <c r="H348" s="47">
        <v>0</v>
      </c>
      <c r="I348" s="47">
        <v>0.19</v>
      </c>
      <c r="J348" s="47">
        <v>0.2</v>
      </c>
      <c r="K348" s="47">
        <v>0.69</v>
      </c>
      <c r="L348" s="47">
        <v>1.242</v>
      </c>
      <c r="M348" s="47">
        <v>2</v>
      </c>
      <c r="N348" s="47">
        <v>1.242</v>
      </c>
      <c r="O348" s="47">
        <v>0</v>
      </c>
      <c r="P348" s="38">
        <f t="shared" si="23"/>
        <v>0.18321256038647346</v>
      </c>
      <c r="R348" s="38">
        <f t="shared" si="24"/>
        <v>0.18321256038647346</v>
      </c>
      <c r="S348" s="38"/>
      <c r="T348" s="47">
        <v>1103504.8211711228</v>
      </c>
      <c r="U348" s="47"/>
      <c r="V348" s="47">
        <f t="shared" si="22"/>
        <v>1103504.8211711228</v>
      </c>
      <c r="W348" s="47">
        <f t="shared" si="25"/>
        <v>202175.94368557894</v>
      </c>
      <c r="Z348" s="54"/>
    </row>
    <row r="349" spans="5:26" x14ac:dyDescent="0.2">
      <c r="E349" s="13">
        <v>172879</v>
      </c>
      <c r="F349" s="13" t="s">
        <v>73</v>
      </c>
      <c r="G349" s="47">
        <v>0.20599999999999999</v>
      </c>
      <c r="H349" s="47">
        <v>0.26200000000000001</v>
      </c>
      <c r="I349" s="47">
        <v>0.4</v>
      </c>
      <c r="J349" s="47">
        <v>0.19900000000000001</v>
      </c>
      <c r="K349" s="47">
        <v>0.17499999999999999</v>
      </c>
      <c r="L349" s="47">
        <v>1.242</v>
      </c>
      <c r="M349" s="47">
        <v>2</v>
      </c>
      <c r="N349" s="47">
        <v>1.242</v>
      </c>
      <c r="O349" s="47">
        <v>0</v>
      </c>
      <c r="P349" s="38">
        <f t="shared" si="23"/>
        <v>0.27338969404186791</v>
      </c>
      <c r="R349" s="38">
        <f t="shared" si="24"/>
        <v>0.27338969404186791</v>
      </c>
      <c r="S349" s="38"/>
      <c r="T349" s="47">
        <v>1103504.8211711228</v>
      </c>
      <c r="U349" s="47"/>
      <c r="V349" s="47">
        <f t="shared" si="22"/>
        <v>1103504.8211711228</v>
      </c>
      <c r="W349" s="47">
        <f t="shared" si="25"/>
        <v>301686.84543369943</v>
      </c>
      <c r="Z349" s="54"/>
    </row>
    <row r="350" spans="5:26" x14ac:dyDescent="0.2">
      <c r="E350" s="13">
        <v>172878</v>
      </c>
      <c r="F350" s="13" t="s">
        <v>73</v>
      </c>
      <c r="G350" s="47">
        <v>3.0865999999999998</v>
      </c>
      <c r="H350" s="47">
        <v>2.4239999999999999</v>
      </c>
      <c r="I350" s="47">
        <v>4.1070000000000002</v>
      </c>
      <c r="J350" s="47">
        <v>3.2275999999999998</v>
      </c>
      <c r="K350" s="47">
        <v>9.3588000000000005</v>
      </c>
      <c r="L350" s="47">
        <v>22.204000000000001</v>
      </c>
      <c r="M350" s="47">
        <v>2</v>
      </c>
      <c r="N350" s="47">
        <v>22.204000000000001</v>
      </c>
      <c r="O350" s="47">
        <v>0</v>
      </c>
      <c r="P350" s="38">
        <f t="shared" si="23"/>
        <v>0.220350162132949</v>
      </c>
      <c r="R350" s="38">
        <f t="shared" si="24"/>
        <v>0.220350162132949</v>
      </c>
      <c r="S350" s="38"/>
      <c r="T350" s="47">
        <v>19728036.271564905</v>
      </c>
      <c r="U350" s="47"/>
      <c r="V350" s="47">
        <f t="shared" si="22"/>
        <v>19728036.271564905</v>
      </c>
      <c r="W350" s="47">
        <f t="shared" si="25"/>
        <v>4347075.9910040256</v>
      </c>
      <c r="Z350" s="54"/>
    </row>
    <row r="351" spans="5:26" x14ac:dyDescent="0.2">
      <c r="E351" s="13">
        <v>172877</v>
      </c>
      <c r="F351" s="13" t="s">
        <v>76</v>
      </c>
      <c r="G351" s="47">
        <v>0</v>
      </c>
      <c r="H351" s="47">
        <v>0</v>
      </c>
      <c r="I351" s="47">
        <v>0</v>
      </c>
      <c r="J351" s="47">
        <v>0</v>
      </c>
      <c r="K351" s="47">
        <v>0</v>
      </c>
      <c r="L351" s="47">
        <v>0</v>
      </c>
      <c r="M351" s="47">
        <v>2</v>
      </c>
      <c r="N351" s="47">
        <v>0.59</v>
      </c>
      <c r="O351" s="47">
        <v>0.59</v>
      </c>
      <c r="P351" s="38" t="str">
        <f t="shared" si="23"/>
        <v/>
      </c>
      <c r="R351" s="38">
        <f t="shared" si="24"/>
        <v>0.1</v>
      </c>
      <c r="S351" s="38"/>
      <c r="T351" s="47">
        <v>0</v>
      </c>
      <c r="U351" s="47"/>
      <c r="V351" s="47">
        <f t="shared" si="22"/>
        <v>0</v>
      </c>
      <c r="W351" s="47">
        <f t="shared" si="25"/>
        <v>0</v>
      </c>
      <c r="Z351" s="54"/>
    </row>
    <row r="352" spans="5:26" x14ac:dyDescent="0.2">
      <c r="E352" s="13">
        <v>172876</v>
      </c>
      <c r="F352" s="13" t="s">
        <v>76</v>
      </c>
      <c r="G352" s="47">
        <v>0</v>
      </c>
      <c r="H352" s="47">
        <v>0</v>
      </c>
      <c r="I352" s="47">
        <v>0</v>
      </c>
      <c r="J352" s="47">
        <v>0</v>
      </c>
      <c r="K352" s="47">
        <v>0</v>
      </c>
      <c r="L352" s="47">
        <v>0</v>
      </c>
      <c r="M352" s="47">
        <v>2</v>
      </c>
      <c r="N352" s="47">
        <v>0.61399999999999999</v>
      </c>
      <c r="O352" s="47">
        <v>0.61399999999999999</v>
      </c>
      <c r="P352" s="38" t="str">
        <f t="shared" si="23"/>
        <v/>
      </c>
      <c r="R352" s="38">
        <f t="shared" si="24"/>
        <v>0.1</v>
      </c>
      <c r="S352" s="38"/>
      <c r="T352" s="47">
        <v>0</v>
      </c>
      <c r="U352" s="47"/>
      <c r="V352" s="47">
        <f t="shared" si="22"/>
        <v>0</v>
      </c>
      <c r="W352" s="47">
        <f t="shared" si="25"/>
        <v>0</v>
      </c>
      <c r="Z352" s="54"/>
    </row>
    <row r="353" spans="5:26" x14ac:dyDescent="0.2">
      <c r="E353" s="13">
        <v>172875</v>
      </c>
      <c r="F353" s="13" t="s">
        <v>76</v>
      </c>
      <c r="G353" s="47">
        <v>0</v>
      </c>
      <c r="H353" s="47">
        <v>0</v>
      </c>
      <c r="I353" s="47">
        <v>0</v>
      </c>
      <c r="J353" s="47">
        <v>0</v>
      </c>
      <c r="K353" s="47">
        <v>0</v>
      </c>
      <c r="L353" s="47">
        <v>0</v>
      </c>
      <c r="M353" s="47">
        <v>2</v>
      </c>
      <c r="N353" s="47">
        <v>0.61399999999999999</v>
      </c>
      <c r="O353" s="47">
        <v>0.61399999999999999</v>
      </c>
      <c r="P353" s="38" t="str">
        <f t="shared" si="23"/>
        <v/>
      </c>
      <c r="R353" s="38">
        <f t="shared" si="24"/>
        <v>0.1</v>
      </c>
      <c r="S353" s="38"/>
      <c r="T353" s="47">
        <v>0</v>
      </c>
      <c r="U353" s="47"/>
      <c r="V353" s="47">
        <f t="shared" si="22"/>
        <v>0</v>
      </c>
      <c r="W353" s="47">
        <f t="shared" si="25"/>
        <v>0</v>
      </c>
      <c r="Z353" s="54"/>
    </row>
    <row r="354" spans="5:26" x14ac:dyDescent="0.2">
      <c r="E354" s="13">
        <v>172874</v>
      </c>
      <c r="F354" s="13" t="s">
        <v>76</v>
      </c>
      <c r="G354" s="47">
        <v>0</v>
      </c>
      <c r="H354" s="47">
        <v>0</v>
      </c>
      <c r="I354" s="47">
        <v>0</v>
      </c>
      <c r="J354" s="47">
        <v>0</v>
      </c>
      <c r="K354" s="47">
        <v>0</v>
      </c>
      <c r="L354" s="47">
        <v>0</v>
      </c>
      <c r="M354" s="47">
        <v>2</v>
      </c>
      <c r="N354" s="47">
        <v>0.1</v>
      </c>
      <c r="O354" s="47">
        <v>0.1</v>
      </c>
      <c r="P354" s="38" t="str">
        <f t="shared" si="23"/>
        <v/>
      </c>
      <c r="R354" s="38">
        <f t="shared" si="24"/>
        <v>0.1</v>
      </c>
      <c r="S354" s="38"/>
      <c r="T354" s="47">
        <v>0</v>
      </c>
      <c r="U354" s="47"/>
      <c r="V354" s="47">
        <f t="shared" si="22"/>
        <v>0</v>
      </c>
      <c r="W354" s="47">
        <f t="shared" si="25"/>
        <v>0</v>
      </c>
      <c r="Z354" s="54"/>
    </row>
    <row r="355" spans="5:26" x14ac:dyDescent="0.2">
      <c r="E355" s="13">
        <v>172873</v>
      </c>
      <c r="F355" s="13" t="s">
        <v>73</v>
      </c>
      <c r="G355" s="47">
        <v>0.185</v>
      </c>
      <c r="H355" s="47">
        <v>3.1E-2</v>
      </c>
      <c r="I355" s="47">
        <v>0.23699999999999999</v>
      </c>
      <c r="J355" s="47">
        <v>1.4E-2</v>
      </c>
      <c r="K355" s="47">
        <v>0.83699999999999997</v>
      </c>
      <c r="L355" s="47">
        <v>1.3039999999999998</v>
      </c>
      <c r="M355" s="47">
        <v>2</v>
      </c>
      <c r="N355" s="47">
        <v>1.304</v>
      </c>
      <c r="O355" s="47">
        <v>0</v>
      </c>
      <c r="P355" s="38">
        <f t="shared" si="23"/>
        <v>0.19819785276073623</v>
      </c>
      <c r="R355" s="38">
        <f t="shared" si="24"/>
        <v>0.19819785276073623</v>
      </c>
      <c r="S355" s="38"/>
      <c r="T355" s="47">
        <v>1158591.2132102614</v>
      </c>
      <c r="U355" s="47"/>
      <c r="V355" s="47">
        <f t="shared" si="22"/>
        <v>1158591.2132102614</v>
      </c>
      <c r="W355" s="47">
        <f t="shared" si="25"/>
        <v>229630.29068573014</v>
      </c>
      <c r="Z355" s="54"/>
    </row>
    <row r="356" spans="5:26" x14ac:dyDescent="0.2">
      <c r="E356" s="13">
        <v>172872</v>
      </c>
      <c r="F356" s="13" t="s">
        <v>73</v>
      </c>
      <c r="G356" s="47">
        <v>4.6818</v>
      </c>
      <c r="H356" s="47">
        <v>6.2106000000000003</v>
      </c>
      <c r="I356" s="47">
        <v>6.8552</v>
      </c>
      <c r="J356" s="47">
        <v>5.8647999999999998</v>
      </c>
      <c r="K356" s="47">
        <v>26.977599999999999</v>
      </c>
      <c r="L356" s="47">
        <v>50.589999999999996</v>
      </c>
      <c r="M356" s="47">
        <v>2</v>
      </c>
      <c r="N356" s="47">
        <v>50.59</v>
      </c>
      <c r="O356" s="47">
        <v>0</v>
      </c>
      <c r="P356" s="38">
        <f t="shared" si="23"/>
        <v>0.19482200039533507</v>
      </c>
      <c r="R356" s="38">
        <f t="shared" si="24"/>
        <v>0.19482200039533507</v>
      </c>
      <c r="S356" s="38"/>
      <c r="T356" s="47">
        <v>44948718.923548393</v>
      </c>
      <c r="U356" s="47"/>
      <c r="V356" s="47">
        <f t="shared" si="22"/>
        <v>44948718.923548393</v>
      </c>
      <c r="W356" s="47">
        <f t="shared" si="25"/>
        <v>8756999.3358933497</v>
      </c>
      <c r="Z356" s="54"/>
    </row>
    <row r="357" spans="5:26" x14ac:dyDescent="0.2">
      <c r="E357" s="13">
        <v>172871</v>
      </c>
      <c r="F357" s="13" t="s">
        <v>76</v>
      </c>
      <c r="G357" s="47">
        <v>0</v>
      </c>
      <c r="H357" s="47">
        <v>0</v>
      </c>
      <c r="I357" s="47">
        <v>0</v>
      </c>
      <c r="J357" s="47">
        <v>0</v>
      </c>
      <c r="K357" s="47">
        <v>0</v>
      </c>
      <c r="L357" s="47">
        <v>0</v>
      </c>
      <c r="M357" s="47">
        <v>2</v>
      </c>
      <c r="N357" s="47">
        <v>0.3</v>
      </c>
      <c r="O357" s="47">
        <v>0.3</v>
      </c>
      <c r="P357" s="38" t="str">
        <f t="shared" si="23"/>
        <v/>
      </c>
      <c r="R357" s="38">
        <f t="shared" si="24"/>
        <v>0.1</v>
      </c>
      <c r="S357" s="38"/>
      <c r="T357" s="47">
        <v>0</v>
      </c>
      <c r="U357" s="47"/>
      <c r="V357" s="47">
        <f t="shared" si="22"/>
        <v>0</v>
      </c>
      <c r="W357" s="47">
        <f t="shared" si="25"/>
        <v>0</v>
      </c>
      <c r="Z357" s="54"/>
    </row>
    <row r="358" spans="5:26" x14ac:dyDescent="0.2">
      <c r="E358" s="13">
        <v>172870</v>
      </c>
      <c r="F358" s="13" t="s">
        <v>76</v>
      </c>
      <c r="G358" s="47">
        <v>0</v>
      </c>
      <c r="H358" s="47">
        <v>0</v>
      </c>
      <c r="I358" s="47">
        <v>0</v>
      </c>
      <c r="J358" s="47">
        <v>0</v>
      </c>
      <c r="K358" s="47">
        <v>0</v>
      </c>
      <c r="L358" s="47">
        <v>0</v>
      </c>
      <c r="M358" s="47">
        <v>2</v>
      </c>
      <c r="N358" s="47">
        <v>1.6E-2</v>
      </c>
      <c r="O358" s="47">
        <v>1.6E-2</v>
      </c>
      <c r="P358" s="38" t="str">
        <f t="shared" si="23"/>
        <v/>
      </c>
      <c r="R358" s="38">
        <f t="shared" si="24"/>
        <v>0.1</v>
      </c>
      <c r="S358" s="38"/>
      <c r="T358" s="47">
        <v>0</v>
      </c>
      <c r="U358" s="47"/>
      <c r="V358" s="47">
        <f t="shared" si="22"/>
        <v>0</v>
      </c>
      <c r="W358" s="47">
        <f t="shared" si="25"/>
        <v>0</v>
      </c>
      <c r="Z358" s="54"/>
    </row>
    <row r="359" spans="5:26" x14ac:dyDescent="0.2">
      <c r="E359" s="13">
        <v>172869</v>
      </c>
      <c r="F359" s="13" t="s">
        <v>76</v>
      </c>
      <c r="G359" s="47">
        <v>0</v>
      </c>
      <c r="H359" s="47">
        <v>0</v>
      </c>
      <c r="I359" s="47">
        <v>0</v>
      </c>
      <c r="J359" s="47">
        <v>0</v>
      </c>
      <c r="K359" s="47">
        <v>0</v>
      </c>
      <c r="L359" s="47">
        <v>0</v>
      </c>
      <c r="M359" s="47">
        <v>2</v>
      </c>
      <c r="N359" s="47">
        <v>0.3</v>
      </c>
      <c r="O359" s="47">
        <v>0.3</v>
      </c>
      <c r="P359" s="38" t="str">
        <f t="shared" si="23"/>
        <v/>
      </c>
      <c r="R359" s="38">
        <f t="shared" si="24"/>
        <v>0.1</v>
      </c>
      <c r="S359" s="38"/>
      <c r="T359" s="47">
        <v>0</v>
      </c>
      <c r="U359" s="47"/>
      <c r="V359" s="47">
        <f t="shared" si="22"/>
        <v>0</v>
      </c>
      <c r="W359" s="47">
        <f t="shared" si="25"/>
        <v>0</v>
      </c>
      <c r="Z359" s="54"/>
    </row>
    <row r="360" spans="5:26" x14ac:dyDescent="0.2">
      <c r="E360" s="13">
        <v>172868</v>
      </c>
      <c r="F360" s="13" t="s">
        <v>73</v>
      </c>
      <c r="G360" s="47">
        <v>0</v>
      </c>
      <c r="H360" s="47">
        <v>0</v>
      </c>
      <c r="I360" s="47">
        <v>0</v>
      </c>
      <c r="J360" s="47">
        <v>0</v>
      </c>
      <c r="K360" s="47">
        <v>0</v>
      </c>
      <c r="L360" s="47">
        <v>0</v>
      </c>
      <c r="M360" s="47">
        <v>2</v>
      </c>
      <c r="N360" s="47">
        <v>0.34</v>
      </c>
      <c r="O360" s="47">
        <v>0.34</v>
      </c>
      <c r="P360" s="38" t="str">
        <f t="shared" si="23"/>
        <v/>
      </c>
      <c r="R360" s="38">
        <f t="shared" si="24"/>
        <v>0.1</v>
      </c>
      <c r="S360" s="38"/>
      <c r="T360" s="47">
        <v>302086.66602108034</v>
      </c>
      <c r="U360" s="47"/>
      <c r="V360" s="47">
        <f t="shared" si="22"/>
        <v>302086.66602108034</v>
      </c>
      <c r="W360" s="47">
        <f t="shared" si="25"/>
        <v>30208.666602108035</v>
      </c>
      <c r="Z360" s="54"/>
    </row>
    <row r="361" spans="5:26" x14ac:dyDescent="0.2">
      <c r="E361" s="13">
        <v>172867</v>
      </c>
      <c r="F361" s="13" t="s">
        <v>73</v>
      </c>
      <c r="G361" s="47">
        <v>0</v>
      </c>
      <c r="H361" s="47">
        <v>0</v>
      </c>
      <c r="I361" s="47">
        <v>0</v>
      </c>
      <c r="J361" s="47">
        <v>0</v>
      </c>
      <c r="K361" s="47">
        <v>0</v>
      </c>
      <c r="L361" s="47">
        <v>0</v>
      </c>
      <c r="M361" s="47">
        <v>2</v>
      </c>
      <c r="N361" s="47">
        <v>0.17599999999999999</v>
      </c>
      <c r="O361" s="47">
        <v>0.17599999999999999</v>
      </c>
      <c r="P361" s="38" t="str">
        <f t="shared" si="23"/>
        <v/>
      </c>
      <c r="R361" s="38">
        <f t="shared" si="24"/>
        <v>0.1</v>
      </c>
      <c r="S361" s="38"/>
      <c r="T361" s="47">
        <v>156374.27417561808</v>
      </c>
      <c r="U361" s="47"/>
      <c r="V361" s="47">
        <f t="shared" si="22"/>
        <v>156374.27417561808</v>
      </c>
      <c r="W361" s="47">
        <f t="shared" si="25"/>
        <v>15637.427417561808</v>
      </c>
      <c r="Z361" s="54"/>
    </row>
    <row r="362" spans="5:26" x14ac:dyDescent="0.2">
      <c r="E362" s="13">
        <v>172866</v>
      </c>
      <c r="F362" s="13" t="s">
        <v>73</v>
      </c>
      <c r="G362" s="47">
        <v>6.4000000000000001E-2</v>
      </c>
      <c r="H362" s="47">
        <v>0</v>
      </c>
      <c r="I362" s="47">
        <v>0.23400000000000001</v>
      </c>
      <c r="J362" s="47">
        <v>0</v>
      </c>
      <c r="K362" s="47">
        <v>0.23400000000000001</v>
      </c>
      <c r="L362" s="47">
        <v>0.53200000000000003</v>
      </c>
      <c r="M362" s="47">
        <v>2</v>
      </c>
      <c r="N362" s="47">
        <v>0.53200000000000003</v>
      </c>
      <c r="O362" s="47">
        <v>0</v>
      </c>
      <c r="P362" s="38">
        <f t="shared" si="23"/>
        <v>0.19915413533834589</v>
      </c>
      <c r="R362" s="38">
        <f t="shared" si="24"/>
        <v>0.19915413533834589</v>
      </c>
      <c r="S362" s="38"/>
      <c r="T362" s="47">
        <v>472676.78330357274</v>
      </c>
      <c r="U362" s="47"/>
      <c r="V362" s="47">
        <f t="shared" si="22"/>
        <v>472676.78330357274</v>
      </c>
      <c r="W362" s="47">
        <f t="shared" si="25"/>
        <v>94135.536073333715</v>
      </c>
      <c r="Z362" s="54"/>
    </row>
    <row r="363" spans="5:26" x14ac:dyDescent="0.2">
      <c r="E363" s="13">
        <v>172865</v>
      </c>
      <c r="F363" s="13" t="s">
        <v>73</v>
      </c>
      <c r="G363" s="47">
        <v>0.02</v>
      </c>
      <c r="H363" s="47">
        <v>9.2999999999999999E-2</v>
      </c>
      <c r="I363" s="47">
        <v>9.2999999999999999E-2</v>
      </c>
      <c r="J363" s="47">
        <v>0</v>
      </c>
      <c r="K363" s="47">
        <v>0</v>
      </c>
      <c r="L363" s="47">
        <v>0.20600000000000002</v>
      </c>
      <c r="M363" s="47">
        <v>2</v>
      </c>
      <c r="N363" s="47">
        <v>1.006</v>
      </c>
      <c r="O363" s="47">
        <v>0.8</v>
      </c>
      <c r="P363" s="38">
        <f t="shared" si="23"/>
        <v>0.31140776699029121</v>
      </c>
      <c r="R363" s="38">
        <f t="shared" si="24"/>
        <v>0.31140776699029121</v>
      </c>
      <c r="S363" s="38"/>
      <c r="T363" s="47">
        <v>893821.13534472592</v>
      </c>
      <c r="U363" s="47"/>
      <c r="V363" s="47">
        <f t="shared" si="22"/>
        <v>893821.13534472592</v>
      </c>
      <c r="W363" s="47">
        <f t="shared" si="25"/>
        <v>278342.84384642798</v>
      </c>
      <c r="Z363" s="54"/>
    </row>
    <row r="364" spans="5:26" x14ac:dyDescent="0.2">
      <c r="E364" s="13">
        <v>172864</v>
      </c>
      <c r="F364" s="13" t="s">
        <v>73</v>
      </c>
      <c r="G364" s="47">
        <v>6.2E-2</v>
      </c>
      <c r="H364" s="47">
        <v>0.39200000000000002</v>
      </c>
      <c r="I364" s="47">
        <v>0.49099999999999999</v>
      </c>
      <c r="J364" s="47">
        <v>0</v>
      </c>
      <c r="K364" s="47">
        <v>3.1E-2</v>
      </c>
      <c r="L364" s="47">
        <v>0.97600000000000009</v>
      </c>
      <c r="M364" s="47">
        <v>2</v>
      </c>
      <c r="N364" s="47">
        <v>0.97599999999999998</v>
      </c>
      <c r="O364" s="47">
        <v>0</v>
      </c>
      <c r="P364" s="38">
        <f t="shared" si="23"/>
        <v>0.28311987704918029</v>
      </c>
      <c r="R364" s="38">
        <f t="shared" si="24"/>
        <v>0.28311987704918029</v>
      </c>
      <c r="S364" s="38"/>
      <c r="T364" s="47">
        <v>867166.42951933644</v>
      </c>
      <c r="U364" s="47"/>
      <c r="V364" s="47">
        <f t="shared" si="22"/>
        <v>867166.42951933644</v>
      </c>
      <c r="W364" s="47">
        <f t="shared" si="25"/>
        <v>245512.05290669118</v>
      </c>
      <c r="Z364" s="54"/>
    </row>
    <row r="365" spans="5:26" x14ac:dyDescent="0.2">
      <c r="E365" s="13">
        <v>172863</v>
      </c>
      <c r="F365" s="13" t="s">
        <v>73</v>
      </c>
      <c r="G365" s="47">
        <v>0.26200000000000001</v>
      </c>
      <c r="H365" s="47">
        <v>0.16200000000000001</v>
      </c>
      <c r="I365" s="47">
        <v>0.126</v>
      </c>
      <c r="J365" s="47">
        <v>0.22600000000000001</v>
      </c>
      <c r="K365" s="47">
        <v>0.2</v>
      </c>
      <c r="L365" s="47">
        <v>0.97599999999999998</v>
      </c>
      <c r="M365" s="47">
        <v>2</v>
      </c>
      <c r="N365" s="47">
        <v>0.97599999999999998</v>
      </c>
      <c r="O365" s="47">
        <v>0</v>
      </c>
      <c r="P365" s="38">
        <f t="shared" si="23"/>
        <v>0.30297131147540984</v>
      </c>
      <c r="R365" s="38">
        <f t="shared" si="24"/>
        <v>0.30297131147540984</v>
      </c>
      <c r="S365" s="38"/>
      <c r="T365" s="47">
        <v>867166.42951933644</v>
      </c>
      <c r="U365" s="47"/>
      <c r="V365" s="47">
        <f t="shared" si="22"/>
        <v>867166.42951933644</v>
      </c>
      <c r="W365" s="47">
        <f t="shared" si="25"/>
        <v>262726.55041892192</v>
      </c>
      <c r="Z365" s="54"/>
    </row>
    <row r="366" spans="5:26" x14ac:dyDescent="0.2">
      <c r="E366" s="13">
        <v>172862</v>
      </c>
      <c r="F366" s="13" t="s">
        <v>73</v>
      </c>
      <c r="G366" s="47">
        <v>0.11</v>
      </c>
      <c r="H366" s="47">
        <v>6.2E-2</v>
      </c>
      <c r="I366" s="47">
        <v>0</v>
      </c>
      <c r="J366" s="47">
        <v>0</v>
      </c>
      <c r="K366" s="47">
        <v>0</v>
      </c>
      <c r="L366" s="47">
        <v>0.17199999999999999</v>
      </c>
      <c r="M366" s="47">
        <v>2</v>
      </c>
      <c r="N366" s="47">
        <v>0.17199999999999999</v>
      </c>
      <c r="O366" s="47">
        <v>0</v>
      </c>
      <c r="P366" s="38">
        <f t="shared" si="23"/>
        <v>0.5508720930232559</v>
      </c>
      <c r="R366" s="38">
        <f t="shared" si="24"/>
        <v>0.5508720930232559</v>
      </c>
      <c r="S366" s="38"/>
      <c r="T366" s="47">
        <v>152820.31339889945</v>
      </c>
      <c r="U366" s="47"/>
      <c r="V366" s="47">
        <f t="shared" si="22"/>
        <v>152820.31339889945</v>
      </c>
      <c r="W366" s="47">
        <f t="shared" si="25"/>
        <v>84184.445898521662</v>
      </c>
      <c r="Z366" s="54"/>
    </row>
    <row r="367" spans="5:26" x14ac:dyDescent="0.2">
      <c r="E367" s="13">
        <v>172861</v>
      </c>
      <c r="F367" s="13" t="s">
        <v>73</v>
      </c>
      <c r="G367" s="47">
        <v>0</v>
      </c>
      <c r="H367" s="47">
        <v>0</v>
      </c>
      <c r="I367" s="47">
        <v>0</v>
      </c>
      <c r="J367" s="47">
        <v>0</v>
      </c>
      <c r="K367" s="47">
        <v>0</v>
      </c>
      <c r="L367" s="47">
        <v>0</v>
      </c>
      <c r="M367" s="47">
        <v>2</v>
      </c>
      <c r="N367" s="47">
        <v>2.1539999999999999</v>
      </c>
      <c r="O367" s="47">
        <v>2.1539999999999999</v>
      </c>
      <c r="P367" s="38" t="str">
        <f t="shared" si="23"/>
        <v/>
      </c>
      <c r="R367" s="38">
        <f t="shared" si="24"/>
        <v>0.1</v>
      </c>
      <c r="S367" s="38"/>
      <c r="T367" s="47">
        <v>1913807.8782629617</v>
      </c>
      <c r="U367" s="47"/>
      <c r="V367" s="47">
        <f t="shared" si="22"/>
        <v>1913807.8782629617</v>
      </c>
      <c r="W367" s="47">
        <f t="shared" si="25"/>
        <v>191380.78782629617</v>
      </c>
      <c r="Z367" s="54"/>
    </row>
    <row r="368" spans="5:26" x14ac:dyDescent="0.2">
      <c r="E368" s="13">
        <v>172860</v>
      </c>
      <c r="F368" s="13" t="s">
        <v>73</v>
      </c>
      <c r="G368" s="47">
        <v>1.6778</v>
      </c>
      <c r="H368" s="47">
        <v>3.0125999999999999</v>
      </c>
      <c r="I368" s="47">
        <v>1.9236</v>
      </c>
      <c r="J368" s="47">
        <v>2.2027999999999999</v>
      </c>
      <c r="K368" s="47">
        <v>14.145200000000001</v>
      </c>
      <c r="L368" s="47">
        <v>22.962000000000003</v>
      </c>
      <c r="M368" s="47">
        <v>2</v>
      </c>
      <c r="N368" s="47">
        <v>22.962</v>
      </c>
      <c r="O368" s="47">
        <v>0</v>
      </c>
      <c r="P368" s="38">
        <f t="shared" si="23"/>
        <v>0.18255051824753937</v>
      </c>
      <c r="R368" s="38">
        <f t="shared" si="24"/>
        <v>0.18255051824753937</v>
      </c>
      <c r="S368" s="38"/>
      <c r="T368" s="47">
        <v>20401511.838753082</v>
      </c>
      <c r="U368" s="47"/>
      <c r="V368" s="47">
        <f t="shared" si="22"/>
        <v>20401511.838753082</v>
      </c>
      <c r="W368" s="47">
        <f t="shared" si="25"/>
        <v>3724306.5591976852</v>
      </c>
      <c r="Z368" s="54"/>
    </row>
    <row r="369" spans="5:26" x14ac:dyDescent="0.2">
      <c r="E369" s="13">
        <v>172859</v>
      </c>
      <c r="F369" s="13" t="s">
        <v>73</v>
      </c>
      <c r="G369" s="47">
        <v>21.2136</v>
      </c>
      <c r="H369" s="47">
        <v>9.4844000000000008</v>
      </c>
      <c r="I369" s="47">
        <v>3.3530000000000002</v>
      </c>
      <c r="J369" s="47">
        <v>2.12</v>
      </c>
      <c r="K369" s="47">
        <v>2.2949999999999999</v>
      </c>
      <c r="L369" s="47">
        <v>38.466000000000001</v>
      </c>
      <c r="M369" s="47">
        <v>2</v>
      </c>
      <c r="N369" s="47">
        <v>38.466000000000001</v>
      </c>
      <c r="O369" s="47">
        <v>0</v>
      </c>
      <c r="P369" s="38">
        <f t="shared" si="23"/>
        <v>0.4776624811521864</v>
      </c>
      <c r="R369" s="38">
        <f t="shared" si="24"/>
        <v>0.4776624811521864</v>
      </c>
      <c r="S369" s="38"/>
      <c r="T369" s="47">
        <v>34176663.80931434</v>
      </c>
      <c r="U369" s="47"/>
      <c r="V369" s="47">
        <f t="shared" si="22"/>
        <v>34176663.80931434</v>
      </c>
      <c r="W369" s="47">
        <f t="shared" si="25"/>
        <v>16324910.032661222</v>
      </c>
      <c r="Z369" s="54"/>
    </row>
    <row r="370" spans="5:26" x14ac:dyDescent="0.2">
      <c r="E370" s="13">
        <v>172858</v>
      </c>
      <c r="F370" s="13" t="s">
        <v>73</v>
      </c>
      <c r="G370" s="47">
        <v>0.04</v>
      </c>
      <c r="H370" s="47">
        <v>0</v>
      </c>
      <c r="I370" s="47">
        <v>0</v>
      </c>
      <c r="J370" s="47">
        <v>0</v>
      </c>
      <c r="K370" s="47">
        <v>0</v>
      </c>
      <c r="L370" s="47">
        <v>0.04</v>
      </c>
      <c r="M370" s="47">
        <v>2</v>
      </c>
      <c r="N370" s="47">
        <v>0.04</v>
      </c>
      <c r="O370" s="47">
        <v>0</v>
      </c>
      <c r="P370" s="38">
        <f t="shared" si="23"/>
        <v>0.65</v>
      </c>
      <c r="R370" s="38">
        <f t="shared" si="24"/>
        <v>0.65</v>
      </c>
      <c r="S370" s="38"/>
      <c r="T370" s="47">
        <v>35539.607767185924</v>
      </c>
      <c r="U370" s="47"/>
      <c r="V370" s="47">
        <f t="shared" si="22"/>
        <v>35539.607767185924</v>
      </c>
      <c r="W370" s="47">
        <f t="shared" si="25"/>
        <v>23100.745048670851</v>
      </c>
      <c r="Z370" s="54"/>
    </row>
    <row r="371" spans="5:26" x14ac:dyDescent="0.2">
      <c r="E371" s="13">
        <v>172857</v>
      </c>
      <c r="F371" s="13" t="s">
        <v>73</v>
      </c>
      <c r="G371" s="47">
        <v>0.89800000000000002</v>
      </c>
      <c r="H371" s="47">
        <v>0.3</v>
      </c>
      <c r="I371" s="47">
        <v>0</v>
      </c>
      <c r="J371" s="47">
        <v>0</v>
      </c>
      <c r="K371" s="47">
        <v>0.1</v>
      </c>
      <c r="L371" s="47">
        <v>1.298</v>
      </c>
      <c r="M371" s="47">
        <v>2</v>
      </c>
      <c r="N371" s="47">
        <v>1.298</v>
      </c>
      <c r="O371" s="47">
        <v>0</v>
      </c>
      <c r="P371" s="38">
        <f t="shared" si="23"/>
        <v>0.54406779661016946</v>
      </c>
      <c r="R371" s="38">
        <f t="shared" si="24"/>
        <v>0.54406779661016946</v>
      </c>
      <c r="S371" s="38"/>
      <c r="T371" s="47">
        <v>1153260.2720451832</v>
      </c>
      <c r="U371" s="47"/>
      <c r="V371" s="47">
        <f t="shared" si="22"/>
        <v>1153260.2720451832</v>
      </c>
      <c r="W371" s="47">
        <f t="shared" si="25"/>
        <v>627451.77512966748</v>
      </c>
      <c r="Z371" s="54"/>
    </row>
    <row r="372" spans="5:26" x14ac:dyDescent="0.2">
      <c r="E372" s="13">
        <v>172856</v>
      </c>
      <c r="F372" s="13" t="s">
        <v>73</v>
      </c>
      <c r="G372" s="47">
        <v>1.198</v>
      </c>
      <c r="H372" s="47">
        <v>0.1</v>
      </c>
      <c r="I372" s="47">
        <v>0</v>
      </c>
      <c r="J372" s="47">
        <v>0</v>
      </c>
      <c r="K372" s="47">
        <v>0</v>
      </c>
      <c r="L372" s="47">
        <v>1.298</v>
      </c>
      <c r="M372" s="47">
        <v>2</v>
      </c>
      <c r="N372" s="47">
        <v>1.298</v>
      </c>
      <c r="O372" s="47">
        <v>0</v>
      </c>
      <c r="P372" s="38">
        <f t="shared" si="23"/>
        <v>0.62881355932203387</v>
      </c>
      <c r="R372" s="38">
        <f t="shared" si="24"/>
        <v>0.62881355932203387</v>
      </c>
      <c r="S372" s="38"/>
      <c r="T372" s="47">
        <v>1153260.2720451832</v>
      </c>
      <c r="U372" s="47"/>
      <c r="V372" s="47">
        <f t="shared" si="22"/>
        <v>1153260.2720451832</v>
      </c>
      <c r="W372" s="47">
        <f t="shared" si="25"/>
        <v>725185.69648942875</v>
      </c>
      <c r="Z372" s="54"/>
    </row>
    <row r="373" spans="5:26" x14ac:dyDescent="0.2">
      <c r="E373" s="13">
        <v>172855</v>
      </c>
      <c r="F373" s="13" t="s">
        <v>73</v>
      </c>
      <c r="G373" s="47">
        <v>14.254</v>
      </c>
      <c r="H373" s="47">
        <v>1.31</v>
      </c>
      <c r="I373" s="47">
        <v>0</v>
      </c>
      <c r="J373" s="47">
        <v>0</v>
      </c>
      <c r="K373" s="47">
        <v>0</v>
      </c>
      <c r="L373" s="47">
        <v>15.564</v>
      </c>
      <c r="M373" s="47">
        <v>2</v>
      </c>
      <c r="N373" s="47">
        <v>15.564</v>
      </c>
      <c r="O373" s="47">
        <v>0</v>
      </c>
      <c r="P373" s="38">
        <f t="shared" si="23"/>
        <v>0.62685363659727589</v>
      </c>
      <c r="R373" s="38">
        <f t="shared" si="24"/>
        <v>0.62685363659727589</v>
      </c>
      <c r="S373" s="38"/>
      <c r="T373" s="47">
        <v>13828461.382212043</v>
      </c>
      <c r="U373" s="47"/>
      <c r="V373" s="47">
        <f t="shared" si="22"/>
        <v>13828461.382212043</v>
      </c>
      <c r="W373" s="47">
        <f t="shared" si="25"/>
        <v>8668421.3059846107</v>
      </c>
      <c r="Z373" s="54"/>
    </row>
    <row r="374" spans="5:26" x14ac:dyDescent="0.2">
      <c r="E374" s="13">
        <v>172854</v>
      </c>
      <c r="F374" s="13" t="s">
        <v>73</v>
      </c>
      <c r="G374" s="47">
        <v>0</v>
      </c>
      <c r="H374" s="47">
        <v>0</v>
      </c>
      <c r="I374" s="47">
        <v>0</v>
      </c>
      <c r="J374" s="47">
        <v>0</v>
      </c>
      <c r="K374" s="47">
        <v>0</v>
      </c>
      <c r="L374" s="47">
        <v>0</v>
      </c>
      <c r="M374" s="47">
        <v>2</v>
      </c>
      <c r="N374" s="47">
        <v>0.214</v>
      </c>
      <c r="O374" s="47">
        <v>0.214</v>
      </c>
      <c r="P374" s="38" t="str">
        <f t="shared" si="23"/>
        <v/>
      </c>
      <c r="R374" s="38">
        <f t="shared" si="24"/>
        <v>0.1</v>
      </c>
      <c r="S374" s="38"/>
      <c r="T374" s="47">
        <v>190136.90155444469</v>
      </c>
      <c r="U374" s="47"/>
      <c r="V374" s="47">
        <f t="shared" si="22"/>
        <v>190136.90155444469</v>
      </c>
      <c r="W374" s="47">
        <f t="shared" si="25"/>
        <v>19013.69015544447</v>
      </c>
      <c r="Z374" s="54"/>
    </row>
    <row r="375" spans="5:26" x14ac:dyDescent="0.2">
      <c r="E375" s="13">
        <v>172853</v>
      </c>
      <c r="F375" s="13" t="s">
        <v>73</v>
      </c>
      <c r="G375" s="47">
        <v>0</v>
      </c>
      <c r="H375" s="47">
        <v>0</v>
      </c>
      <c r="I375" s="47">
        <v>0</v>
      </c>
      <c r="J375" s="47">
        <v>0</v>
      </c>
      <c r="K375" s="47">
        <v>0</v>
      </c>
      <c r="L375" s="47">
        <v>0</v>
      </c>
      <c r="M375" s="47">
        <v>2</v>
      </c>
      <c r="N375" s="47">
        <v>0.35</v>
      </c>
      <c r="O375" s="47">
        <v>0.35</v>
      </c>
      <c r="P375" s="38" t="str">
        <f t="shared" si="23"/>
        <v/>
      </c>
      <c r="R375" s="38">
        <f t="shared" si="24"/>
        <v>0.1</v>
      </c>
      <c r="S375" s="38"/>
      <c r="T375" s="47">
        <v>310971.56796287681</v>
      </c>
      <c r="U375" s="47"/>
      <c r="V375" s="47">
        <f t="shared" si="22"/>
        <v>310971.56796287681</v>
      </c>
      <c r="W375" s="47">
        <f t="shared" si="25"/>
        <v>31097.156796287683</v>
      </c>
      <c r="Z375" s="54"/>
    </row>
    <row r="376" spans="5:26" x14ac:dyDescent="0.2">
      <c r="E376" s="13">
        <v>172852</v>
      </c>
      <c r="F376" s="13" t="s">
        <v>73</v>
      </c>
      <c r="G376" s="47">
        <v>0</v>
      </c>
      <c r="H376" s="47">
        <v>0</v>
      </c>
      <c r="I376" s="47">
        <v>0</v>
      </c>
      <c r="J376" s="47">
        <v>0</v>
      </c>
      <c r="K376" s="47">
        <v>0</v>
      </c>
      <c r="L376" s="47">
        <v>0</v>
      </c>
      <c r="M376" s="47">
        <v>2</v>
      </c>
      <c r="N376" s="47">
        <v>0.66800000000000004</v>
      </c>
      <c r="O376" s="47">
        <v>0.66800000000000004</v>
      </c>
      <c r="P376" s="38" t="str">
        <f t="shared" si="23"/>
        <v/>
      </c>
      <c r="R376" s="38">
        <f t="shared" si="24"/>
        <v>0.1</v>
      </c>
      <c r="S376" s="38"/>
      <c r="T376" s="47">
        <v>593511.44971200498</v>
      </c>
      <c r="U376" s="47"/>
      <c r="V376" s="47">
        <f t="shared" si="22"/>
        <v>593511.44971200498</v>
      </c>
      <c r="W376" s="47">
        <f t="shared" si="25"/>
        <v>59351.144971200498</v>
      </c>
      <c r="Z376" s="54"/>
    </row>
    <row r="377" spans="5:26" x14ac:dyDescent="0.2">
      <c r="E377" s="13">
        <v>172851</v>
      </c>
      <c r="F377" s="13" t="s">
        <v>73</v>
      </c>
      <c r="G377" s="47">
        <v>0.42299999999999999</v>
      </c>
      <c r="H377" s="47">
        <v>3.1E-2</v>
      </c>
      <c r="I377" s="47">
        <v>0</v>
      </c>
      <c r="J377" s="47">
        <v>0</v>
      </c>
      <c r="K377" s="47">
        <v>0</v>
      </c>
      <c r="L377" s="47">
        <v>0.45399999999999996</v>
      </c>
      <c r="M377" s="47">
        <v>2</v>
      </c>
      <c r="N377" s="47">
        <v>0.45400000000000001</v>
      </c>
      <c r="O377" s="47">
        <v>0</v>
      </c>
      <c r="P377" s="38">
        <f t="shared" si="23"/>
        <v>0.63122246696035256</v>
      </c>
      <c r="R377" s="38">
        <f t="shared" si="24"/>
        <v>0.63122246696035256</v>
      </c>
      <c r="S377" s="38"/>
      <c r="T377" s="47">
        <v>425743.02971388563</v>
      </c>
      <c r="U377" s="47"/>
      <c r="V377" s="47">
        <f t="shared" si="22"/>
        <v>425743.02971388563</v>
      </c>
      <c r="W377" s="47">
        <f t="shared" si="25"/>
        <v>268738.56550717354</v>
      </c>
      <c r="Z377" s="54"/>
    </row>
    <row r="378" spans="5:26" x14ac:dyDescent="0.2">
      <c r="E378" s="13">
        <v>172850</v>
      </c>
      <c r="F378" s="13" t="s">
        <v>73</v>
      </c>
      <c r="G378" s="47">
        <v>12.2042</v>
      </c>
      <c r="H378" s="47">
        <v>15.455399999999999</v>
      </c>
      <c r="I378" s="47">
        <v>5.7885999999999997</v>
      </c>
      <c r="J378" s="47">
        <v>2.1038000000000001</v>
      </c>
      <c r="K378" s="47">
        <v>6.202</v>
      </c>
      <c r="L378" s="47">
        <v>41.753999999999998</v>
      </c>
      <c r="M378" s="47">
        <v>2</v>
      </c>
      <c r="N378" s="47">
        <v>41.753999999999998</v>
      </c>
      <c r="O378" s="47">
        <v>0</v>
      </c>
      <c r="P378" s="38">
        <f t="shared" si="23"/>
        <v>0.37294846002778181</v>
      </c>
      <c r="R378" s="38">
        <f t="shared" si="24"/>
        <v>0.37294846002778181</v>
      </c>
      <c r="S378" s="38"/>
      <c r="T378" s="47">
        <v>37098019.567777023</v>
      </c>
      <c r="U378" s="47"/>
      <c r="V378" s="47">
        <f t="shared" si="22"/>
        <v>37098019.567777023</v>
      </c>
      <c r="W378" s="47">
        <f t="shared" si="25"/>
        <v>13835649.267882956</v>
      </c>
      <c r="Z378" s="54"/>
    </row>
    <row r="379" spans="5:26" x14ac:dyDescent="0.2">
      <c r="E379" s="13">
        <v>172849</v>
      </c>
      <c r="F379" s="13" t="s">
        <v>73</v>
      </c>
      <c r="G379" s="47">
        <v>0</v>
      </c>
      <c r="H379" s="47">
        <v>0</v>
      </c>
      <c r="I379" s="47">
        <v>0</v>
      </c>
      <c r="J379" s="47">
        <v>0</v>
      </c>
      <c r="K379" s="47">
        <v>0</v>
      </c>
      <c r="L379" s="47">
        <v>0</v>
      </c>
      <c r="M379" s="47">
        <v>2</v>
      </c>
      <c r="N379" s="47">
        <v>0.86399999999999999</v>
      </c>
      <c r="O379" s="47">
        <v>0.86399999999999999</v>
      </c>
      <c r="P379" s="38" t="str">
        <f t="shared" si="23"/>
        <v/>
      </c>
      <c r="R379" s="38">
        <f t="shared" si="24"/>
        <v>0.1</v>
      </c>
      <c r="S379" s="38"/>
      <c r="T379" s="47">
        <v>767655.527771216</v>
      </c>
      <c r="U379" s="47"/>
      <c r="V379" s="47">
        <f t="shared" si="22"/>
        <v>767655.527771216</v>
      </c>
      <c r="W379" s="47">
        <f t="shared" si="25"/>
        <v>76765.5527771216</v>
      </c>
      <c r="Z379" s="54"/>
    </row>
    <row r="380" spans="5:26" x14ac:dyDescent="0.2">
      <c r="E380" s="13">
        <v>172848</v>
      </c>
      <c r="F380" s="13" t="s">
        <v>73</v>
      </c>
      <c r="G380" s="47">
        <v>0</v>
      </c>
      <c r="H380" s="47">
        <v>0</v>
      </c>
      <c r="I380" s="47">
        <v>0</v>
      </c>
      <c r="J380" s="47">
        <v>0</v>
      </c>
      <c r="K380" s="47">
        <v>0</v>
      </c>
      <c r="L380" s="47">
        <v>0</v>
      </c>
      <c r="M380" s="47">
        <v>2</v>
      </c>
      <c r="N380" s="47">
        <v>0.48</v>
      </c>
      <c r="O380" s="47">
        <v>0.48</v>
      </c>
      <c r="P380" s="38" t="str">
        <f t="shared" si="23"/>
        <v/>
      </c>
      <c r="R380" s="38">
        <f t="shared" si="24"/>
        <v>0.1</v>
      </c>
      <c r="S380" s="38"/>
      <c r="T380" s="47">
        <v>426475.29320623109</v>
      </c>
      <c r="U380" s="47"/>
      <c r="V380" s="47">
        <f t="shared" si="22"/>
        <v>426475.29320623109</v>
      </c>
      <c r="W380" s="47">
        <f t="shared" si="25"/>
        <v>42647.529320623114</v>
      </c>
      <c r="Z380" s="54"/>
    </row>
    <row r="381" spans="5:26" x14ac:dyDescent="0.2">
      <c r="E381" s="13">
        <v>172847</v>
      </c>
      <c r="F381" s="13" t="s">
        <v>73</v>
      </c>
      <c r="G381" s="47">
        <v>0</v>
      </c>
      <c r="H381" s="47">
        <v>0</v>
      </c>
      <c r="I381" s="47">
        <v>0</v>
      </c>
      <c r="J381" s="47">
        <v>0</v>
      </c>
      <c r="K381" s="47">
        <v>0</v>
      </c>
      <c r="L381" s="47">
        <v>0</v>
      </c>
      <c r="M381" s="47">
        <v>2</v>
      </c>
      <c r="N381" s="47">
        <v>0.184</v>
      </c>
      <c r="O381" s="47">
        <v>0.184</v>
      </c>
      <c r="P381" s="38" t="str">
        <f t="shared" si="23"/>
        <v/>
      </c>
      <c r="R381" s="38">
        <f t="shared" si="24"/>
        <v>0.1</v>
      </c>
      <c r="S381" s="38"/>
      <c r="T381" s="47">
        <v>163482.19572905524</v>
      </c>
      <c r="U381" s="47"/>
      <c r="V381" s="47">
        <f t="shared" si="22"/>
        <v>163482.19572905524</v>
      </c>
      <c r="W381" s="47">
        <f t="shared" si="25"/>
        <v>16348.219572905524</v>
      </c>
      <c r="Z381" s="54"/>
    </row>
    <row r="382" spans="5:26" x14ac:dyDescent="0.2">
      <c r="E382" s="13">
        <v>172846</v>
      </c>
      <c r="F382" s="13" t="s">
        <v>73</v>
      </c>
      <c r="G382" s="47">
        <v>0</v>
      </c>
      <c r="H382" s="47">
        <v>0</v>
      </c>
      <c r="I382" s="47">
        <v>0</v>
      </c>
      <c r="J382" s="47">
        <v>0</v>
      </c>
      <c r="K382" s="47">
        <v>0</v>
      </c>
      <c r="L382" s="47">
        <v>0</v>
      </c>
      <c r="M382" s="47">
        <v>2</v>
      </c>
      <c r="N382" s="47">
        <v>2.1999999999999999E-2</v>
      </c>
      <c r="O382" s="47">
        <v>2.1999999999999999E-2</v>
      </c>
      <c r="P382" s="38" t="str">
        <f t="shared" si="23"/>
        <v/>
      </c>
      <c r="R382" s="38">
        <f t="shared" si="24"/>
        <v>0.1</v>
      </c>
      <c r="S382" s="38"/>
      <c r="T382" s="47">
        <v>19546.78427195226</v>
      </c>
      <c r="U382" s="47"/>
      <c r="V382" s="47">
        <f t="shared" si="22"/>
        <v>19546.78427195226</v>
      </c>
      <c r="W382" s="47">
        <f t="shared" si="25"/>
        <v>1954.678427195226</v>
      </c>
      <c r="Z382" s="54"/>
    </row>
    <row r="383" spans="5:26" x14ac:dyDescent="0.2">
      <c r="E383" s="13">
        <v>172845</v>
      </c>
      <c r="F383" s="13" t="s">
        <v>73</v>
      </c>
      <c r="G383" s="47">
        <v>0</v>
      </c>
      <c r="H383" s="47">
        <v>0</v>
      </c>
      <c r="I383" s="47">
        <v>0</v>
      </c>
      <c r="J383" s="47">
        <v>0</v>
      </c>
      <c r="K383" s="47">
        <v>0</v>
      </c>
      <c r="L383" s="47">
        <v>0</v>
      </c>
      <c r="M383" s="47">
        <v>2</v>
      </c>
      <c r="N383" s="47">
        <v>0.182</v>
      </c>
      <c r="O383" s="47">
        <v>0.182</v>
      </c>
      <c r="P383" s="38" t="str">
        <f t="shared" si="23"/>
        <v/>
      </c>
      <c r="R383" s="38">
        <f t="shared" si="24"/>
        <v>0.1</v>
      </c>
      <c r="S383" s="38"/>
      <c r="T383" s="47">
        <v>161705.21534069596</v>
      </c>
      <c r="U383" s="47"/>
      <c r="V383" s="47">
        <f t="shared" si="22"/>
        <v>161705.21534069596</v>
      </c>
      <c r="W383" s="47">
        <f t="shared" si="25"/>
        <v>16170.521534069596</v>
      </c>
      <c r="Z383" s="54"/>
    </row>
    <row r="384" spans="5:26" x14ac:dyDescent="0.2">
      <c r="E384" s="13">
        <v>172844</v>
      </c>
      <c r="F384" s="13" t="s">
        <v>73</v>
      </c>
      <c r="G384" s="47">
        <v>6.2E-2</v>
      </c>
      <c r="H384" s="47">
        <v>0.19800000000000001</v>
      </c>
      <c r="I384" s="47">
        <v>0</v>
      </c>
      <c r="J384" s="47">
        <v>0</v>
      </c>
      <c r="K384" s="47">
        <v>0.128</v>
      </c>
      <c r="L384" s="47">
        <v>0.38800000000000001</v>
      </c>
      <c r="M384" s="47">
        <v>2</v>
      </c>
      <c r="N384" s="47">
        <v>0.38800000000000001</v>
      </c>
      <c r="O384" s="47">
        <v>0</v>
      </c>
      <c r="P384" s="38">
        <f t="shared" si="23"/>
        <v>0.32822164948453614</v>
      </c>
      <c r="R384" s="38">
        <f t="shared" si="24"/>
        <v>0.32822164948453614</v>
      </c>
      <c r="S384" s="38"/>
      <c r="T384" s="47">
        <v>344734.19534170348</v>
      </c>
      <c r="U384" s="47"/>
      <c r="V384" s="47">
        <f t="shared" si="22"/>
        <v>344734.19534170348</v>
      </c>
      <c r="W384" s="47">
        <f t="shared" si="25"/>
        <v>113149.22622877821</v>
      </c>
      <c r="Z384" s="54"/>
    </row>
    <row r="385" spans="5:26" x14ac:dyDescent="0.2">
      <c r="E385" s="13">
        <v>172843</v>
      </c>
      <c r="F385" s="13" t="s">
        <v>73</v>
      </c>
      <c r="G385" s="47">
        <v>0.98319999999999996</v>
      </c>
      <c r="H385" s="47">
        <v>11.9636</v>
      </c>
      <c r="I385" s="47">
        <v>2.9268000000000001</v>
      </c>
      <c r="J385" s="47">
        <v>1.1144000000000001</v>
      </c>
      <c r="K385" s="47">
        <v>3.5059999999999998</v>
      </c>
      <c r="L385" s="47">
        <v>20.494</v>
      </c>
      <c r="M385" s="47">
        <v>2</v>
      </c>
      <c r="N385" s="47">
        <v>20.494</v>
      </c>
      <c r="O385" s="47">
        <v>0</v>
      </c>
      <c r="P385" s="38">
        <f t="shared" si="23"/>
        <v>0.29763150190299603</v>
      </c>
      <c r="R385" s="38">
        <f t="shared" si="24"/>
        <v>0.29763150190299603</v>
      </c>
      <c r="S385" s="38"/>
      <c r="T385" s="47">
        <v>19218452.97567483</v>
      </c>
      <c r="U385" s="47"/>
      <c r="V385" s="47">
        <f t="shared" si="22"/>
        <v>19218452.97567483</v>
      </c>
      <c r="W385" s="47">
        <f t="shared" si="25"/>
        <v>5720017.0234022029</v>
      </c>
      <c r="Z385" s="54"/>
    </row>
    <row r="386" spans="5:26" x14ac:dyDescent="0.2">
      <c r="E386" s="13">
        <v>172842</v>
      </c>
      <c r="F386" s="13" t="s">
        <v>76</v>
      </c>
      <c r="G386" s="47">
        <v>0</v>
      </c>
      <c r="H386" s="47">
        <v>0</v>
      </c>
      <c r="I386" s="47">
        <v>0</v>
      </c>
      <c r="J386" s="47">
        <v>0</v>
      </c>
      <c r="K386" s="47">
        <v>0</v>
      </c>
      <c r="L386" s="47">
        <v>0</v>
      </c>
      <c r="M386" s="47">
        <v>2</v>
      </c>
      <c r="N386" s="47">
        <v>0.10199999999999999</v>
      </c>
      <c r="O386" s="47">
        <v>0.10199999999999999</v>
      </c>
      <c r="P386" s="38" t="str">
        <f t="shared" si="23"/>
        <v/>
      </c>
      <c r="R386" s="38">
        <f t="shared" si="24"/>
        <v>0.1</v>
      </c>
      <c r="S386" s="38"/>
      <c r="T386" s="47">
        <v>0</v>
      </c>
      <c r="U386" s="47"/>
      <c r="V386" s="47">
        <f t="shared" si="22"/>
        <v>0</v>
      </c>
      <c r="W386" s="47">
        <f t="shared" si="25"/>
        <v>0</v>
      </c>
      <c r="Z386" s="54"/>
    </row>
    <row r="387" spans="5:26" x14ac:dyDescent="0.2">
      <c r="E387" s="13">
        <v>172841</v>
      </c>
      <c r="F387" s="13" t="s">
        <v>76</v>
      </c>
      <c r="G387" s="47">
        <v>0</v>
      </c>
      <c r="H387" s="47">
        <v>0</v>
      </c>
      <c r="I387" s="47">
        <v>0</v>
      </c>
      <c r="J387" s="47">
        <v>0</v>
      </c>
      <c r="K387" s="47">
        <v>0</v>
      </c>
      <c r="L387" s="47">
        <v>0</v>
      </c>
      <c r="M387" s="47">
        <v>2</v>
      </c>
      <c r="N387" s="47">
        <v>0.61799999999999999</v>
      </c>
      <c r="O387" s="47">
        <v>0.61799999999999999</v>
      </c>
      <c r="P387" s="38" t="str">
        <f t="shared" si="23"/>
        <v/>
      </c>
      <c r="R387" s="38">
        <f t="shared" si="24"/>
        <v>0.1</v>
      </c>
      <c r="S387" s="38"/>
      <c r="T387" s="47">
        <v>0</v>
      </c>
      <c r="U387" s="47"/>
      <c r="V387" s="47">
        <f t="shared" si="22"/>
        <v>0</v>
      </c>
      <c r="W387" s="47">
        <f t="shared" si="25"/>
        <v>0</v>
      </c>
      <c r="Z387" s="54"/>
    </row>
    <row r="388" spans="5:26" x14ac:dyDescent="0.2">
      <c r="E388" s="13">
        <v>172840</v>
      </c>
      <c r="F388" s="13" t="s">
        <v>76</v>
      </c>
      <c r="G388" s="47">
        <v>0</v>
      </c>
      <c r="H388" s="47">
        <v>0</v>
      </c>
      <c r="I388" s="47">
        <v>0</v>
      </c>
      <c r="J388" s="47">
        <v>0</v>
      </c>
      <c r="K388" s="47">
        <v>0</v>
      </c>
      <c r="L388" s="47">
        <v>0</v>
      </c>
      <c r="M388" s="47">
        <v>2</v>
      </c>
      <c r="N388" s="47">
        <v>9.8000000000000004E-2</v>
      </c>
      <c r="O388" s="47">
        <v>9.8000000000000004E-2</v>
      </c>
      <c r="P388" s="38" t="str">
        <f t="shared" si="23"/>
        <v/>
      </c>
      <c r="R388" s="38">
        <f t="shared" si="24"/>
        <v>0.1</v>
      </c>
      <c r="S388" s="38"/>
      <c r="T388" s="47">
        <v>0</v>
      </c>
      <c r="U388" s="47"/>
      <c r="V388" s="47">
        <f t="shared" si="22"/>
        <v>0</v>
      </c>
      <c r="W388" s="47">
        <f t="shared" si="25"/>
        <v>0</v>
      </c>
      <c r="Z388" s="54"/>
    </row>
    <row r="389" spans="5:26" x14ac:dyDescent="0.2">
      <c r="E389" s="13">
        <v>172839</v>
      </c>
      <c r="F389" s="13" t="s">
        <v>76</v>
      </c>
      <c r="G389" s="47">
        <v>0</v>
      </c>
      <c r="H389" s="47">
        <v>0</v>
      </c>
      <c r="I389" s="47">
        <v>0</v>
      </c>
      <c r="J389" s="47">
        <v>0</v>
      </c>
      <c r="K389" s="47">
        <v>0</v>
      </c>
      <c r="L389" s="47">
        <v>0</v>
      </c>
      <c r="M389" s="47">
        <v>2</v>
      </c>
      <c r="N389" s="47">
        <v>0.71599999999999997</v>
      </c>
      <c r="O389" s="47">
        <v>0.71599999999999997</v>
      </c>
      <c r="P389" s="38" t="str">
        <f t="shared" si="23"/>
        <v/>
      </c>
      <c r="R389" s="38">
        <f t="shared" si="24"/>
        <v>0.1</v>
      </c>
      <c r="S389" s="38"/>
      <c r="T389" s="47">
        <v>0</v>
      </c>
      <c r="U389" s="47"/>
      <c r="V389" s="47">
        <f t="shared" si="22"/>
        <v>0</v>
      </c>
      <c r="W389" s="47">
        <f t="shared" si="25"/>
        <v>0</v>
      </c>
      <c r="Z389" s="54"/>
    </row>
    <row r="390" spans="5:26" x14ac:dyDescent="0.2">
      <c r="E390" s="13">
        <v>172838</v>
      </c>
      <c r="F390" s="13" t="s">
        <v>76</v>
      </c>
      <c r="G390" s="47">
        <v>0</v>
      </c>
      <c r="H390" s="47">
        <v>0</v>
      </c>
      <c r="I390" s="47">
        <v>0</v>
      </c>
      <c r="J390" s="47">
        <v>0</v>
      </c>
      <c r="K390" s="47">
        <v>0</v>
      </c>
      <c r="L390" s="47">
        <v>0</v>
      </c>
      <c r="M390" s="47">
        <v>2</v>
      </c>
      <c r="N390" s="47">
        <v>0.67800000000000005</v>
      </c>
      <c r="O390" s="47">
        <v>0.67800000000000005</v>
      </c>
      <c r="P390" s="38" t="str">
        <f t="shared" si="23"/>
        <v/>
      </c>
      <c r="R390" s="38">
        <f t="shared" si="24"/>
        <v>0.1</v>
      </c>
      <c r="S390" s="38"/>
      <c r="T390" s="47">
        <v>0</v>
      </c>
      <c r="U390" s="47"/>
      <c r="V390" s="47">
        <f t="shared" si="22"/>
        <v>0</v>
      </c>
      <c r="W390" s="47">
        <f t="shared" si="25"/>
        <v>0</v>
      </c>
      <c r="Z390" s="54"/>
    </row>
    <row r="391" spans="5:26" x14ac:dyDescent="0.2">
      <c r="E391" s="13">
        <v>172837</v>
      </c>
      <c r="F391" s="13" t="s">
        <v>76</v>
      </c>
      <c r="G391" s="47">
        <v>0</v>
      </c>
      <c r="H391" s="47">
        <v>0</v>
      </c>
      <c r="I391" s="47">
        <v>0</v>
      </c>
      <c r="J391" s="47">
        <v>0</v>
      </c>
      <c r="K391" s="47">
        <v>0</v>
      </c>
      <c r="L391" s="47">
        <v>0</v>
      </c>
      <c r="M391" s="47">
        <v>2</v>
      </c>
      <c r="N391" s="47">
        <v>0.93</v>
      </c>
      <c r="O391" s="47">
        <v>0.93</v>
      </c>
      <c r="P391" s="38" t="str">
        <f t="shared" si="23"/>
        <v/>
      </c>
      <c r="R391" s="38">
        <f t="shared" si="24"/>
        <v>0.1</v>
      </c>
      <c r="S391" s="38"/>
      <c r="T391" s="47">
        <v>0</v>
      </c>
      <c r="U391" s="47"/>
      <c r="V391" s="47">
        <f t="shared" si="22"/>
        <v>0</v>
      </c>
      <c r="W391" s="47">
        <f t="shared" si="25"/>
        <v>0</v>
      </c>
      <c r="Z391" s="54"/>
    </row>
    <row r="392" spans="5:26" x14ac:dyDescent="0.2">
      <c r="E392" s="13">
        <v>172836</v>
      </c>
      <c r="F392" s="13" t="s">
        <v>73</v>
      </c>
      <c r="G392" s="47">
        <v>0</v>
      </c>
      <c r="H392" s="47">
        <v>1.296</v>
      </c>
      <c r="I392" s="47">
        <v>0.2</v>
      </c>
      <c r="J392" s="47">
        <v>0</v>
      </c>
      <c r="K392" s="47">
        <v>0</v>
      </c>
      <c r="L392" s="47">
        <v>1.496</v>
      </c>
      <c r="M392" s="47">
        <v>2</v>
      </c>
      <c r="N392" s="47">
        <v>1.496</v>
      </c>
      <c r="O392" s="47">
        <v>0</v>
      </c>
      <c r="P392" s="38">
        <f t="shared" si="23"/>
        <v>0.3482620320855615</v>
      </c>
      <c r="R392" s="38">
        <f t="shared" si="24"/>
        <v>0.3482620320855615</v>
      </c>
      <c r="S392" s="38"/>
      <c r="T392" s="47">
        <v>1329181.3304927535</v>
      </c>
      <c r="U392" s="47"/>
      <c r="V392" s="47">
        <f t="shared" si="22"/>
        <v>1329181.3304927535</v>
      </c>
      <c r="W392" s="47">
        <f t="shared" si="25"/>
        <v>462903.39116759668</v>
      </c>
      <c r="Z392" s="54"/>
    </row>
    <row r="393" spans="5:26" x14ac:dyDescent="0.2">
      <c r="E393" s="13">
        <v>172835</v>
      </c>
      <c r="F393" s="13" t="s">
        <v>73</v>
      </c>
      <c r="G393" s="47">
        <v>3.1E-2</v>
      </c>
      <c r="H393" s="47">
        <v>0.123</v>
      </c>
      <c r="I393" s="47">
        <v>0</v>
      </c>
      <c r="J393" s="47">
        <v>0</v>
      </c>
      <c r="K393" s="47">
        <v>0</v>
      </c>
      <c r="L393" s="47">
        <v>0.154</v>
      </c>
      <c r="M393" s="47">
        <v>2</v>
      </c>
      <c r="N393" s="47">
        <v>0.154</v>
      </c>
      <c r="O393" s="47">
        <v>0</v>
      </c>
      <c r="P393" s="38">
        <f t="shared" si="23"/>
        <v>0.43035714285714288</v>
      </c>
      <c r="R393" s="38">
        <f t="shared" si="24"/>
        <v>0.43035714285714288</v>
      </c>
      <c r="S393" s="38"/>
      <c r="T393" s="47">
        <v>136827.48990366582</v>
      </c>
      <c r="U393" s="47"/>
      <c r="V393" s="47">
        <f t="shared" si="22"/>
        <v>136827.48990366582</v>
      </c>
      <c r="W393" s="47">
        <f t="shared" si="25"/>
        <v>58884.687619256183</v>
      </c>
      <c r="Z393" s="54"/>
    </row>
    <row r="394" spans="5:26" x14ac:dyDescent="0.2">
      <c r="E394" s="13">
        <v>172834</v>
      </c>
      <c r="F394" s="13" t="s">
        <v>73</v>
      </c>
      <c r="G394" s="47">
        <v>20.0138</v>
      </c>
      <c r="H394" s="47">
        <v>10.321</v>
      </c>
      <c r="I394" s="47">
        <v>2.5419999999999998</v>
      </c>
      <c r="J394" s="47">
        <v>2.359</v>
      </c>
      <c r="K394" s="47">
        <v>4.7649999999999997</v>
      </c>
      <c r="L394" s="47">
        <v>40.000800000000005</v>
      </c>
      <c r="M394" s="47">
        <v>2</v>
      </c>
      <c r="N394" s="47">
        <v>40.015999999999998</v>
      </c>
      <c r="O394" s="47">
        <v>1.5199999999992997E-2</v>
      </c>
      <c r="P394" s="38">
        <f t="shared" si="23"/>
        <v>0.45090585688286233</v>
      </c>
      <c r="R394" s="38">
        <f t="shared" si="24"/>
        <v>0.45090585688286233</v>
      </c>
      <c r="S394" s="38"/>
      <c r="T394" s="47">
        <v>35553823.6102928</v>
      </c>
      <c r="U394" s="47"/>
      <c r="V394" s="47">
        <f t="shared" si="22"/>
        <v>35553823.6102928</v>
      </c>
      <c r="W394" s="47">
        <f t="shared" si="25"/>
        <v>16031427.300461218</v>
      </c>
      <c r="Z394" s="54"/>
    </row>
    <row r="395" spans="5:26" x14ac:dyDescent="0.2">
      <c r="E395" s="13">
        <v>172833</v>
      </c>
      <c r="F395" s="13" t="s">
        <v>73</v>
      </c>
      <c r="G395" s="47">
        <v>6.2E-2</v>
      </c>
      <c r="H395" s="47">
        <v>0.49099999999999999</v>
      </c>
      <c r="I395" s="47">
        <v>0.51300000000000001</v>
      </c>
      <c r="J395" s="47">
        <v>0</v>
      </c>
      <c r="K395" s="47">
        <v>0</v>
      </c>
      <c r="L395" s="47">
        <v>1.0659999999999998</v>
      </c>
      <c r="M395" s="47">
        <v>2</v>
      </c>
      <c r="N395" s="47">
        <v>1.0660000000000001</v>
      </c>
      <c r="O395" s="47">
        <v>0</v>
      </c>
      <c r="P395" s="38">
        <f t="shared" si="23"/>
        <v>0.29474671669793623</v>
      </c>
      <c r="R395" s="38">
        <f t="shared" si="24"/>
        <v>0.29474671669793623</v>
      </c>
      <c r="S395" s="38"/>
      <c r="T395" s="47">
        <v>947130.54699550488</v>
      </c>
      <c r="U395" s="47"/>
      <c r="V395" s="47">
        <f t="shared" si="22"/>
        <v>947130.54699550488</v>
      </c>
      <c r="W395" s="47">
        <f t="shared" si="25"/>
        <v>279163.61901124544</v>
      </c>
      <c r="Z395" s="54"/>
    </row>
    <row r="396" spans="5:26" x14ac:dyDescent="0.2">
      <c r="E396" s="13">
        <v>172832</v>
      </c>
      <c r="F396" s="13" t="s">
        <v>73</v>
      </c>
      <c r="G396" s="47">
        <v>0.42499999999999999</v>
      </c>
      <c r="H396" s="47">
        <v>0.42199999999999999</v>
      </c>
      <c r="I396" s="47">
        <v>0.219</v>
      </c>
      <c r="J396" s="47">
        <v>0</v>
      </c>
      <c r="K396" s="47">
        <v>0</v>
      </c>
      <c r="L396" s="47">
        <v>1.0660000000000001</v>
      </c>
      <c r="M396" s="47">
        <v>2</v>
      </c>
      <c r="N396" s="47">
        <v>1.0660000000000001</v>
      </c>
      <c r="O396" s="47">
        <v>0</v>
      </c>
      <c r="P396" s="38">
        <f t="shared" si="23"/>
        <v>0.44355065666041271</v>
      </c>
      <c r="R396" s="38">
        <f t="shared" si="24"/>
        <v>0.44355065666041271</v>
      </c>
      <c r="S396" s="38"/>
      <c r="T396" s="47">
        <v>947130.54699550488</v>
      </c>
      <c r="U396" s="47"/>
      <c r="V396" s="47">
        <f t="shared" si="22"/>
        <v>947130.54699550488</v>
      </c>
      <c r="W396" s="47">
        <f t="shared" si="25"/>
        <v>420100.37606299209</v>
      </c>
      <c r="Z396" s="54"/>
    </row>
    <row r="397" spans="5:26" x14ac:dyDescent="0.2">
      <c r="E397" s="13">
        <v>172831</v>
      </c>
      <c r="F397" s="13" t="s">
        <v>73</v>
      </c>
      <c r="G397" s="47">
        <v>1.1972</v>
      </c>
      <c r="H397" s="47">
        <v>1.2327999999999999</v>
      </c>
      <c r="I397" s="47">
        <v>0.26</v>
      </c>
      <c r="J397" s="47">
        <v>0.01</v>
      </c>
      <c r="K397" s="47">
        <v>7.0000000000000007E-2</v>
      </c>
      <c r="L397" s="47">
        <v>2.7699999999999991</v>
      </c>
      <c r="M397" s="47">
        <v>2</v>
      </c>
      <c r="N397" s="47">
        <v>2.77</v>
      </c>
      <c r="O397" s="47">
        <v>0</v>
      </c>
      <c r="P397" s="38">
        <f t="shared" si="23"/>
        <v>0.46714079422382682</v>
      </c>
      <c r="R397" s="38">
        <f t="shared" si="24"/>
        <v>0.46714079422382682</v>
      </c>
      <c r="S397" s="38"/>
      <c r="T397" s="47">
        <v>2597595.1372411083</v>
      </c>
      <c r="U397" s="47"/>
      <c r="V397" s="47">
        <f t="shared" si="22"/>
        <v>2597595.1372411083</v>
      </c>
      <c r="W397" s="47">
        <f t="shared" si="25"/>
        <v>1213442.6554827618</v>
      </c>
      <c r="Z397" s="54"/>
    </row>
    <row r="398" spans="5:26" x14ac:dyDescent="0.2">
      <c r="E398" s="13">
        <v>172830</v>
      </c>
      <c r="F398" s="13" t="s">
        <v>73</v>
      </c>
      <c r="G398" s="47">
        <v>0.11700000000000001</v>
      </c>
      <c r="H398" s="47">
        <v>0.23100000000000001</v>
      </c>
      <c r="I398" s="47">
        <v>0.47399999999999998</v>
      </c>
      <c r="J398" s="47">
        <v>0</v>
      </c>
      <c r="K398" s="47">
        <v>0.27400000000000002</v>
      </c>
      <c r="L398" s="47">
        <v>1.0960000000000001</v>
      </c>
      <c r="M398" s="47">
        <v>2</v>
      </c>
      <c r="N398" s="47">
        <v>1.0960000000000001</v>
      </c>
      <c r="O398" s="47">
        <v>0</v>
      </c>
      <c r="P398" s="38">
        <f t="shared" si="23"/>
        <v>0.24911040145985403</v>
      </c>
      <c r="R398" s="38">
        <f t="shared" si="24"/>
        <v>0.24911040145985403</v>
      </c>
      <c r="S398" s="38"/>
      <c r="T398" s="47">
        <v>973785.25282089424</v>
      </c>
      <c r="U398" s="47"/>
      <c r="V398" s="47">
        <f t="shared" si="22"/>
        <v>973785.25282089424</v>
      </c>
      <c r="W398" s="47">
        <f t="shared" si="25"/>
        <v>242580.03526589842</v>
      </c>
      <c r="Z398" s="54"/>
    </row>
    <row r="399" spans="5:26" x14ac:dyDescent="0.2">
      <c r="E399" s="13">
        <v>172829</v>
      </c>
      <c r="F399" s="13" t="s">
        <v>73</v>
      </c>
      <c r="G399" s="47">
        <v>4.2999999999999997E-2</v>
      </c>
      <c r="H399" s="47">
        <v>0.105</v>
      </c>
      <c r="I399" s="47">
        <v>0</v>
      </c>
      <c r="J399" s="47">
        <v>0.17399999999999999</v>
      </c>
      <c r="K399" s="47">
        <v>0.77400000000000002</v>
      </c>
      <c r="L399" s="47">
        <v>1.0960000000000001</v>
      </c>
      <c r="M399" s="47">
        <v>2</v>
      </c>
      <c r="N399" s="47">
        <v>1.0960000000000001</v>
      </c>
      <c r="O399" s="47">
        <v>0</v>
      </c>
      <c r="P399" s="38">
        <f t="shared" si="23"/>
        <v>0.14792427007299272</v>
      </c>
      <c r="R399" s="38">
        <f t="shared" si="24"/>
        <v>0.14792427007299272</v>
      </c>
      <c r="S399" s="38"/>
      <c r="T399" s="47">
        <v>973785.25282089424</v>
      </c>
      <c r="U399" s="47"/>
      <c r="V399" s="47">
        <f t="shared" si="22"/>
        <v>973785.25282089424</v>
      </c>
      <c r="W399" s="47">
        <f t="shared" si="25"/>
        <v>144046.47273137546</v>
      </c>
      <c r="Z399" s="54"/>
    </row>
    <row r="400" spans="5:26" x14ac:dyDescent="0.2">
      <c r="E400" s="13">
        <v>172828</v>
      </c>
      <c r="F400" s="13" t="s">
        <v>73</v>
      </c>
      <c r="G400" s="47">
        <v>6.4408000000000003</v>
      </c>
      <c r="H400" s="47">
        <v>4.0711599999999999</v>
      </c>
      <c r="I400" s="47">
        <v>11.49363</v>
      </c>
      <c r="J400" s="47">
        <v>7.5906000000000002</v>
      </c>
      <c r="K400" s="47">
        <v>17.986609999999999</v>
      </c>
      <c r="L400" s="47">
        <v>47.582799999999999</v>
      </c>
      <c r="M400" s="47">
        <v>2</v>
      </c>
      <c r="N400" s="47">
        <v>47.59</v>
      </c>
      <c r="O400" s="47">
        <v>7.2000000000045361E-3</v>
      </c>
      <c r="P400" s="38">
        <f t="shared" si="23"/>
        <v>0.21609302626159033</v>
      </c>
      <c r="R400" s="38">
        <f t="shared" si="24"/>
        <v>0.21609302626159033</v>
      </c>
      <c r="S400" s="38"/>
      <c r="T400" s="47">
        <v>44627997.321770534</v>
      </c>
      <c r="U400" s="47"/>
      <c r="V400" s="47">
        <f t="shared" si="22"/>
        <v>44627997.321770534</v>
      </c>
      <c r="W400" s="47">
        <f t="shared" si="25"/>
        <v>9643798.9972555432</v>
      </c>
      <c r="Z400" s="54"/>
    </row>
    <row r="401" spans="5:26" x14ac:dyDescent="0.2">
      <c r="E401" s="13">
        <v>172827</v>
      </c>
      <c r="F401" s="13" t="s">
        <v>73</v>
      </c>
      <c r="G401" s="47">
        <v>0</v>
      </c>
      <c r="H401" s="47">
        <v>0</v>
      </c>
      <c r="I401" s="47">
        <v>0</v>
      </c>
      <c r="J401" s="47">
        <v>0</v>
      </c>
      <c r="K401" s="47">
        <v>0</v>
      </c>
      <c r="L401" s="47">
        <v>0</v>
      </c>
      <c r="M401" s="47">
        <v>2</v>
      </c>
      <c r="N401" s="47">
        <v>0.3</v>
      </c>
      <c r="O401" s="47">
        <v>0.3</v>
      </c>
      <c r="P401" s="38" t="str">
        <f t="shared" si="23"/>
        <v/>
      </c>
      <c r="R401" s="38">
        <f t="shared" si="24"/>
        <v>0.1</v>
      </c>
      <c r="S401" s="38"/>
      <c r="T401" s="47">
        <v>266547.05825389444</v>
      </c>
      <c r="U401" s="47"/>
      <c r="V401" s="47">
        <f t="shared" si="22"/>
        <v>266547.05825389444</v>
      </c>
      <c r="W401" s="47">
        <f t="shared" si="25"/>
        <v>26654.705825389447</v>
      </c>
      <c r="Z401" s="54"/>
    </row>
    <row r="402" spans="5:26" x14ac:dyDescent="0.2">
      <c r="E402" s="13">
        <v>172826</v>
      </c>
      <c r="F402" s="13" t="s">
        <v>73</v>
      </c>
      <c r="G402" s="47">
        <v>0</v>
      </c>
      <c r="H402" s="47">
        <v>0</v>
      </c>
      <c r="I402" s="47">
        <v>0</v>
      </c>
      <c r="J402" s="47">
        <v>0</v>
      </c>
      <c r="K402" s="47">
        <v>0</v>
      </c>
      <c r="L402" s="47">
        <v>0</v>
      </c>
      <c r="M402" s="47">
        <v>2</v>
      </c>
      <c r="N402" s="47">
        <v>0.16200000000000001</v>
      </c>
      <c r="O402" s="47">
        <v>0.16200000000000001</v>
      </c>
      <c r="P402" s="38" t="str">
        <f t="shared" si="23"/>
        <v/>
      </c>
      <c r="R402" s="38">
        <f t="shared" si="24"/>
        <v>0.1</v>
      </c>
      <c r="S402" s="38"/>
      <c r="T402" s="47">
        <v>151917.1163296244</v>
      </c>
      <c r="U402" s="47"/>
      <c r="V402" s="47">
        <f t="shared" si="22"/>
        <v>151917.1163296244</v>
      </c>
      <c r="W402" s="47">
        <f t="shared" si="25"/>
        <v>15191.71163296244</v>
      </c>
      <c r="Z402" s="54"/>
    </row>
    <row r="403" spans="5:26" x14ac:dyDescent="0.2">
      <c r="E403" s="13">
        <v>172825</v>
      </c>
      <c r="F403" s="13" t="s">
        <v>73</v>
      </c>
      <c r="G403" s="47">
        <v>0</v>
      </c>
      <c r="H403" s="47">
        <v>0</v>
      </c>
      <c r="I403" s="47">
        <v>0</v>
      </c>
      <c r="J403" s="47">
        <v>0</v>
      </c>
      <c r="K403" s="47">
        <v>0</v>
      </c>
      <c r="L403" s="47">
        <v>0</v>
      </c>
      <c r="M403" s="47">
        <v>2</v>
      </c>
      <c r="N403" s="47">
        <v>0.80800000000000005</v>
      </c>
      <c r="O403" s="47">
        <v>0.80800000000000005</v>
      </c>
      <c r="P403" s="38" t="str">
        <f t="shared" si="23"/>
        <v/>
      </c>
      <c r="R403" s="38">
        <f t="shared" si="24"/>
        <v>0.1</v>
      </c>
      <c r="S403" s="38"/>
      <c r="T403" s="47">
        <v>717900.07689715549</v>
      </c>
      <c r="U403" s="47"/>
      <c r="V403" s="47">
        <f t="shared" ref="V403:V466" si="26">IF(F403="Operational",T403,0)</f>
        <v>717900.07689715549</v>
      </c>
      <c r="W403" s="47">
        <f t="shared" si="25"/>
        <v>71790.007689715552</v>
      </c>
      <c r="Z403" s="54"/>
    </row>
    <row r="404" spans="5:26" x14ac:dyDescent="0.2">
      <c r="E404" s="13">
        <v>172824</v>
      </c>
      <c r="F404" s="13" t="s">
        <v>73</v>
      </c>
      <c r="G404" s="47">
        <v>6.2E-2</v>
      </c>
      <c r="H404" s="47">
        <v>0.28499999999999998</v>
      </c>
      <c r="I404" s="47">
        <v>0.42299999999999999</v>
      </c>
      <c r="J404" s="47">
        <v>0.1</v>
      </c>
      <c r="K404" s="47">
        <v>0.1</v>
      </c>
      <c r="L404" s="47">
        <v>0.97</v>
      </c>
      <c r="M404" s="47">
        <v>2</v>
      </c>
      <c r="N404" s="47">
        <v>0.97</v>
      </c>
      <c r="O404" s="47">
        <v>0</v>
      </c>
      <c r="P404" s="38">
        <f t="shared" ref="P404:P467" si="27">IF(L404=0,"", MAX(((SUMPRODUCT(G404:K404,$F$10:$J$10)/L404)),0.1))</f>
        <v>0.24865979381443301</v>
      </c>
      <c r="R404" s="38">
        <f t="shared" ref="R404:R467" si="28">IF(L404=0,$I$4,P404)</f>
        <v>0.24865979381443301</v>
      </c>
      <c r="S404" s="38"/>
      <c r="T404" s="47">
        <v>861835.48835425859</v>
      </c>
      <c r="U404" s="47"/>
      <c r="V404" s="47">
        <f t="shared" si="26"/>
        <v>861835.48835425859</v>
      </c>
      <c r="W404" s="47">
        <f t="shared" ref="W404:W467" si="29">V404*R404</f>
        <v>214303.83483613114</v>
      </c>
      <c r="Z404" s="54"/>
    </row>
    <row r="405" spans="5:26" x14ac:dyDescent="0.2">
      <c r="E405" s="13">
        <v>172823</v>
      </c>
      <c r="F405" s="13" t="s">
        <v>73</v>
      </c>
      <c r="G405" s="47">
        <v>5.7287999999999997</v>
      </c>
      <c r="H405" s="47">
        <v>5.9466000000000001</v>
      </c>
      <c r="I405" s="47">
        <v>4.6478000000000002</v>
      </c>
      <c r="J405" s="47">
        <v>3.7008000000000001</v>
      </c>
      <c r="K405" s="47">
        <v>4.6980000000000004</v>
      </c>
      <c r="L405" s="47">
        <v>24.722000000000001</v>
      </c>
      <c r="M405" s="47">
        <v>2</v>
      </c>
      <c r="N405" s="47">
        <v>24.722000000000001</v>
      </c>
      <c r="O405" s="47">
        <v>0</v>
      </c>
      <c r="P405" s="38">
        <f t="shared" si="27"/>
        <v>0.30769921527384514</v>
      </c>
      <c r="R405" s="38">
        <f t="shared" si="28"/>
        <v>0.30769921527384514</v>
      </c>
      <c r="S405" s="38"/>
      <c r="T405" s="47">
        <v>23183302.159882557</v>
      </c>
      <c r="U405" s="47"/>
      <c r="V405" s="47">
        <f t="shared" si="26"/>
        <v>23183302.159882557</v>
      </c>
      <c r="W405" s="47">
        <f t="shared" si="29"/>
        <v>7133483.8820523014</v>
      </c>
      <c r="Z405" s="54"/>
    </row>
    <row r="406" spans="5:26" x14ac:dyDescent="0.2">
      <c r="E406" s="13">
        <v>172822</v>
      </c>
      <c r="F406" s="13" t="s">
        <v>73</v>
      </c>
      <c r="G406" s="47">
        <v>0</v>
      </c>
      <c r="H406" s="47">
        <v>0</v>
      </c>
      <c r="I406" s="47">
        <v>0</v>
      </c>
      <c r="J406" s="47">
        <v>0</v>
      </c>
      <c r="K406" s="47">
        <v>0</v>
      </c>
      <c r="L406" s="47">
        <v>0</v>
      </c>
      <c r="M406" s="47">
        <v>2</v>
      </c>
      <c r="N406" s="47">
        <v>0.46200000000000002</v>
      </c>
      <c r="O406" s="47">
        <v>0.46200000000000002</v>
      </c>
      <c r="P406" s="38" t="str">
        <f t="shared" si="27"/>
        <v/>
      </c>
      <c r="R406" s="38">
        <f t="shared" si="28"/>
        <v>0.1</v>
      </c>
      <c r="S406" s="38"/>
      <c r="T406" s="47">
        <v>410482.46971099742</v>
      </c>
      <c r="U406" s="47"/>
      <c r="V406" s="47">
        <f t="shared" si="26"/>
        <v>410482.46971099742</v>
      </c>
      <c r="W406" s="47">
        <f t="shared" si="29"/>
        <v>41048.246971099747</v>
      </c>
      <c r="Z406" s="54"/>
    </row>
    <row r="407" spans="5:26" x14ac:dyDescent="0.2">
      <c r="E407" s="13">
        <v>172821</v>
      </c>
      <c r="F407" s="13" t="s">
        <v>73</v>
      </c>
      <c r="G407" s="47">
        <v>0</v>
      </c>
      <c r="H407" s="47">
        <v>0</v>
      </c>
      <c r="I407" s="47">
        <v>0</v>
      </c>
      <c r="J407" s="47">
        <v>0</v>
      </c>
      <c r="K407" s="47">
        <v>0</v>
      </c>
      <c r="L407" s="47">
        <v>0</v>
      </c>
      <c r="M407" s="47">
        <v>2</v>
      </c>
      <c r="N407" s="47">
        <v>0.56599999999999995</v>
      </c>
      <c r="O407" s="47">
        <v>0.56599999999999995</v>
      </c>
      <c r="P407" s="38" t="str">
        <f t="shared" si="27"/>
        <v/>
      </c>
      <c r="R407" s="38">
        <f t="shared" si="28"/>
        <v>0.1</v>
      </c>
      <c r="S407" s="38"/>
      <c r="T407" s="47">
        <v>502885.44990568078</v>
      </c>
      <c r="U407" s="47"/>
      <c r="V407" s="47">
        <f t="shared" si="26"/>
        <v>502885.44990568078</v>
      </c>
      <c r="W407" s="47">
        <f t="shared" si="29"/>
        <v>50288.54499056808</v>
      </c>
      <c r="Z407" s="54"/>
    </row>
    <row r="408" spans="5:26" x14ac:dyDescent="0.2">
      <c r="E408" s="13">
        <v>172820</v>
      </c>
      <c r="F408" s="13" t="s">
        <v>73</v>
      </c>
      <c r="G408" s="47">
        <v>0</v>
      </c>
      <c r="H408" s="47">
        <v>0</v>
      </c>
      <c r="I408" s="47">
        <v>0</v>
      </c>
      <c r="J408" s="47">
        <v>0</v>
      </c>
      <c r="K408" s="47">
        <v>0</v>
      </c>
      <c r="L408" s="47">
        <v>0</v>
      </c>
      <c r="M408" s="47">
        <v>2</v>
      </c>
      <c r="N408" s="47">
        <v>3.7999999999999999E-2</v>
      </c>
      <c r="O408" s="47">
        <v>3.7999999999999999E-2</v>
      </c>
      <c r="P408" s="38" t="str">
        <f t="shared" si="27"/>
        <v/>
      </c>
      <c r="R408" s="38">
        <f t="shared" si="28"/>
        <v>0.1</v>
      </c>
      <c r="S408" s="38"/>
      <c r="T408" s="47">
        <v>35634.879139047698</v>
      </c>
      <c r="U408" s="47"/>
      <c r="V408" s="47">
        <f t="shared" si="26"/>
        <v>35634.879139047698</v>
      </c>
      <c r="W408" s="47">
        <f t="shared" si="29"/>
        <v>3563.4879139047698</v>
      </c>
      <c r="Z408" s="54"/>
    </row>
    <row r="409" spans="5:26" x14ac:dyDescent="0.2">
      <c r="E409" s="13">
        <v>172819</v>
      </c>
      <c r="F409" s="13" t="s">
        <v>73</v>
      </c>
      <c r="G409" s="47">
        <v>0</v>
      </c>
      <c r="H409" s="47">
        <v>0</v>
      </c>
      <c r="I409" s="47">
        <v>0</v>
      </c>
      <c r="J409" s="47">
        <v>0</v>
      </c>
      <c r="K409" s="47">
        <v>0</v>
      </c>
      <c r="L409" s="47">
        <v>0</v>
      </c>
      <c r="M409" s="47">
        <v>2</v>
      </c>
      <c r="N409" s="47">
        <v>0.42399999999999999</v>
      </c>
      <c r="O409" s="47">
        <v>0.42399999999999999</v>
      </c>
      <c r="P409" s="38" t="str">
        <f t="shared" si="27"/>
        <v/>
      </c>
      <c r="R409" s="38">
        <f t="shared" si="28"/>
        <v>0.1</v>
      </c>
      <c r="S409" s="38"/>
      <c r="T409" s="47">
        <v>376719.84233217069</v>
      </c>
      <c r="U409" s="47"/>
      <c r="V409" s="47">
        <f t="shared" si="26"/>
        <v>376719.84233217069</v>
      </c>
      <c r="W409" s="47">
        <f t="shared" si="29"/>
        <v>37671.984233217074</v>
      </c>
      <c r="Z409" s="54"/>
    </row>
    <row r="410" spans="5:26" x14ac:dyDescent="0.2">
      <c r="E410" s="13">
        <v>172818</v>
      </c>
      <c r="F410" s="13" t="s">
        <v>73</v>
      </c>
      <c r="G410" s="47">
        <v>0</v>
      </c>
      <c r="H410" s="47">
        <v>0</v>
      </c>
      <c r="I410" s="47">
        <v>0</v>
      </c>
      <c r="J410" s="47">
        <v>0</v>
      </c>
      <c r="K410" s="47">
        <v>0</v>
      </c>
      <c r="L410" s="47">
        <v>0</v>
      </c>
      <c r="M410" s="47">
        <v>2</v>
      </c>
      <c r="N410" s="47">
        <v>4.8000000000000001E-2</v>
      </c>
      <c r="O410" s="47">
        <v>4.8000000000000001E-2</v>
      </c>
      <c r="P410" s="38" t="str">
        <f t="shared" si="27"/>
        <v/>
      </c>
      <c r="R410" s="38">
        <f t="shared" si="28"/>
        <v>0.1</v>
      </c>
      <c r="S410" s="38"/>
      <c r="T410" s="47">
        <v>42647.529320623114</v>
      </c>
      <c r="U410" s="47"/>
      <c r="V410" s="47">
        <f t="shared" si="26"/>
        <v>42647.529320623114</v>
      </c>
      <c r="W410" s="47">
        <f t="shared" si="29"/>
        <v>4264.7529320623116</v>
      </c>
      <c r="Z410" s="54"/>
    </row>
    <row r="411" spans="5:26" x14ac:dyDescent="0.2">
      <c r="E411" s="13">
        <v>172817</v>
      </c>
      <c r="F411" s="13" t="s">
        <v>73</v>
      </c>
      <c r="G411" s="47">
        <v>0</v>
      </c>
      <c r="H411" s="47">
        <v>0</v>
      </c>
      <c r="I411" s="47">
        <v>0</v>
      </c>
      <c r="J411" s="47">
        <v>0</v>
      </c>
      <c r="K411" s="47">
        <v>0</v>
      </c>
      <c r="L411" s="47">
        <v>0</v>
      </c>
      <c r="M411" s="47">
        <v>2</v>
      </c>
      <c r="N411" s="47">
        <v>0.47199999999999998</v>
      </c>
      <c r="O411" s="47">
        <v>0.47199999999999998</v>
      </c>
      <c r="P411" s="38" t="str">
        <f t="shared" si="27"/>
        <v/>
      </c>
      <c r="R411" s="38">
        <f t="shared" si="28"/>
        <v>0.1</v>
      </c>
      <c r="S411" s="38"/>
      <c r="T411" s="47">
        <v>419367.37165279395</v>
      </c>
      <c r="U411" s="47"/>
      <c r="V411" s="47">
        <f t="shared" si="26"/>
        <v>419367.37165279395</v>
      </c>
      <c r="W411" s="47">
        <f t="shared" si="29"/>
        <v>41936.737165279395</v>
      </c>
      <c r="Z411" s="54"/>
    </row>
    <row r="412" spans="5:26" x14ac:dyDescent="0.2">
      <c r="E412" s="13">
        <v>172816</v>
      </c>
      <c r="F412" s="13" t="s">
        <v>73</v>
      </c>
      <c r="G412" s="47">
        <v>0</v>
      </c>
      <c r="H412" s="47">
        <v>0</v>
      </c>
      <c r="I412" s="47">
        <v>0</v>
      </c>
      <c r="J412" s="47">
        <v>0</v>
      </c>
      <c r="K412" s="47">
        <v>0</v>
      </c>
      <c r="L412" s="47">
        <v>0</v>
      </c>
      <c r="M412" s="47">
        <v>2</v>
      </c>
      <c r="N412" s="47">
        <v>0.42</v>
      </c>
      <c r="O412" s="47">
        <v>0.42</v>
      </c>
      <c r="P412" s="38" t="str">
        <f t="shared" si="27"/>
        <v/>
      </c>
      <c r="R412" s="38">
        <f t="shared" si="28"/>
        <v>0.1</v>
      </c>
      <c r="S412" s="38"/>
      <c r="T412" s="47">
        <v>393859.19048421137</v>
      </c>
      <c r="U412" s="47"/>
      <c r="V412" s="47">
        <f t="shared" si="26"/>
        <v>393859.19048421137</v>
      </c>
      <c r="W412" s="47">
        <f t="shared" si="29"/>
        <v>39385.919048421143</v>
      </c>
      <c r="Z412" s="54"/>
    </row>
    <row r="413" spans="5:26" x14ac:dyDescent="0.2">
      <c r="E413" s="13">
        <v>172815</v>
      </c>
      <c r="F413" s="13" t="s">
        <v>73</v>
      </c>
      <c r="G413" s="47">
        <v>0.128</v>
      </c>
      <c r="H413" s="47">
        <v>0</v>
      </c>
      <c r="I413" s="47">
        <v>0</v>
      </c>
      <c r="J413" s="47">
        <v>0</v>
      </c>
      <c r="K413" s="47">
        <v>0</v>
      </c>
      <c r="L413" s="47">
        <v>0.128</v>
      </c>
      <c r="M413" s="47">
        <v>2</v>
      </c>
      <c r="N413" s="47">
        <v>0.128</v>
      </c>
      <c r="O413" s="47">
        <v>0</v>
      </c>
      <c r="P413" s="38">
        <f t="shared" si="27"/>
        <v>0.65</v>
      </c>
      <c r="R413" s="38">
        <f t="shared" si="28"/>
        <v>0.65</v>
      </c>
      <c r="S413" s="38"/>
      <c r="T413" s="47">
        <v>120033.27709995014</v>
      </c>
      <c r="U413" s="47"/>
      <c r="V413" s="47">
        <f t="shared" si="26"/>
        <v>120033.27709995014</v>
      </c>
      <c r="W413" s="47">
        <f t="shared" si="29"/>
        <v>78021.630114967586</v>
      </c>
      <c r="Z413" s="54"/>
    </row>
    <row r="414" spans="5:26" x14ac:dyDescent="0.2">
      <c r="E414" s="13">
        <v>172814</v>
      </c>
      <c r="F414" s="13" t="s">
        <v>73</v>
      </c>
      <c r="G414" s="47">
        <v>0.115</v>
      </c>
      <c r="H414" s="47">
        <v>0.33600000000000002</v>
      </c>
      <c r="I414" s="47">
        <v>0.14699999999999999</v>
      </c>
      <c r="J414" s="47">
        <v>0.2</v>
      </c>
      <c r="K414" s="47">
        <v>0.4</v>
      </c>
      <c r="L414" s="47">
        <v>1.198</v>
      </c>
      <c r="M414" s="47">
        <v>2</v>
      </c>
      <c r="N414" s="47">
        <v>1.198</v>
      </c>
      <c r="O414" s="47">
        <v>0</v>
      </c>
      <c r="P414" s="38">
        <f t="shared" si="27"/>
        <v>0.23912771285475798</v>
      </c>
      <c r="R414" s="38">
        <f t="shared" si="28"/>
        <v>0.23912771285475798</v>
      </c>
      <c r="S414" s="38"/>
      <c r="T414" s="47">
        <v>1064411.2526272184</v>
      </c>
      <c r="U414" s="47"/>
      <c r="V414" s="47">
        <f t="shared" si="26"/>
        <v>1064411.2526272184</v>
      </c>
      <c r="W414" s="47">
        <f t="shared" si="29"/>
        <v>254530.22837761472</v>
      </c>
      <c r="Z414" s="54"/>
    </row>
    <row r="415" spans="5:26" x14ac:dyDescent="0.2">
      <c r="E415" s="13">
        <v>172813</v>
      </c>
      <c r="F415" s="13" t="s">
        <v>73</v>
      </c>
      <c r="G415" s="47">
        <v>0</v>
      </c>
      <c r="H415" s="47">
        <v>0.52200000000000002</v>
      </c>
      <c r="I415" s="47">
        <v>0.1</v>
      </c>
      <c r="J415" s="47">
        <v>0.316</v>
      </c>
      <c r="K415" s="47">
        <v>0.38800000000000001</v>
      </c>
      <c r="L415" s="47">
        <v>1.3260000000000001</v>
      </c>
      <c r="M415" s="47">
        <v>2</v>
      </c>
      <c r="N415" s="47">
        <v>1.3260000000000001</v>
      </c>
      <c r="O415" s="47">
        <v>0</v>
      </c>
      <c r="P415" s="38">
        <f t="shared" si="27"/>
        <v>0.21391402714932126</v>
      </c>
      <c r="R415" s="38">
        <f t="shared" si="28"/>
        <v>0.21391402714932126</v>
      </c>
      <c r="S415" s="38"/>
      <c r="T415" s="47">
        <v>1178137.9974822134</v>
      </c>
      <c r="U415" s="47"/>
      <c r="V415" s="47">
        <f t="shared" si="26"/>
        <v>1178137.9974822134</v>
      </c>
      <c r="W415" s="47">
        <f t="shared" si="29"/>
        <v>252020.24357905719</v>
      </c>
      <c r="Z415" s="54"/>
    </row>
    <row r="416" spans="5:26" x14ac:dyDescent="0.2">
      <c r="E416" s="13">
        <v>172812</v>
      </c>
      <c r="F416" s="13" t="s">
        <v>73</v>
      </c>
      <c r="G416" s="47">
        <v>3.86</v>
      </c>
      <c r="H416" s="47">
        <v>12.000400000000001</v>
      </c>
      <c r="I416" s="47">
        <v>6.1660000000000004</v>
      </c>
      <c r="J416" s="47">
        <v>4.7590000000000003</v>
      </c>
      <c r="K416" s="47">
        <v>7.9686000000000003</v>
      </c>
      <c r="L416" s="47">
        <v>34.754000000000005</v>
      </c>
      <c r="M416" s="47">
        <v>2</v>
      </c>
      <c r="N416" s="47">
        <v>34.753999999999998</v>
      </c>
      <c r="O416" s="47">
        <v>0</v>
      </c>
      <c r="P416" s="38">
        <f t="shared" si="27"/>
        <v>0.26934913966737639</v>
      </c>
      <c r="R416" s="38">
        <f t="shared" si="28"/>
        <v>0.26934913966737639</v>
      </c>
      <c r="S416" s="38"/>
      <c r="T416" s="47">
        <v>32590910.252591148</v>
      </c>
      <c r="U416" s="47"/>
      <c r="V416" s="47">
        <f t="shared" si="26"/>
        <v>32590910.252591148</v>
      </c>
      <c r="W416" s="47">
        <f t="shared" si="29"/>
        <v>8778333.6375121027</v>
      </c>
      <c r="Z416" s="54"/>
    </row>
    <row r="417" spans="5:26" x14ac:dyDescent="0.2">
      <c r="E417" s="13">
        <v>172811</v>
      </c>
      <c r="F417" s="13" t="s">
        <v>73</v>
      </c>
      <c r="G417" s="47">
        <v>0.50700000000000001</v>
      </c>
      <c r="H417" s="47">
        <v>0.34899999999999998</v>
      </c>
      <c r="I417" s="47">
        <v>0</v>
      </c>
      <c r="J417" s="47">
        <v>0</v>
      </c>
      <c r="K417" s="47">
        <v>0</v>
      </c>
      <c r="L417" s="47">
        <v>0.85599999999999998</v>
      </c>
      <c r="M417" s="47">
        <v>2</v>
      </c>
      <c r="N417" s="47">
        <v>0.85599999999999998</v>
      </c>
      <c r="O417" s="47">
        <v>0</v>
      </c>
      <c r="P417" s="38">
        <f t="shared" si="27"/>
        <v>0.53787967289719629</v>
      </c>
      <c r="R417" s="38">
        <f t="shared" si="28"/>
        <v>0.53787967289719629</v>
      </c>
      <c r="S417" s="38"/>
      <c r="T417" s="47">
        <v>760547.60621777875</v>
      </c>
      <c r="U417" s="47"/>
      <c r="V417" s="47">
        <f t="shared" si="26"/>
        <v>760547.60621777875</v>
      </c>
      <c r="W417" s="47">
        <f t="shared" si="29"/>
        <v>409083.09765516449</v>
      </c>
      <c r="Z417" s="54"/>
    </row>
    <row r="418" spans="5:26" x14ac:dyDescent="0.2">
      <c r="E418" s="13">
        <v>172810</v>
      </c>
      <c r="F418" s="13" t="s">
        <v>73</v>
      </c>
      <c r="G418" s="47">
        <v>4.0000000000000001E-3</v>
      </c>
      <c r="H418" s="47">
        <v>0.05</v>
      </c>
      <c r="I418" s="47">
        <v>0</v>
      </c>
      <c r="J418" s="47">
        <v>0</v>
      </c>
      <c r="K418" s="47">
        <v>0</v>
      </c>
      <c r="L418" s="47">
        <v>5.4000000000000006E-2</v>
      </c>
      <c r="M418" s="47">
        <v>2</v>
      </c>
      <c r="N418" s="47">
        <v>5.3999999999999999E-2</v>
      </c>
      <c r="O418" s="47">
        <v>0</v>
      </c>
      <c r="P418" s="38">
        <f t="shared" si="27"/>
        <v>0.39537037037037043</v>
      </c>
      <c r="R418" s="38">
        <f t="shared" si="28"/>
        <v>0.39537037037037043</v>
      </c>
      <c r="S418" s="38"/>
      <c r="T418" s="47">
        <v>47978.470485701</v>
      </c>
      <c r="U418" s="47"/>
      <c r="V418" s="47">
        <f t="shared" si="26"/>
        <v>47978.470485701</v>
      </c>
      <c r="W418" s="47">
        <f t="shared" si="29"/>
        <v>18969.26564573549</v>
      </c>
      <c r="Z418" s="54"/>
    </row>
    <row r="419" spans="5:26" x14ac:dyDescent="0.2">
      <c r="E419" s="13">
        <v>172809</v>
      </c>
      <c r="F419" s="13" t="s">
        <v>73</v>
      </c>
      <c r="G419" s="47">
        <v>0</v>
      </c>
      <c r="H419" s="47">
        <v>0</v>
      </c>
      <c r="I419" s="47">
        <v>0</v>
      </c>
      <c r="J419" s="47">
        <v>0</v>
      </c>
      <c r="K419" s="47">
        <v>0</v>
      </c>
      <c r="L419" s="47">
        <v>0</v>
      </c>
      <c r="M419" s="47">
        <v>2</v>
      </c>
      <c r="N419" s="47">
        <v>1.38</v>
      </c>
      <c r="O419" s="47">
        <v>1.38</v>
      </c>
      <c r="P419" s="38" t="str">
        <f t="shared" si="27"/>
        <v/>
      </c>
      <c r="R419" s="38">
        <f t="shared" si="28"/>
        <v>0.1</v>
      </c>
      <c r="S419" s="38"/>
      <c r="T419" s="47">
        <v>1226116.4679679144</v>
      </c>
      <c r="U419" s="47"/>
      <c r="V419" s="47">
        <f t="shared" si="26"/>
        <v>1226116.4679679144</v>
      </c>
      <c r="W419" s="47">
        <f t="shared" si="29"/>
        <v>122611.64679679145</v>
      </c>
      <c r="Z419" s="54"/>
    </row>
    <row r="420" spans="5:26" x14ac:dyDescent="0.2">
      <c r="E420" s="13">
        <v>172808</v>
      </c>
      <c r="F420" s="13" t="s">
        <v>73</v>
      </c>
      <c r="G420" s="47">
        <v>9.2999999999999999E-2</v>
      </c>
      <c r="H420" s="47">
        <v>0.27600000000000002</v>
      </c>
      <c r="I420" s="47">
        <v>0.248</v>
      </c>
      <c r="J420" s="47">
        <v>4.4999999999999998E-2</v>
      </c>
      <c r="K420" s="47">
        <v>0.248</v>
      </c>
      <c r="L420" s="47">
        <v>0.91</v>
      </c>
      <c r="M420" s="47">
        <v>2</v>
      </c>
      <c r="N420" s="47">
        <v>0.91</v>
      </c>
      <c r="O420" s="47">
        <v>0</v>
      </c>
      <c r="P420" s="38">
        <f t="shared" si="27"/>
        <v>0.26005494505494509</v>
      </c>
      <c r="R420" s="38">
        <f t="shared" si="28"/>
        <v>0.26005494505494509</v>
      </c>
      <c r="S420" s="38"/>
      <c r="T420" s="47">
        <v>808526.07670347975</v>
      </c>
      <c r="U420" s="47"/>
      <c r="V420" s="47">
        <f t="shared" si="26"/>
        <v>808526.07670347975</v>
      </c>
      <c r="W420" s="47">
        <f t="shared" si="29"/>
        <v>210261.20445261375</v>
      </c>
      <c r="Z420" s="54"/>
    </row>
    <row r="421" spans="5:26" x14ac:dyDescent="0.2">
      <c r="E421" s="13">
        <v>172807</v>
      </c>
      <c r="F421" s="13" t="s">
        <v>73</v>
      </c>
      <c r="G421" s="47">
        <v>8.5999999999999993E-2</v>
      </c>
      <c r="H421" s="47">
        <v>0</v>
      </c>
      <c r="I421" s="47">
        <v>0</v>
      </c>
      <c r="J421" s="47">
        <v>0</v>
      </c>
      <c r="K421" s="47">
        <v>0.438</v>
      </c>
      <c r="L421" s="47">
        <v>0.52400000000000002</v>
      </c>
      <c r="M421" s="47">
        <v>2</v>
      </c>
      <c r="N421" s="47">
        <v>0.52400000000000002</v>
      </c>
      <c r="O421" s="47">
        <v>0</v>
      </c>
      <c r="P421" s="38">
        <f t="shared" si="27"/>
        <v>0.1902671755725191</v>
      </c>
      <c r="R421" s="38">
        <f t="shared" si="28"/>
        <v>0.1902671755725191</v>
      </c>
      <c r="S421" s="38"/>
      <c r="T421" s="47">
        <v>491386.22812792088</v>
      </c>
      <c r="U421" s="47"/>
      <c r="V421" s="47">
        <f t="shared" si="26"/>
        <v>491386.22812792088</v>
      </c>
      <c r="W421" s="47">
        <f t="shared" si="29"/>
        <v>93494.669741133039</v>
      </c>
      <c r="Z421" s="54"/>
    </row>
    <row r="422" spans="5:26" x14ac:dyDescent="0.2">
      <c r="E422" s="13">
        <v>172806</v>
      </c>
      <c r="F422" s="13" t="s">
        <v>73</v>
      </c>
      <c r="G422" s="47">
        <v>1.1126</v>
      </c>
      <c r="H422" s="47">
        <v>12.4838</v>
      </c>
      <c r="I422" s="47">
        <v>8.9827999999999992</v>
      </c>
      <c r="J422" s="47">
        <v>4.0258000000000003</v>
      </c>
      <c r="K422" s="47">
        <v>13.097</v>
      </c>
      <c r="L422" s="47">
        <v>39.701999999999998</v>
      </c>
      <c r="M422" s="47">
        <v>2</v>
      </c>
      <c r="N422" s="47">
        <v>39.701999999999998</v>
      </c>
      <c r="O422" s="47">
        <v>0</v>
      </c>
      <c r="P422" s="38">
        <f t="shared" si="27"/>
        <v>0.21885257669638808</v>
      </c>
      <c r="R422" s="38">
        <f t="shared" si="28"/>
        <v>0.21885257669638808</v>
      </c>
      <c r="S422" s="38"/>
      <c r="T422" s="47">
        <v>35274837.689320385</v>
      </c>
      <c r="U422" s="47"/>
      <c r="V422" s="47">
        <f t="shared" si="26"/>
        <v>35274837.689320385</v>
      </c>
      <c r="W422" s="47">
        <f t="shared" si="29"/>
        <v>7719989.1208546301</v>
      </c>
      <c r="Z422" s="54"/>
    </row>
    <row r="423" spans="5:26" x14ac:dyDescent="0.2">
      <c r="E423" s="13">
        <v>172805</v>
      </c>
      <c r="F423" s="13" t="s">
        <v>73</v>
      </c>
      <c r="G423" s="47">
        <v>0</v>
      </c>
      <c r="H423" s="47">
        <v>0.129</v>
      </c>
      <c r="I423" s="47">
        <v>0</v>
      </c>
      <c r="J423" s="47">
        <v>3.1E-2</v>
      </c>
      <c r="K423" s="47">
        <v>0</v>
      </c>
      <c r="L423" s="47">
        <v>0.16</v>
      </c>
      <c r="M423" s="47">
        <v>2</v>
      </c>
      <c r="N423" s="47">
        <v>0.16</v>
      </c>
      <c r="O423" s="47">
        <v>0</v>
      </c>
      <c r="P423" s="38">
        <f t="shared" si="27"/>
        <v>0.32171875</v>
      </c>
      <c r="R423" s="38">
        <f t="shared" si="28"/>
        <v>0.32171875</v>
      </c>
      <c r="S423" s="38"/>
      <c r="T423" s="47">
        <v>142158.4310687437</v>
      </c>
      <c r="U423" s="47"/>
      <c r="V423" s="47">
        <f t="shared" si="26"/>
        <v>142158.4310687437</v>
      </c>
      <c r="W423" s="47">
        <f t="shared" si="29"/>
        <v>45735.032745397388</v>
      </c>
      <c r="Z423" s="54"/>
    </row>
    <row r="424" spans="5:26" x14ac:dyDescent="0.2">
      <c r="E424" s="13">
        <v>172804</v>
      </c>
      <c r="F424" s="13" t="s">
        <v>73</v>
      </c>
      <c r="G424" s="47">
        <v>3.1E-2</v>
      </c>
      <c r="H424" s="47">
        <v>0.375</v>
      </c>
      <c r="I424" s="47">
        <v>0.42799999999999999</v>
      </c>
      <c r="J424" s="47">
        <v>0</v>
      </c>
      <c r="K424" s="47">
        <v>0</v>
      </c>
      <c r="L424" s="47">
        <v>0.83400000000000007</v>
      </c>
      <c r="M424" s="47">
        <v>2</v>
      </c>
      <c r="N424" s="47">
        <v>0.83399999999999996</v>
      </c>
      <c r="O424" s="47">
        <v>0</v>
      </c>
      <c r="P424" s="38">
        <f t="shared" si="27"/>
        <v>0.28258393285371697</v>
      </c>
      <c r="R424" s="38">
        <f t="shared" si="28"/>
        <v>0.28258393285371697</v>
      </c>
      <c r="S424" s="38"/>
      <c r="T424" s="47">
        <v>741000.82194582652</v>
      </c>
      <c r="U424" s="47"/>
      <c r="V424" s="47">
        <f t="shared" si="26"/>
        <v>741000.82194582652</v>
      </c>
      <c r="W424" s="47">
        <f t="shared" si="29"/>
        <v>209394.92651328852</v>
      </c>
      <c r="Z424" s="54"/>
    </row>
    <row r="425" spans="5:26" x14ac:dyDescent="0.2">
      <c r="E425" s="13">
        <v>172803</v>
      </c>
      <c r="F425" s="13" t="s">
        <v>73</v>
      </c>
      <c r="G425" s="47">
        <v>6.2E-2</v>
      </c>
      <c r="H425" s="47">
        <v>0</v>
      </c>
      <c r="I425" s="47">
        <v>0</v>
      </c>
      <c r="J425" s="47">
        <v>7.6999999999999999E-2</v>
      </c>
      <c r="K425" s="47">
        <v>0.79300000000000004</v>
      </c>
      <c r="L425" s="47">
        <v>0.93200000000000005</v>
      </c>
      <c r="M425" s="47">
        <v>2</v>
      </c>
      <c r="N425" s="47">
        <v>0.99399999999999999</v>
      </c>
      <c r="O425" s="47">
        <v>6.1999999999999944E-2</v>
      </c>
      <c r="P425" s="38">
        <f t="shared" si="27"/>
        <v>0.13658798283261805</v>
      </c>
      <c r="R425" s="38">
        <f t="shared" si="28"/>
        <v>0.13658798283261805</v>
      </c>
      <c r="S425" s="38"/>
      <c r="T425" s="47">
        <v>883159.25301457022</v>
      </c>
      <c r="U425" s="47"/>
      <c r="V425" s="47">
        <f t="shared" si="26"/>
        <v>883159.25301457022</v>
      </c>
      <c r="W425" s="47">
        <f t="shared" si="29"/>
        <v>120628.94088922191</v>
      </c>
      <c r="Z425" s="54"/>
    </row>
    <row r="426" spans="5:26" x14ac:dyDescent="0.2">
      <c r="E426" s="13">
        <v>172802</v>
      </c>
      <c r="F426" s="13" t="s">
        <v>73</v>
      </c>
      <c r="G426" s="47">
        <v>0</v>
      </c>
      <c r="H426" s="47">
        <v>0</v>
      </c>
      <c r="I426" s="47">
        <v>0</v>
      </c>
      <c r="J426" s="47">
        <v>0</v>
      </c>
      <c r="K426" s="47">
        <v>0</v>
      </c>
      <c r="L426" s="47">
        <v>0</v>
      </c>
      <c r="M426" s="47">
        <v>2</v>
      </c>
      <c r="N426" s="47">
        <v>0.24399999999999999</v>
      </c>
      <c r="O426" s="47">
        <v>0.24399999999999999</v>
      </c>
      <c r="P426" s="38" t="str">
        <f t="shared" si="27"/>
        <v/>
      </c>
      <c r="R426" s="38">
        <f t="shared" si="28"/>
        <v>0.1</v>
      </c>
      <c r="S426" s="38"/>
      <c r="T426" s="47">
        <v>216791.60737983411</v>
      </c>
      <c r="U426" s="47"/>
      <c r="V426" s="47">
        <f t="shared" si="26"/>
        <v>216791.60737983411</v>
      </c>
      <c r="W426" s="47">
        <f t="shared" si="29"/>
        <v>21679.160737983413</v>
      </c>
      <c r="Z426" s="54"/>
    </row>
    <row r="427" spans="5:26" x14ac:dyDescent="0.2">
      <c r="E427" s="13">
        <v>172801</v>
      </c>
      <c r="F427" s="13" t="s">
        <v>73</v>
      </c>
      <c r="G427" s="47">
        <v>0</v>
      </c>
      <c r="H427" s="47">
        <v>0</v>
      </c>
      <c r="I427" s="47">
        <v>0</v>
      </c>
      <c r="J427" s="47">
        <v>0</v>
      </c>
      <c r="K427" s="47">
        <v>0</v>
      </c>
      <c r="L427" s="47">
        <v>0</v>
      </c>
      <c r="M427" s="47">
        <v>2</v>
      </c>
      <c r="N427" s="47">
        <v>0.42399999999999999</v>
      </c>
      <c r="O427" s="47">
        <v>0.42399999999999999</v>
      </c>
      <c r="P427" s="38" t="str">
        <f t="shared" si="27"/>
        <v/>
      </c>
      <c r="R427" s="38">
        <f t="shared" si="28"/>
        <v>0.1</v>
      </c>
      <c r="S427" s="38"/>
      <c r="T427" s="47">
        <v>376719.84233217069</v>
      </c>
      <c r="U427" s="47"/>
      <c r="V427" s="47">
        <f t="shared" si="26"/>
        <v>376719.84233217069</v>
      </c>
      <c r="W427" s="47">
        <f t="shared" si="29"/>
        <v>37671.984233217074</v>
      </c>
      <c r="Z427" s="54"/>
    </row>
    <row r="428" spans="5:26" x14ac:dyDescent="0.2">
      <c r="E428" s="13">
        <v>172800</v>
      </c>
      <c r="F428" s="13" t="s">
        <v>73</v>
      </c>
      <c r="G428" s="47">
        <v>0</v>
      </c>
      <c r="H428" s="47">
        <v>0</v>
      </c>
      <c r="I428" s="47">
        <v>0</v>
      </c>
      <c r="J428" s="47">
        <v>0</v>
      </c>
      <c r="K428" s="47">
        <v>0</v>
      </c>
      <c r="L428" s="47">
        <v>0</v>
      </c>
      <c r="M428" s="47">
        <v>2</v>
      </c>
      <c r="N428" s="47">
        <v>0.126</v>
      </c>
      <c r="O428" s="47">
        <v>0.126</v>
      </c>
      <c r="P428" s="38" t="str">
        <f t="shared" si="27"/>
        <v/>
      </c>
      <c r="R428" s="38">
        <f t="shared" si="28"/>
        <v>0.1</v>
      </c>
      <c r="S428" s="38"/>
      <c r="T428" s="47">
        <v>111949.76446663566</v>
      </c>
      <c r="U428" s="47"/>
      <c r="V428" s="47">
        <f t="shared" si="26"/>
        <v>111949.76446663566</v>
      </c>
      <c r="W428" s="47">
        <f t="shared" si="29"/>
        <v>11194.976446663568</v>
      </c>
      <c r="Z428" s="54"/>
    </row>
    <row r="429" spans="5:26" x14ac:dyDescent="0.2">
      <c r="E429" s="13">
        <v>172799</v>
      </c>
      <c r="F429" s="13" t="s">
        <v>73</v>
      </c>
      <c r="G429" s="47">
        <v>0</v>
      </c>
      <c r="H429" s="47">
        <v>0</v>
      </c>
      <c r="I429" s="47">
        <v>0</v>
      </c>
      <c r="J429" s="47">
        <v>0</v>
      </c>
      <c r="K429" s="47">
        <v>0</v>
      </c>
      <c r="L429" s="47">
        <v>0</v>
      </c>
      <c r="M429" s="47">
        <v>2</v>
      </c>
      <c r="N429" s="47">
        <v>0.30199999999999999</v>
      </c>
      <c r="O429" s="47">
        <v>0.30199999999999999</v>
      </c>
      <c r="P429" s="38" t="str">
        <f t="shared" si="27"/>
        <v/>
      </c>
      <c r="R429" s="38">
        <f t="shared" si="28"/>
        <v>0.1</v>
      </c>
      <c r="S429" s="38"/>
      <c r="T429" s="47">
        <v>268324.03864225373</v>
      </c>
      <c r="U429" s="47"/>
      <c r="V429" s="47">
        <f t="shared" si="26"/>
        <v>268324.03864225373</v>
      </c>
      <c r="W429" s="47">
        <f t="shared" si="29"/>
        <v>26832.403864225373</v>
      </c>
      <c r="Z429" s="54"/>
    </row>
    <row r="430" spans="5:26" x14ac:dyDescent="0.2">
      <c r="E430" s="13">
        <v>172798</v>
      </c>
      <c r="F430" s="13" t="s">
        <v>73</v>
      </c>
      <c r="G430" s="47">
        <v>0</v>
      </c>
      <c r="H430" s="47">
        <v>0</v>
      </c>
      <c r="I430" s="47">
        <v>0</v>
      </c>
      <c r="J430" s="47">
        <v>0</v>
      </c>
      <c r="K430" s="47">
        <v>0</v>
      </c>
      <c r="L430" s="47">
        <v>0</v>
      </c>
      <c r="M430" s="47">
        <v>2</v>
      </c>
      <c r="N430" s="47">
        <v>1.446</v>
      </c>
      <c r="O430" s="47">
        <v>1.446</v>
      </c>
      <c r="P430" s="38" t="str">
        <f t="shared" si="27"/>
        <v/>
      </c>
      <c r="R430" s="38">
        <f t="shared" si="28"/>
        <v>0.1</v>
      </c>
      <c r="S430" s="38"/>
      <c r="T430" s="47">
        <v>1284756.8207837709</v>
      </c>
      <c r="U430" s="47"/>
      <c r="V430" s="47">
        <f t="shared" si="26"/>
        <v>1284756.8207837709</v>
      </c>
      <c r="W430" s="47">
        <f t="shared" si="29"/>
        <v>128475.6820783771</v>
      </c>
      <c r="Z430" s="54"/>
    </row>
    <row r="431" spans="5:26" x14ac:dyDescent="0.2">
      <c r="E431" s="13">
        <v>172797</v>
      </c>
      <c r="F431" s="13" t="s">
        <v>73</v>
      </c>
      <c r="G431" s="47">
        <v>1.6400000000000001E-2</v>
      </c>
      <c r="H431" s="47">
        <v>0.32600000000000001</v>
      </c>
      <c r="I431" s="47">
        <v>0.2616</v>
      </c>
      <c r="J431" s="47">
        <v>0.1</v>
      </c>
      <c r="K431" s="47">
        <v>0.21</v>
      </c>
      <c r="L431" s="47">
        <v>0.91400000000000003</v>
      </c>
      <c r="M431" s="47">
        <v>2</v>
      </c>
      <c r="N431" s="47">
        <v>0.91400000000000003</v>
      </c>
      <c r="O431" s="47">
        <v>0</v>
      </c>
      <c r="P431" s="38">
        <f t="shared" si="27"/>
        <v>0.22942013129102842</v>
      </c>
      <c r="R431" s="38">
        <f t="shared" si="28"/>
        <v>0.22942013129102842</v>
      </c>
      <c r="S431" s="38"/>
      <c r="T431" s="47">
        <v>812080.03748019831</v>
      </c>
      <c r="U431" s="47"/>
      <c r="V431" s="47">
        <f t="shared" si="26"/>
        <v>812080.03748019831</v>
      </c>
      <c r="W431" s="47">
        <f t="shared" si="29"/>
        <v>186307.50881753038</v>
      </c>
      <c r="Z431" s="54"/>
    </row>
    <row r="432" spans="5:26" x14ac:dyDescent="0.2">
      <c r="E432" s="13">
        <v>172796</v>
      </c>
      <c r="F432" s="13" t="s">
        <v>73</v>
      </c>
      <c r="G432" s="47">
        <v>7.38</v>
      </c>
      <c r="H432" s="47">
        <v>10.6416</v>
      </c>
      <c r="I432" s="47">
        <v>8.2926000000000002</v>
      </c>
      <c r="J432" s="47">
        <v>4.0839999999999996</v>
      </c>
      <c r="K432" s="47">
        <v>9.2297999999999991</v>
      </c>
      <c r="L432" s="47">
        <v>39.628</v>
      </c>
      <c r="M432" s="47">
        <v>2</v>
      </c>
      <c r="N432" s="47">
        <v>39.628</v>
      </c>
      <c r="O432" s="47">
        <v>0</v>
      </c>
      <c r="P432" s="38">
        <f t="shared" si="27"/>
        <v>0.29196994549308564</v>
      </c>
      <c r="R432" s="38">
        <f t="shared" si="28"/>
        <v>0.29196994549308564</v>
      </c>
      <c r="S432" s="38"/>
      <c r="T432" s="47">
        <v>35209089.414951086</v>
      </c>
      <c r="U432" s="47"/>
      <c r="V432" s="47">
        <f t="shared" si="26"/>
        <v>35209089.414951086</v>
      </c>
      <c r="W432" s="47">
        <f t="shared" si="29"/>
        <v>10279995.917344447</v>
      </c>
      <c r="Z432" s="54"/>
    </row>
    <row r="433" spans="5:26" x14ac:dyDescent="0.2">
      <c r="E433" s="13">
        <v>172795</v>
      </c>
      <c r="F433" s="13" t="s">
        <v>73</v>
      </c>
      <c r="G433" s="47">
        <v>0.52400000000000002</v>
      </c>
      <c r="H433" s="47">
        <v>0.16200000000000001</v>
      </c>
      <c r="I433" s="47">
        <v>0.1</v>
      </c>
      <c r="J433" s="47">
        <v>0.1</v>
      </c>
      <c r="K433" s="47">
        <v>0.14399999999999999</v>
      </c>
      <c r="L433" s="47">
        <v>1.03</v>
      </c>
      <c r="M433" s="47">
        <v>2</v>
      </c>
      <c r="N433" s="47">
        <v>1.03</v>
      </c>
      <c r="O433" s="47">
        <v>0</v>
      </c>
      <c r="P433" s="38">
        <f t="shared" si="27"/>
        <v>0.43033980582524273</v>
      </c>
      <c r="R433" s="38">
        <f t="shared" si="28"/>
        <v>0.43033980582524273</v>
      </c>
      <c r="S433" s="38"/>
      <c r="T433" s="47">
        <v>915144.90000503743</v>
      </c>
      <c r="U433" s="47"/>
      <c r="V433" s="47">
        <f t="shared" si="26"/>
        <v>915144.90000503743</v>
      </c>
      <c r="W433" s="47">
        <f t="shared" si="29"/>
        <v>393823.27857012895</v>
      </c>
      <c r="Z433" s="54"/>
    </row>
    <row r="434" spans="5:26" x14ac:dyDescent="0.2">
      <c r="E434" s="13">
        <v>172794</v>
      </c>
      <c r="F434" s="13" t="s">
        <v>73</v>
      </c>
      <c r="G434" s="47">
        <v>0</v>
      </c>
      <c r="H434" s="47">
        <v>0.311</v>
      </c>
      <c r="I434" s="47">
        <v>0.53100000000000003</v>
      </c>
      <c r="J434" s="47">
        <v>4.3999999999999997E-2</v>
      </c>
      <c r="K434" s="47">
        <v>0.14399999999999999</v>
      </c>
      <c r="L434" s="47">
        <v>1.03</v>
      </c>
      <c r="M434" s="47">
        <v>2</v>
      </c>
      <c r="N434" s="47">
        <v>1.03</v>
      </c>
      <c r="O434" s="47">
        <v>0</v>
      </c>
      <c r="P434" s="38">
        <f t="shared" si="27"/>
        <v>0.22169902912621359</v>
      </c>
      <c r="R434" s="38">
        <f t="shared" si="28"/>
        <v>0.22169902912621359</v>
      </c>
      <c r="S434" s="38"/>
      <c r="T434" s="47">
        <v>915144.90000503743</v>
      </c>
      <c r="U434" s="47"/>
      <c r="V434" s="47">
        <f t="shared" si="26"/>
        <v>915144.90000503743</v>
      </c>
      <c r="W434" s="47">
        <f t="shared" si="29"/>
        <v>202886.7358409226</v>
      </c>
      <c r="Z434" s="54"/>
    </row>
    <row r="435" spans="5:26" x14ac:dyDescent="0.2">
      <c r="E435" s="13">
        <v>172793</v>
      </c>
      <c r="F435" s="13" t="s">
        <v>73</v>
      </c>
      <c r="G435" s="47">
        <v>0.53720000000000001</v>
      </c>
      <c r="H435" s="47">
        <v>11.765599999999999</v>
      </c>
      <c r="I435" s="47">
        <v>10.5434</v>
      </c>
      <c r="J435" s="47">
        <v>4.3310000000000004</v>
      </c>
      <c r="K435" s="47">
        <v>19.270800000000001</v>
      </c>
      <c r="L435" s="47">
        <v>46.448</v>
      </c>
      <c r="M435" s="47">
        <v>2</v>
      </c>
      <c r="N435" s="47">
        <v>46.45</v>
      </c>
      <c r="O435" s="47">
        <v>2.0000000000024443E-3</v>
      </c>
      <c r="P435" s="38">
        <f t="shared" si="27"/>
        <v>0.19304501808473992</v>
      </c>
      <c r="R435" s="38">
        <f t="shared" si="28"/>
        <v>0.19304501808473992</v>
      </c>
      <c r="S435" s="38"/>
      <c r="T435" s="47">
        <v>41270369.519644655</v>
      </c>
      <c r="U435" s="47"/>
      <c r="V435" s="47">
        <f t="shared" si="26"/>
        <v>41270369.519644655</v>
      </c>
      <c r="W435" s="47">
        <f t="shared" si="29"/>
        <v>7967039.2302837018</v>
      </c>
      <c r="Z435" s="54"/>
    </row>
    <row r="436" spans="5:26" x14ac:dyDescent="0.2">
      <c r="E436" s="13">
        <v>172792</v>
      </c>
      <c r="F436" s="13" t="s">
        <v>73</v>
      </c>
      <c r="G436" s="47">
        <v>1.5860000000000001</v>
      </c>
      <c r="H436" s="47">
        <v>0.16900000000000001</v>
      </c>
      <c r="I436" s="47">
        <v>0</v>
      </c>
      <c r="J436" s="47">
        <v>0</v>
      </c>
      <c r="K436" s="47">
        <v>3.1E-2</v>
      </c>
      <c r="L436" s="47">
        <v>1.786</v>
      </c>
      <c r="M436" s="47">
        <v>2</v>
      </c>
      <c r="N436" s="47">
        <v>1.786</v>
      </c>
      <c r="O436" s="47">
        <v>0</v>
      </c>
      <c r="P436" s="38">
        <f t="shared" si="27"/>
        <v>0.61443169092945138</v>
      </c>
      <c r="R436" s="38">
        <f t="shared" si="28"/>
        <v>0.61443169092945138</v>
      </c>
      <c r="S436" s="38"/>
      <c r="T436" s="47">
        <v>1586843.4868048513</v>
      </c>
      <c r="U436" s="47"/>
      <c r="V436" s="47">
        <f t="shared" si="26"/>
        <v>1586843.4868048513</v>
      </c>
      <c r="W436" s="47">
        <f t="shared" si="29"/>
        <v>975006.92683789134</v>
      </c>
      <c r="Z436" s="54"/>
    </row>
    <row r="437" spans="5:26" x14ac:dyDescent="0.2">
      <c r="E437" s="13">
        <v>172791</v>
      </c>
      <c r="F437" s="13" t="s">
        <v>73</v>
      </c>
      <c r="G437" s="47">
        <v>0.29299999999999998</v>
      </c>
      <c r="H437" s="47">
        <v>0.30199999999999999</v>
      </c>
      <c r="I437" s="47">
        <v>0.22900000000000001</v>
      </c>
      <c r="J437" s="47">
        <v>0.35</v>
      </c>
      <c r="K437" s="47">
        <v>0.61199999999999999</v>
      </c>
      <c r="L437" s="47">
        <v>1.786</v>
      </c>
      <c r="M437" s="47">
        <v>2</v>
      </c>
      <c r="N437" s="47">
        <v>1.786</v>
      </c>
      <c r="O437" s="47">
        <v>0</v>
      </c>
      <c r="P437" s="38">
        <f t="shared" si="27"/>
        <v>0.24634658454647251</v>
      </c>
      <c r="R437" s="38">
        <f t="shared" si="28"/>
        <v>0.24634658454647251</v>
      </c>
      <c r="S437" s="38"/>
      <c r="T437" s="47">
        <v>1586843.4868048513</v>
      </c>
      <c r="U437" s="47"/>
      <c r="V437" s="47">
        <f t="shared" si="26"/>
        <v>1586843.4868048513</v>
      </c>
      <c r="W437" s="47">
        <f t="shared" si="29"/>
        <v>390913.47318419057</v>
      </c>
      <c r="Z437" s="54"/>
    </row>
    <row r="438" spans="5:26" x14ac:dyDescent="0.2">
      <c r="E438" s="13">
        <v>172790</v>
      </c>
      <c r="F438" s="13" t="s">
        <v>73</v>
      </c>
      <c r="G438" s="47">
        <v>0.42</v>
      </c>
      <c r="H438" s="47">
        <v>0.19400000000000001</v>
      </c>
      <c r="I438" s="47">
        <v>0</v>
      </c>
      <c r="J438" s="47">
        <v>0</v>
      </c>
      <c r="K438" s="47">
        <v>0</v>
      </c>
      <c r="L438" s="47">
        <v>0.61399999999999999</v>
      </c>
      <c r="M438" s="47">
        <v>2</v>
      </c>
      <c r="N438" s="47">
        <v>0.61399999999999999</v>
      </c>
      <c r="O438" s="47">
        <v>0</v>
      </c>
      <c r="P438" s="38">
        <f t="shared" si="27"/>
        <v>0.56311074918566772</v>
      </c>
      <c r="R438" s="38">
        <f t="shared" si="28"/>
        <v>0.56311074918566772</v>
      </c>
      <c r="S438" s="38"/>
      <c r="T438" s="47">
        <v>545532.97922630399</v>
      </c>
      <c r="U438" s="47"/>
      <c r="V438" s="47">
        <f t="shared" si="26"/>
        <v>545532.97922630399</v>
      </c>
      <c r="W438" s="47">
        <f t="shared" si="29"/>
        <v>307195.48463761335</v>
      </c>
      <c r="Z438" s="54"/>
    </row>
    <row r="439" spans="5:26" x14ac:dyDescent="0.2">
      <c r="E439" s="13">
        <v>172789</v>
      </c>
      <c r="F439" s="13" t="s">
        <v>73</v>
      </c>
      <c r="G439" s="47">
        <v>7.6348000000000003</v>
      </c>
      <c r="H439" s="47">
        <v>12.407999999999999</v>
      </c>
      <c r="I439" s="47">
        <v>7.2405999999999997</v>
      </c>
      <c r="J439" s="47">
        <v>3.0497999999999998</v>
      </c>
      <c r="K439" s="47">
        <v>13.5068</v>
      </c>
      <c r="L439" s="47">
        <v>43.84</v>
      </c>
      <c r="M439" s="47">
        <v>2</v>
      </c>
      <c r="N439" s="47">
        <v>44.332000000000001</v>
      </c>
      <c r="O439" s="47">
        <v>0.49199999999999733</v>
      </c>
      <c r="P439" s="38">
        <f t="shared" si="27"/>
        <v>0.28600330748175185</v>
      </c>
      <c r="R439" s="38">
        <f t="shared" si="28"/>
        <v>0.28600330748175185</v>
      </c>
      <c r="S439" s="38"/>
      <c r="T439" s="47">
        <v>39388547.288372159</v>
      </c>
      <c r="U439" s="47"/>
      <c r="V439" s="47">
        <f t="shared" si="26"/>
        <v>39388547.288372159</v>
      </c>
      <c r="W439" s="47">
        <f t="shared" si="29"/>
        <v>11265254.801375825</v>
      </c>
      <c r="Z439" s="54"/>
    </row>
    <row r="440" spans="5:26" x14ac:dyDescent="0.2">
      <c r="E440" s="13">
        <v>172788</v>
      </c>
      <c r="F440" s="13" t="s">
        <v>73</v>
      </c>
      <c r="G440" s="47">
        <v>0</v>
      </c>
      <c r="H440" s="47">
        <v>0</v>
      </c>
      <c r="I440" s="47">
        <v>0</v>
      </c>
      <c r="J440" s="47">
        <v>0</v>
      </c>
      <c r="K440" s="47">
        <v>0</v>
      </c>
      <c r="L440" s="47">
        <v>0</v>
      </c>
      <c r="M440" s="47">
        <v>2</v>
      </c>
      <c r="N440" s="47">
        <v>0.09</v>
      </c>
      <c r="O440" s="47">
        <v>0.09</v>
      </c>
      <c r="P440" s="38" t="str">
        <f t="shared" si="27"/>
        <v/>
      </c>
      <c r="R440" s="38">
        <f t="shared" si="28"/>
        <v>0.1</v>
      </c>
      <c r="S440" s="38"/>
      <c r="T440" s="47">
        <v>79964.117476168321</v>
      </c>
      <c r="U440" s="47"/>
      <c r="V440" s="47">
        <f t="shared" si="26"/>
        <v>79964.117476168321</v>
      </c>
      <c r="W440" s="47">
        <f t="shared" si="29"/>
        <v>7996.4117476168321</v>
      </c>
      <c r="Z440" s="54"/>
    </row>
    <row r="441" spans="5:26" x14ac:dyDescent="0.2">
      <c r="E441" s="13">
        <v>172787</v>
      </c>
      <c r="F441" s="13" t="s">
        <v>73</v>
      </c>
      <c r="G441" s="47">
        <v>0</v>
      </c>
      <c r="H441" s="47">
        <v>0</v>
      </c>
      <c r="I441" s="47">
        <v>0</v>
      </c>
      <c r="J441" s="47">
        <v>0</v>
      </c>
      <c r="K441" s="47">
        <v>0</v>
      </c>
      <c r="L441" s="47">
        <v>0</v>
      </c>
      <c r="M441" s="47">
        <v>2</v>
      </c>
      <c r="N441" s="47">
        <v>0.254</v>
      </c>
      <c r="O441" s="47">
        <v>0.254</v>
      </c>
      <c r="P441" s="38" t="str">
        <f t="shared" si="27"/>
        <v/>
      </c>
      <c r="R441" s="38">
        <f t="shared" si="28"/>
        <v>0.1</v>
      </c>
      <c r="S441" s="38"/>
      <c r="T441" s="47">
        <v>225676.50932163061</v>
      </c>
      <c r="U441" s="47"/>
      <c r="V441" s="47">
        <f t="shared" si="26"/>
        <v>225676.50932163061</v>
      </c>
      <c r="W441" s="47">
        <f t="shared" si="29"/>
        <v>22567.650932163062</v>
      </c>
      <c r="Z441" s="54"/>
    </row>
    <row r="442" spans="5:26" x14ac:dyDescent="0.2">
      <c r="E442" s="13">
        <v>172786</v>
      </c>
      <c r="F442" s="13" t="s">
        <v>73</v>
      </c>
      <c r="G442" s="47">
        <v>0</v>
      </c>
      <c r="H442" s="47">
        <v>0</v>
      </c>
      <c r="I442" s="47">
        <v>0</v>
      </c>
      <c r="J442" s="47">
        <v>0</v>
      </c>
      <c r="K442" s="47">
        <v>0</v>
      </c>
      <c r="L442" s="47">
        <v>0</v>
      </c>
      <c r="M442" s="47">
        <v>2</v>
      </c>
      <c r="N442" s="47">
        <v>0.36</v>
      </c>
      <c r="O442" s="47">
        <v>0.36</v>
      </c>
      <c r="P442" s="38" t="str">
        <f t="shared" si="27"/>
        <v/>
      </c>
      <c r="R442" s="38">
        <f t="shared" si="28"/>
        <v>0.1</v>
      </c>
      <c r="S442" s="38"/>
      <c r="T442" s="47">
        <v>319856.46990467329</v>
      </c>
      <c r="U442" s="47"/>
      <c r="V442" s="47">
        <f t="shared" si="26"/>
        <v>319856.46990467329</v>
      </c>
      <c r="W442" s="47">
        <f t="shared" si="29"/>
        <v>31985.646990467329</v>
      </c>
      <c r="Z442" s="54"/>
    </row>
    <row r="443" spans="5:26" x14ac:dyDescent="0.2">
      <c r="E443" s="13">
        <v>172785</v>
      </c>
      <c r="F443" s="13" t="s">
        <v>73</v>
      </c>
      <c r="G443" s="47">
        <v>0</v>
      </c>
      <c r="H443" s="47">
        <v>0</v>
      </c>
      <c r="I443" s="47">
        <v>0</v>
      </c>
      <c r="J443" s="47">
        <v>0</v>
      </c>
      <c r="K443" s="47">
        <v>0</v>
      </c>
      <c r="L443" s="47">
        <v>0</v>
      </c>
      <c r="M443" s="47">
        <v>2</v>
      </c>
      <c r="N443" s="47">
        <v>0.106</v>
      </c>
      <c r="O443" s="47">
        <v>0.106</v>
      </c>
      <c r="P443" s="38" t="str">
        <f t="shared" si="27"/>
        <v/>
      </c>
      <c r="R443" s="38">
        <f t="shared" si="28"/>
        <v>0.1</v>
      </c>
      <c r="S443" s="38"/>
      <c r="T443" s="47">
        <v>94179.960583042674</v>
      </c>
      <c r="U443" s="47"/>
      <c r="V443" s="47">
        <f t="shared" si="26"/>
        <v>94179.960583042674</v>
      </c>
      <c r="W443" s="47">
        <f t="shared" si="29"/>
        <v>9417.9960583042684</v>
      </c>
      <c r="Z443" s="54"/>
    </row>
    <row r="444" spans="5:26" x14ac:dyDescent="0.2">
      <c r="E444" s="13">
        <v>172784</v>
      </c>
      <c r="F444" s="13" t="s">
        <v>73</v>
      </c>
      <c r="G444" s="47">
        <v>0</v>
      </c>
      <c r="H444" s="47">
        <v>0</v>
      </c>
      <c r="I444" s="47">
        <v>0</v>
      </c>
      <c r="J444" s="47">
        <v>0</v>
      </c>
      <c r="K444" s="47">
        <v>0</v>
      </c>
      <c r="L444" s="47">
        <v>0</v>
      </c>
      <c r="M444" s="47">
        <v>2</v>
      </c>
      <c r="N444" s="47">
        <v>0.14000000000000001</v>
      </c>
      <c r="O444" s="47">
        <v>0.14000000000000001</v>
      </c>
      <c r="P444" s="38" t="str">
        <f t="shared" si="27"/>
        <v/>
      </c>
      <c r="R444" s="38">
        <f t="shared" si="28"/>
        <v>0.1</v>
      </c>
      <c r="S444" s="38"/>
      <c r="T444" s="47">
        <v>124388.62718515075</v>
      </c>
      <c r="U444" s="47"/>
      <c r="V444" s="47">
        <f t="shared" si="26"/>
        <v>124388.62718515075</v>
      </c>
      <c r="W444" s="47">
        <f t="shared" si="29"/>
        <v>12438.862718515076</v>
      </c>
      <c r="Z444" s="54"/>
    </row>
    <row r="445" spans="5:26" x14ac:dyDescent="0.2">
      <c r="E445" s="13">
        <v>172783</v>
      </c>
      <c r="F445" s="13" t="s">
        <v>73</v>
      </c>
      <c r="G445" s="47">
        <v>0</v>
      </c>
      <c r="H445" s="47">
        <v>0</v>
      </c>
      <c r="I445" s="47">
        <v>0</v>
      </c>
      <c r="J445" s="47">
        <v>0</v>
      </c>
      <c r="K445" s="47">
        <v>0</v>
      </c>
      <c r="L445" s="47">
        <v>0</v>
      </c>
      <c r="M445" s="47">
        <v>2</v>
      </c>
      <c r="N445" s="47">
        <v>0.246</v>
      </c>
      <c r="O445" s="47">
        <v>0.246</v>
      </c>
      <c r="P445" s="38" t="str">
        <f t="shared" si="27"/>
        <v/>
      </c>
      <c r="R445" s="38">
        <f t="shared" si="28"/>
        <v>0.1</v>
      </c>
      <c r="S445" s="38"/>
      <c r="T445" s="47">
        <v>0</v>
      </c>
      <c r="U445" s="47"/>
      <c r="V445" s="47">
        <f t="shared" si="26"/>
        <v>0</v>
      </c>
      <c r="W445" s="47">
        <f t="shared" si="29"/>
        <v>0</v>
      </c>
      <c r="Z445" s="54"/>
    </row>
    <row r="446" spans="5:26" x14ac:dyDescent="0.2">
      <c r="E446" s="13">
        <v>172782</v>
      </c>
      <c r="F446" s="13" t="s">
        <v>73</v>
      </c>
      <c r="G446" s="47">
        <v>0</v>
      </c>
      <c r="H446" s="47">
        <v>0</v>
      </c>
      <c r="I446" s="47">
        <v>0</v>
      </c>
      <c r="J446" s="47">
        <v>0</v>
      </c>
      <c r="K446" s="47">
        <v>0</v>
      </c>
      <c r="L446" s="47">
        <v>0</v>
      </c>
      <c r="M446" s="47">
        <v>2</v>
      </c>
      <c r="N446" s="47">
        <v>0.14000000000000001</v>
      </c>
      <c r="O446" s="47">
        <v>0.14000000000000001</v>
      </c>
      <c r="P446" s="38" t="str">
        <f t="shared" si="27"/>
        <v/>
      </c>
      <c r="R446" s="38">
        <f t="shared" si="28"/>
        <v>0.1</v>
      </c>
      <c r="S446" s="38"/>
      <c r="T446" s="47">
        <v>0</v>
      </c>
      <c r="U446" s="47"/>
      <c r="V446" s="47">
        <f t="shared" si="26"/>
        <v>0</v>
      </c>
      <c r="W446" s="47">
        <f t="shared" si="29"/>
        <v>0</v>
      </c>
      <c r="Z446" s="54"/>
    </row>
    <row r="447" spans="5:26" x14ac:dyDescent="0.2">
      <c r="E447" s="13">
        <v>172781</v>
      </c>
      <c r="F447" s="13" t="s">
        <v>73</v>
      </c>
      <c r="G447" s="47">
        <v>0</v>
      </c>
      <c r="H447" s="47">
        <v>0</v>
      </c>
      <c r="I447" s="47">
        <v>0</v>
      </c>
      <c r="J447" s="47">
        <v>0</v>
      </c>
      <c r="K447" s="47">
        <v>0</v>
      </c>
      <c r="L447" s="47">
        <v>0</v>
      </c>
      <c r="M447" s="47">
        <v>2</v>
      </c>
      <c r="N447" s="47">
        <v>0.4</v>
      </c>
      <c r="O447" s="47">
        <v>0.4</v>
      </c>
      <c r="P447" s="38" t="str">
        <f t="shared" si="27"/>
        <v/>
      </c>
      <c r="R447" s="38">
        <f t="shared" si="28"/>
        <v>0.1</v>
      </c>
      <c r="S447" s="38"/>
      <c r="T447" s="47">
        <v>355396.0776718593</v>
      </c>
      <c r="U447" s="47"/>
      <c r="V447" s="47">
        <f t="shared" si="26"/>
        <v>355396.0776718593</v>
      </c>
      <c r="W447" s="47">
        <f t="shared" si="29"/>
        <v>35539.607767185931</v>
      </c>
      <c r="Z447" s="54"/>
    </row>
    <row r="448" spans="5:26" x14ac:dyDescent="0.2">
      <c r="E448" s="13">
        <v>172780</v>
      </c>
      <c r="F448" s="13" t="s">
        <v>73</v>
      </c>
      <c r="G448" s="47">
        <v>0</v>
      </c>
      <c r="H448" s="47">
        <v>0</v>
      </c>
      <c r="I448" s="47">
        <v>0</v>
      </c>
      <c r="J448" s="47">
        <v>0</v>
      </c>
      <c r="K448" s="47">
        <v>0</v>
      </c>
      <c r="L448" s="47">
        <v>0</v>
      </c>
      <c r="M448" s="47">
        <v>2</v>
      </c>
      <c r="N448" s="47">
        <v>0.4</v>
      </c>
      <c r="O448" s="47">
        <v>0.4</v>
      </c>
      <c r="P448" s="38" t="str">
        <f t="shared" si="27"/>
        <v/>
      </c>
      <c r="R448" s="38">
        <f t="shared" si="28"/>
        <v>0.1</v>
      </c>
      <c r="S448" s="38"/>
      <c r="T448" s="47">
        <v>355396.0776718593</v>
      </c>
      <c r="U448" s="47"/>
      <c r="V448" s="47">
        <f t="shared" si="26"/>
        <v>355396.0776718593</v>
      </c>
      <c r="W448" s="47">
        <f t="shared" si="29"/>
        <v>35539.607767185931</v>
      </c>
      <c r="Z448" s="54"/>
    </row>
    <row r="449" spans="5:26" x14ac:dyDescent="0.2">
      <c r="E449" s="13">
        <v>172779</v>
      </c>
      <c r="F449" s="13" t="s">
        <v>73</v>
      </c>
      <c r="G449" s="47">
        <v>0</v>
      </c>
      <c r="H449" s="47">
        <v>0</v>
      </c>
      <c r="I449" s="47">
        <v>0</v>
      </c>
      <c r="J449" s="47">
        <v>0</v>
      </c>
      <c r="K449" s="47">
        <v>0</v>
      </c>
      <c r="L449" s="47">
        <v>0</v>
      </c>
      <c r="M449" s="47">
        <v>2</v>
      </c>
      <c r="N449" s="47">
        <v>0.06</v>
      </c>
      <c r="O449" s="47">
        <v>0.06</v>
      </c>
      <c r="P449" s="38" t="str">
        <f t="shared" si="27"/>
        <v/>
      </c>
      <c r="R449" s="38">
        <f t="shared" si="28"/>
        <v>0.1</v>
      </c>
      <c r="S449" s="38"/>
      <c r="T449" s="47">
        <v>53309.411650778886</v>
      </c>
      <c r="U449" s="47"/>
      <c r="V449" s="47">
        <f t="shared" si="26"/>
        <v>53309.411650778886</v>
      </c>
      <c r="W449" s="47">
        <f t="shared" si="29"/>
        <v>5330.9411650778893</v>
      </c>
      <c r="Z449" s="54"/>
    </row>
    <row r="450" spans="5:26" x14ac:dyDescent="0.2">
      <c r="E450" s="13">
        <v>172778</v>
      </c>
      <c r="F450" s="13" t="s">
        <v>73</v>
      </c>
      <c r="G450" s="47">
        <v>6.2E-2</v>
      </c>
      <c r="H450" s="47">
        <v>0.312</v>
      </c>
      <c r="I450" s="47">
        <v>0.6</v>
      </c>
      <c r="J450" s="47">
        <v>0.15</v>
      </c>
      <c r="K450" s="47">
        <v>6.6000000000000003E-2</v>
      </c>
      <c r="L450" s="47">
        <v>1.19</v>
      </c>
      <c r="M450" s="47">
        <v>2</v>
      </c>
      <c r="N450" s="47">
        <v>1.19</v>
      </c>
      <c r="O450" s="47">
        <v>0</v>
      </c>
      <c r="P450" s="38">
        <f t="shared" si="27"/>
        <v>0.23857142857142857</v>
      </c>
      <c r="R450" s="38">
        <f t="shared" si="28"/>
        <v>0.23857142857142857</v>
      </c>
      <c r="S450" s="38"/>
      <c r="T450" s="47">
        <v>1057303.331073781</v>
      </c>
      <c r="U450" s="47"/>
      <c r="V450" s="47">
        <f t="shared" si="26"/>
        <v>1057303.331073781</v>
      </c>
      <c r="W450" s="47">
        <f t="shared" si="29"/>
        <v>252242.36612760203</v>
      </c>
      <c r="Z450" s="54"/>
    </row>
    <row r="451" spans="5:26" x14ac:dyDescent="0.2">
      <c r="E451" s="13">
        <v>172777</v>
      </c>
      <c r="F451" s="13" t="s">
        <v>73</v>
      </c>
      <c r="G451" s="47">
        <v>1.6981999999999999</v>
      </c>
      <c r="H451" s="47">
        <v>23.854800000000001</v>
      </c>
      <c r="I451" s="47">
        <v>4.9980000000000002</v>
      </c>
      <c r="J451" s="47">
        <v>0.78</v>
      </c>
      <c r="K451" s="47">
        <v>1.8380000000000001</v>
      </c>
      <c r="L451" s="47">
        <v>33.169000000000004</v>
      </c>
      <c r="M451" s="47">
        <v>2</v>
      </c>
      <c r="N451" s="47">
        <v>33.18</v>
      </c>
      <c r="O451" s="47">
        <v>1.099999999999568E-2</v>
      </c>
      <c r="P451" s="38">
        <f t="shared" si="27"/>
        <v>0.33723748078024662</v>
      </c>
      <c r="R451" s="38">
        <f t="shared" si="28"/>
        <v>0.33723748078024662</v>
      </c>
      <c r="S451" s="38"/>
      <c r="T451" s="47">
        <v>29480104.642880723</v>
      </c>
      <c r="U451" s="47"/>
      <c r="V451" s="47">
        <f t="shared" si="26"/>
        <v>29480104.642880723</v>
      </c>
      <c r="W451" s="47">
        <f t="shared" si="29"/>
        <v>9941796.2229031473</v>
      </c>
      <c r="Z451" s="54"/>
    </row>
    <row r="452" spans="5:26" x14ac:dyDescent="0.2">
      <c r="E452" s="13">
        <v>172776</v>
      </c>
      <c r="F452" s="13" t="s">
        <v>73</v>
      </c>
      <c r="G452" s="47">
        <v>2.3814000000000002</v>
      </c>
      <c r="H452" s="47">
        <v>5.5027999999999997</v>
      </c>
      <c r="I452" s="47">
        <v>3.8088000000000002</v>
      </c>
      <c r="J452" s="47">
        <v>2.1551999999999998</v>
      </c>
      <c r="K452" s="47">
        <v>5.5038</v>
      </c>
      <c r="L452" s="47">
        <v>19.351999999999997</v>
      </c>
      <c r="M452" s="47">
        <v>2</v>
      </c>
      <c r="N452" s="47">
        <v>19.352</v>
      </c>
      <c r="O452" s="47">
        <v>0</v>
      </c>
      <c r="P452" s="38">
        <f t="shared" si="27"/>
        <v>0.26063972715998351</v>
      </c>
      <c r="R452" s="38">
        <f t="shared" si="28"/>
        <v>0.26063972715998351</v>
      </c>
      <c r="S452" s="38"/>
      <c r="T452" s="47">
        <v>17194062.237764552</v>
      </c>
      <c r="U452" s="47"/>
      <c r="V452" s="47">
        <f t="shared" si="26"/>
        <v>17194062.237764552</v>
      </c>
      <c r="W452" s="47">
        <f t="shared" si="29"/>
        <v>4481455.6904227287</v>
      </c>
      <c r="Z452" s="54"/>
    </row>
    <row r="453" spans="5:26" x14ac:dyDescent="0.2">
      <c r="E453" s="13">
        <v>172775</v>
      </c>
      <c r="F453" s="13" t="s">
        <v>73</v>
      </c>
      <c r="G453" s="47">
        <v>13.695600000000001</v>
      </c>
      <c r="H453" s="47">
        <v>3.016</v>
      </c>
      <c r="I453" s="47">
        <v>0</v>
      </c>
      <c r="J453" s="47">
        <v>0.23599999999999999</v>
      </c>
      <c r="K453" s="47">
        <v>0.4</v>
      </c>
      <c r="L453" s="47">
        <v>17.3476</v>
      </c>
      <c r="M453" s="47">
        <v>2</v>
      </c>
      <c r="N453" s="47">
        <v>17.347999999999999</v>
      </c>
      <c r="O453" s="47">
        <v>3.9999999999906777E-4</v>
      </c>
      <c r="P453" s="38">
        <f t="shared" si="27"/>
        <v>0.58202517927551944</v>
      </c>
      <c r="R453" s="38">
        <f t="shared" si="28"/>
        <v>0.58202517927551944</v>
      </c>
      <c r="S453" s="38"/>
      <c r="T453" s="47">
        <v>15413527.888628537</v>
      </c>
      <c r="U453" s="47"/>
      <c r="V453" s="47">
        <f t="shared" si="26"/>
        <v>15413527.888628537</v>
      </c>
      <c r="W453" s="47">
        <f t="shared" si="29"/>
        <v>8971061.3326472435</v>
      </c>
      <c r="Z453" s="54"/>
    </row>
    <row r="454" spans="5:26" x14ac:dyDescent="0.2">
      <c r="E454" s="13">
        <v>172774</v>
      </c>
      <c r="F454" s="13" t="s">
        <v>73</v>
      </c>
      <c r="G454" s="47">
        <v>0.312</v>
      </c>
      <c r="H454" s="47">
        <v>0.3</v>
      </c>
      <c r="I454" s="47">
        <v>0.4</v>
      </c>
      <c r="J454" s="47">
        <v>0</v>
      </c>
      <c r="K454" s="47">
        <v>0.2</v>
      </c>
      <c r="L454" s="47">
        <v>1.212</v>
      </c>
      <c r="M454" s="47">
        <v>2</v>
      </c>
      <c r="N454" s="47">
        <v>1.212</v>
      </c>
      <c r="O454" s="47">
        <v>0</v>
      </c>
      <c r="P454" s="38">
        <f t="shared" si="27"/>
        <v>0.33440594059405948</v>
      </c>
      <c r="R454" s="38">
        <f t="shared" si="28"/>
        <v>0.33440594059405948</v>
      </c>
      <c r="S454" s="38"/>
      <c r="T454" s="47">
        <v>1076850.1153457332</v>
      </c>
      <c r="U454" s="47"/>
      <c r="V454" s="47">
        <f t="shared" si="26"/>
        <v>1076850.1153457332</v>
      </c>
      <c r="W454" s="47">
        <f t="shared" si="29"/>
        <v>360105.07570101134</v>
      </c>
      <c r="Z454" s="54"/>
    </row>
    <row r="455" spans="5:26" x14ac:dyDescent="0.2">
      <c r="E455" s="13">
        <v>172773</v>
      </c>
      <c r="F455" s="13" t="s">
        <v>73</v>
      </c>
      <c r="G455" s="47">
        <v>0.51200000000000001</v>
      </c>
      <c r="H455" s="47">
        <v>0.5</v>
      </c>
      <c r="I455" s="47">
        <v>0.2</v>
      </c>
      <c r="J455" s="47">
        <v>0</v>
      </c>
      <c r="K455" s="47">
        <v>0</v>
      </c>
      <c r="L455" s="47">
        <v>1.212</v>
      </c>
      <c r="M455" s="47">
        <v>2</v>
      </c>
      <c r="N455" s="47">
        <v>1.212</v>
      </c>
      <c r="O455" s="47">
        <v>0</v>
      </c>
      <c r="P455" s="38">
        <f t="shared" si="27"/>
        <v>0.45816831683168319</v>
      </c>
      <c r="R455" s="38">
        <f t="shared" si="28"/>
        <v>0.45816831683168319</v>
      </c>
      <c r="S455" s="38"/>
      <c r="T455" s="47">
        <v>1076850.1153457332</v>
      </c>
      <c r="U455" s="47"/>
      <c r="V455" s="47">
        <f t="shared" si="26"/>
        <v>1076850.1153457332</v>
      </c>
      <c r="W455" s="47">
        <f t="shared" si="29"/>
        <v>493378.60482795851</v>
      </c>
      <c r="Z455" s="54"/>
    </row>
    <row r="456" spans="5:26" x14ac:dyDescent="0.2">
      <c r="E456" s="13">
        <v>172772</v>
      </c>
      <c r="F456" s="13" t="s">
        <v>73</v>
      </c>
      <c r="G456" s="47">
        <v>0.06</v>
      </c>
      <c r="H456" s="47">
        <v>0</v>
      </c>
      <c r="I456" s="47">
        <v>0</v>
      </c>
      <c r="J456" s="47">
        <v>0</v>
      </c>
      <c r="K456" s="47">
        <v>0</v>
      </c>
      <c r="L456" s="47">
        <v>0.06</v>
      </c>
      <c r="M456" s="47">
        <v>2</v>
      </c>
      <c r="N456" s="47">
        <v>0.06</v>
      </c>
      <c r="O456" s="47">
        <v>0</v>
      </c>
      <c r="P456" s="38">
        <f t="shared" si="27"/>
        <v>0.65</v>
      </c>
      <c r="R456" s="38">
        <f t="shared" si="28"/>
        <v>0.65</v>
      </c>
      <c r="S456" s="38"/>
      <c r="T456" s="47">
        <v>53309.411650778886</v>
      </c>
      <c r="U456" s="47"/>
      <c r="V456" s="47">
        <f t="shared" si="26"/>
        <v>53309.411650778886</v>
      </c>
      <c r="W456" s="47">
        <f t="shared" si="29"/>
        <v>34651.117573006275</v>
      </c>
      <c r="Z456" s="54"/>
    </row>
    <row r="457" spans="5:26" x14ac:dyDescent="0.2">
      <c r="E457" s="13">
        <v>172771</v>
      </c>
      <c r="F457" s="13" t="s">
        <v>73</v>
      </c>
      <c r="G457" s="47">
        <v>0</v>
      </c>
      <c r="H457" s="47">
        <v>0</v>
      </c>
      <c r="I457" s="47">
        <v>0</v>
      </c>
      <c r="J457" s="47">
        <v>0</v>
      </c>
      <c r="K457" s="47">
        <v>0</v>
      </c>
      <c r="L457" s="47">
        <v>0</v>
      </c>
      <c r="M457" s="47">
        <v>2</v>
      </c>
      <c r="N457" s="47">
        <v>0.5</v>
      </c>
      <c r="O457" s="47">
        <v>0.5</v>
      </c>
      <c r="P457" s="38" t="str">
        <f t="shared" si="27"/>
        <v/>
      </c>
      <c r="R457" s="38">
        <f t="shared" si="28"/>
        <v>0.1</v>
      </c>
      <c r="S457" s="38"/>
      <c r="T457" s="47">
        <v>444245.09708982403</v>
      </c>
      <c r="U457" s="47"/>
      <c r="V457" s="47">
        <f t="shared" si="26"/>
        <v>444245.09708982403</v>
      </c>
      <c r="W457" s="47">
        <f t="shared" si="29"/>
        <v>44424.509708982405</v>
      </c>
      <c r="Z457" s="54"/>
    </row>
    <row r="458" spans="5:26" x14ac:dyDescent="0.2">
      <c r="E458" s="13">
        <v>172770</v>
      </c>
      <c r="F458" s="13" t="s">
        <v>73</v>
      </c>
      <c r="G458" s="47">
        <v>36.15</v>
      </c>
      <c r="H458" s="47">
        <v>8.7189999999999994</v>
      </c>
      <c r="I458" s="47">
        <v>3.0569999999999999</v>
      </c>
      <c r="J458" s="47">
        <v>0.51100000000000001</v>
      </c>
      <c r="K458" s="47">
        <v>0</v>
      </c>
      <c r="L458" s="47">
        <v>48.437000000000005</v>
      </c>
      <c r="M458" s="47">
        <v>2</v>
      </c>
      <c r="N458" s="47">
        <v>48.438000000000002</v>
      </c>
      <c r="O458" s="47">
        <v>9.9999999999766942E-4</v>
      </c>
      <c r="P458" s="38">
        <f t="shared" si="27"/>
        <v>0.564717055143795</v>
      </c>
      <c r="R458" s="38">
        <f t="shared" si="28"/>
        <v>0.564717055143795</v>
      </c>
      <c r="S458" s="38"/>
      <c r="T458" s="47">
        <v>43036688.025673792</v>
      </c>
      <c r="U458" s="47"/>
      <c r="V458" s="47">
        <f t="shared" si="26"/>
        <v>43036688.025673792</v>
      </c>
      <c r="W458" s="47">
        <f t="shared" si="29"/>
        <v>24303551.725000728</v>
      </c>
      <c r="Z458" s="54"/>
    </row>
    <row r="459" spans="5:26" x14ac:dyDescent="0.2">
      <c r="E459" s="13">
        <v>159860</v>
      </c>
      <c r="F459" s="13" t="s">
        <v>74</v>
      </c>
      <c r="G459" s="47">
        <v>0</v>
      </c>
      <c r="H459" s="47">
        <v>0</v>
      </c>
      <c r="I459" s="47">
        <v>0</v>
      </c>
      <c r="J459" s="47">
        <v>0</v>
      </c>
      <c r="K459" s="47">
        <v>0</v>
      </c>
      <c r="L459" s="47">
        <v>0</v>
      </c>
      <c r="M459" s="47">
        <v>2</v>
      </c>
      <c r="N459" s="47">
        <v>0.8</v>
      </c>
      <c r="O459" s="47">
        <v>0.8</v>
      </c>
      <c r="P459" s="38" t="str">
        <f t="shared" si="27"/>
        <v/>
      </c>
      <c r="R459" s="38">
        <f t="shared" si="28"/>
        <v>0.1</v>
      </c>
      <c r="S459" s="38"/>
      <c r="T459" s="47">
        <v>760092.48245264904</v>
      </c>
      <c r="U459" s="47"/>
      <c r="V459" s="47">
        <f t="shared" si="26"/>
        <v>0</v>
      </c>
      <c r="W459" s="47">
        <f t="shared" si="29"/>
        <v>0</v>
      </c>
      <c r="Z459" s="54"/>
    </row>
    <row r="460" spans="5:26" x14ac:dyDescent="0.2">
      <c r="E460" s="13">
        <v>159859</v>
      </c>
      <c r="F460" s="13" t="s">
        <v>74</v>
      </c>
      <c r="G460" s="47">
        <v>0</v>
      </c>
      <c r="H460" s="47">
        <v>0</v>
      </c>
      <c r="I460" s="47">
        <v>0</v>
      </c>
      <c r="J460" s="47">
        <v>0</v>
      </c>
      <c r="K460" s="47">
        <v>0</v>
      </c>
      <c r="L460" s="47">
        <v>0</v>
      </c>
      <c r="M460" s="47">
        <v>2</v>
      </c>
      <c r="N460" s="47">
        <v>0.622</v>
      </c>
      <c r="O460" s="47">
        <v>0.622</v>
      </c>
      <c r="P460" s="38" t="str">
        <f t="shared" si="27"/>
        <v/>
      </c>
      <c r="R460" s="38">
        <f t="shared" si="28"/>
        <v>0.1</v>
      </c>
      <c r="S460" s="38"/>
      <c r="T460" s="47">
        <v>590971.90510693472</v>
      </c>
      <c r="U460" s="47"/>
      <c r="V460" s="47">
        <f t="shared" si="26"/>
        <v>0</v>
      </c>
      <c r="W460" s="47">
        <f t="shared" si="29"/>
        <v>0</v>
      </c>
      <c r="Z460" s="54"/>
    </row>
    <row r="461" spans="5:26" x14ac:dyDescent="0.2">
      <c r="E461" s="13">
        <v>159858</v>
      </c>
      <c r="F461" s="13" t="s">
        <v>74</v>
      </c>
      <c r="G461" s="47">
        <v>0</v>
      </c>
      <c r="H461" s="47">
        <v>0</v>
      </c>
      <c r="I461" s="47">
        <v>0</v>
      </c>
      <c r="J461" s="47">
        <v>0</v>
      </c>
      <c r="K461" s="47">
        <v>0</v>
      </c>
      <c r="L461" s="47">
        <v>0</v>
      </c>
      <c r="M461" s="47">
        <v>2</v>
      </c>
      <c r="N461" s="47">
        <v>0.68</v>
      </c>
      <c r="O461" s="47">
        <v>0.68</v>
      </c>
      <c r="P461" s="38" t="str">
        <f t="shared" si="27"/>
        <v/>
      </c>
      <c r="R461" s="38">
        <f t="shared" si="28"/>
        <v>0.1</v>
      </c>
      <c r="S461" s="38"/>
      <c r="T461" s="47">
        <v>646078.61008475162</v>
      </c>
      <c r="U461" s="47"/>
      <c r="V461" s="47">
        <f t="shared" si="26"/>
        <v>0</v>
      </c>
      <c r="W461" s="47">
        <f t="shared" si="29"/>
        <v>0</v>
      </c>
      <c r="Z461" s="54"/>
    </row>
    <row r="462" spans="5:26" x14ac:dyDescent="0.2">
      <c r="E462" s="13">
        <v>159857</v>
      </c>
      <c r="F462" s="13" t="s">
        <v>74</v>
      </c>
      <c r="G462" s="47">
        <v>0</v>
      </c>
      <c r="H462" s="47">
        <v>0</v>
      </c>
      <c r="I462" s="47">
        <v>0</v>
      </c>
      <c r="J462" s="47">
        <v>0</v>
      </c>
      <c r="K462" s="47">
        <v>0</v>
      </c>
      <c r="L462" s="47">
        <v>0</v>
      </c>
      <c r="M462" s="47">
        <v>2</v>
      </c>
      <c r="N462" s="47">
        <v>6.6000000000000003E-2</v>
      </c>
      <c r="O462" s="47">
        <v>6.6000000000000003E-2</v>
      </c>
      <c r="P462" s="38" t="str">
        <f t="shared" si="27"/>
        <v/>
      </c>
      <c r="R462" s="38">
        <f t="shared" si="28"/>
        <v>0.1</v>
      </c>
      <c r="S462" s="38"/>
      <c r="T462" s="47">
        <v>62707.629802343537</v>
      </c>
      <c r="U462" s="47"/>
      <c r="V462" s="47">
        <f t="shared" si="26"/>
        <v>0</v>
      </c>
      <c r="W462" s="47">
        <f t="shared" si="29"/>
        <v>0</v>
      </c>
      <c r="Z462" s="54"/>
    </row>
    <row r="463" spans="5:26" x14ac:dyDescent="0.2">
      <c r="E463" s="13">
        <v>159856</v>
      </c>
      <c r="F463" s="13" t="s">
        <v>74</v>
      </c>
      <c r="G463" s="47">
        <v>0</v>
      </c>
      <c r="H463" s="47">
        <v>0</v>
      </c>
      <c r="I463" s="47">
        <v>0</v>
      </c>
      <c r="J463" s="47">
        <v>0</v>
      </c>
      <c r="K463" s="47">
        <v>0</v>
      </c>
      <c r="L463" s="47">
        <v>0</v>
      </c>
      <c r="M463" s="47">
        <v>2</v>
      </c>
      <c r="N463" s="47">
        <v>4.0000000000000001E-3</v>
      </c>
      <c r="O463" s="47">
        <v>4.0000000000000001E-3</v>
      </c>
      <c r="P463" s="38" t="str">
        <f t="shared" si="27"/>
        <v/>
      </c>
      <c r="R463" s="38">
        <f t="shared" si="28"/>
        <v>0.1</v>
      </c>
      <c r="S463" s="38"/>
      <c r="T463" s="47">
        <v>3800.4624122632454</v>
      </c>
      <c r="U463" s="47"/>
      <c r="V463" s="47">
        <f t="shared" si="26"/>
        <v>0</v>
      </c>
      <c r="W463" s="47">
        <f t="shared" si="29"/>
        <v>0</v>
      </c>
      <c r="Z463" s="54"/>
    </row>
    <row r="464" spans="5:26" x14ac:dyDescent="0.2">
      <c r="E464" s="13">
        <v>159855</v>
      </c>
      <c r="F464" s="13" t="s">
        <v>74</v>
      </c>
      <c r="G464" s="47">
        <v>0</v>
      </c>
      <c r="H464" s="47">
        <v>0</v>
      </c>
      <c r="I464" s="47">
        <v>0</v>
      </c>
      <c r="J464" s="47">
        <v>0</v>
      </c>
      <c r="K464" s="47">
        <v>0</v>
      </c>
      <c r="L464" s="47">
        <v>0</v>
      </c>
      <c r="M464" s="47">
        <v>2</v>
      </c>
      <c r="N464" s="47">
        <v>0.35799999999999998</v>
      </c>
      <c r="O464" s="47">
        <v>0.35799999999999998</v>
      </c>
      <c r="P464" s="38" t="str">
        <f t="shared" si="27"/>
        <v/>
      </c>
      <c r="R464" s="38">
        <f t="shared" si="28"/>
        <v>0.1</v>
      </c>
      <c r="S464" s="38"/>
      <c r="T464" s="47">
        <v>340141.38589756039</v>
      </c>
      <c r="U464" s="47"/>
      <c r="V464" s="47">
        <f t="shared" si="26"/>
        <v>0</v>
      </c>
      <c r="W464" s="47">
        <f t="shared" si="29"/>
        <v>0</v>
      </c>
      <c r="Z464" s="54"/>
    </row>
    <row r="465" spans="5:26" x14ac:dyDescent="0.2">
      <c r="E465" s="13">
        <v>159854</v>
      </c>
      <c r="F465" s="13" t="s">
        <v>74</v>
      </c>
      <c r="G465" s="47">
        <v>0</v>
      </c>
      <c r="H465" s="47">
        <v>0</v>
      </c>
      <c r="I465" s="47">
        <v>0</v>
      </c>
      <c r="J465" s="47">
        <v>0</v>
      </c>
      <c r="K465" s="47">
        <v>0</v>
      </c>
      <c r="L465" s="47">
        <v>0</v>
      </c>
      <c r="M465" s="47">
        <v>2</v>
      </c>
      <c r="N465" s="47">
        <v>0.35199999999999998</v>
      </c>
      <c r="O465" s="47">
        <v>0.35199999999999998</v>
      </c>
      <c r="P465" s="38" t="str">
        <f t="shared" si="27"/>
        <v/>
      </c>
      <c r="R465" s="38">
        <f t="shared" si="28"/>
        <v>0.1</v>
      </c>
      <c r="S465" s="38"/>
      <c r="T465" s="47">
        <v>334440.69227916555</v>
      </c>
      <c r="U465" s="47"/>
      <c r="V465" s="47">
        <f t="shared" si="26"/>
        <v>0</v>
      </c>
      <c r="W465" s="47">
        <f t="shared" si="29"/>
        <v>0</v>
      </c>
      <c r="Z465" s="54"/>
    </row>
    <row r="466" spans="5:26" x14ac:dyDescent="0.2">
      <c r="E466" s="13">
        <v>159853</v>
      </c>
      <c r="F466" s="13" t="s">
        <v>74</v>
      </c>
      <c r="G466" s="47">
        <v>0</v>
      </c>
      <c r="H466" s="47">
        <v>0</v>
      </c>
      <c r="I466" s="47">
        <v>0</v>
      </c>
      <c r="J466" s="47">
        <v>0</v>
      </c>
      <c r="K466" s="47">
        <v>0</v>
      </c>
      <c r="L466" s="47">
        <v>0</v>
      </c>
      <c r="M466" s="47">
        <v>2</v>
      </c>
      <c r="N466" s="47">
        <v>0.14399999999999999</v>
      </c>
      <c r="O466" s="47">
        <v>0.14399999999999999</v>
      </c>
      <c r="P466" s="38" t="str">
        <f t="shared" si="27"/>
        <v/>
      </c>
      <c r="R466" s="38">
        <f t="shared" si="28"/>
        <v>0.1</v>
      </c>
      <c r="S466" s="38"/>
      <c r="T466" s="47">
        <v>136816.64684147682</v>
      </c>
      <c r="U466" s="47"/>
      <c r="V466" s="47">
        <f t="shared" si="26"/>
        <v>0</v>
      </c>
      <c r="W466" s="47">
        <f t="shared" si="29"/>
        <v>0</v>
      </c>
      <c r="Z466" s="54"/>
    </row>
    <row r="467" spans="5:26" x14ac:dyDescent="0.2">
      <c r="E467" s="13">
        <v>159852</v>
      </c>
      <c r="F467" s="13" t="s">
        <v>74</v>
      </c>
      <c r="G467" s="47">
        <v>0</v>
      </c>
      <c r="H467" s="47">
        <v>0</v>
      </c>
      <c r="I467" s="47">
        <v>0</v>
      </c>
      <c r="J467" s="47">
        <v>0</v>
      </c>
      <c r="K467" s="47">
        <v>0</v>
      </c>
      <c r="L467" s="47">
        <v>0</v>
      </c>
      <c r="M467" s="47">
        <v>2</v>
      </c>
      <c r="N467" s="47">
        <v>0.222</v>
      </c>
      <c r="O467" s="47">
        <v>0.222</v>
      </c>
      <c r="P467" s="38" t="str">
        <f t="shared" si="27"/>
        <v/>
      </c>
      <c r="R467" s="38">
        <f t="shared" si="28"/>
        <v>0.1</v>
      </c>
      <c r="S467" s="38"/>
      <c r="T467" s="47">
        <v>210925.66388061008</v>
      </c>
      <c r="U467" s="47"/>
      <c r="V467" s="47">
        <f t="shared" ref="V467:V530" si="30">IF(F467="Operational",T467,0)</f>
        <v>0</v>
      </c>
      <c r="W467" s="47">
        <f t="shared" si="29"/>
        <v>0</v>
      </c>
      <c r="Z467" s="54"/>
    </row>
    <row r="468" spans="5:26" x14ac:dyDescent="0.2">
      <c r="E468" s="13">
        <v>159851</v>
      </c>
      <c r="F468" s="13" t="s">
        <v>74</v>
      </c>
      <c r="G468" s="47">
        <v>0</v>
      </c>
      <c r="H468" s="47">
        <v>0</v>
      </c>
      <c r="I468" s="47">
        <v>0</v>
      </c>
      <c r="J468" s="47">
        <v>0</v>
      </c>
      <c r="K468" s="47">
        <v>0</v>
      </c>
      <c r="L468" s="47">
        <v>0</v>
      </c>
      <c r="M468" s="47">
        <v>2</v>
      </c>
      <c r="N468" s="47">
        <v>0.15</v>
      </c>
      <c r="O468" s="47">
        <v>0.15</v>
      </c>
      <c r="P468" s="38" t="str">
        <f t="shared" ref="P468:P531" si="31">IF(L468=0,"", MAX(((SUMPRODUCT(G468:K468,$F$10:$J$10)/L468)),0.1))</f>
        <v/>
      </c>
      <c r="R468" s="38">
        <f t="shared" ref="R468:R531" si="32">IF(L468=0,$I$4,P468)</f>
        <v>0.1</v>
      </c>
      <c r="S468" s="38"/>
      <c r="T468" s="47">
        <v>142517.34045987169</v>
      </c>
      <c r="U468" s="47"/>
      <c r="V468" s="47">
        <f t="shared" si="30"/>
        <v>0</v>
      </c>
      <c r="W468" s="47">
        <f t="shared" ref="W468:W531" si="33">V468*R468</f>
        <v>0</v>
      </c>
      <c r="Z468" s="54"/>
    </row>
    <row r="469" spans="5:26" x14ac:dyDescent="0.2">
      <c r="E469" s="13">
        <v>159850</v>
      </c>
      <c r="F469" s="13" t="s">
        <v>74</v>
      </c>
      <c r="G469" s="47">
        <v>0</v>
      </c>
      <c r="H469" s="47">
        <v>0</v>
      </c>
      <c r="I469" s="47">
        <v>0</v>
      </c>
      <c r="J469" s="47">
        <v>0</v>
      </c>
      <c r="K469" s="47">
        <v>0</v>
      </c>
      <c r="L469" s="47">
        <v>0</v>
      </c>
      <c r="M469" s="47">
        <v>2</v>
      </c>
      <c r="N469" s="47">
        <v>0.03</v>
      </c>
      <c r="O469" s="47">
        <v>0.03</v>
      </c>
      <c r="P469" s="38" t="str">
        <f t="shared" si="31"/>
        <v/>
      </c>
      <c r="R469" s="38">
        <f t="shared" si="32"/>
        <v>0.1</v>
      </c>
      <c r="S469" s="38"/>
      <c r="T469" s="47">
        <v>28503.468091974337</v>
      </c>
      <c r="U469" s="47"/>
      <c r="V469" s="47">
        <f t="shared" si="30"/>
        <v>0</v>
      </c>
      <c r="W469" s="47">
        <f t="shared" si="33"/>
        <v>0</v>
      </c>
      <c r="Z469" s="54"/>
    </row>
    <row r="470" spans="5:26" x14ac:dyDescent="0.2">
      <c r="E470" s="13">
        <v>159849</v>
      </c>
      <c r="F470" s="13" t="s">
        <v>74</v>
      </c>
      <c r="G470" s="47">
        <v>0</v>
      </c>
      <c r="H470" s="47">
        <v>0</v>
      </c>
      <c r="I470" s="47">
        <v>0</v>
      </c>
      <c r="J470" s="47">
        <v>0</v>
      </c>
      <c r="K470" s="47">
        <v>0</v>
      </c>
      <c r="L470" s="47">
        <v>0</v>
      </c>
      <c r="M470" s="47">
        <v>2</v>
      </c>
      <c r="N470" s="47">
        <v>0.19400000000000001</v>
      </c>
      <c r="O470" s="47">
        <v>0.19400000000000001</v>
      </c>
      <c r="P470" s="38" t="str">
        <f t="shared" si="31"/>
        <v/>
      </c>
      <c r="R470" s="38">
        <f t="shared" si="32"/>
        <v>0.1</v>
      </c>
      <c r="S470" s="38"/>
      <c r="T470" s="47">
        <v>184322.42699476739</v>
      </c>
      <c r="U470" s="47"/>
      <c r="V470" s="47">
        <f t="shared" si="30"/>
        <v>0</v>
      </c>
      <c r="W470" s="47">
        <f t="shared" si="33"/>
        <v>0</v>
      </c>
      <c r="Z470" s="54"/>
    </row>
    <row r="471" spans="5:26" x14ac:dyDescent="0.2">
      <c r="E471" s="13">
        <v>159848</v>
      </c>
      <c r="F471" s="13" t="s">
        <v>74</v>
      </c>
      <c r="G471" s="47">
        <v>0</v>
      </c>
      <c r="H471" s="47">
        <v>0</v>
      </c>
      <c r="I471" s="47">
        <v>0</v>
      </c>
      <c r="J471" s="47">
        <v>0</v>
      </c>
      <c r="K471" s="47">
        <v>0</v>
      </c>
      <c r="L471" s="47">
        <v>0</v>
      </c>
      <c r="M471" s="47">
        <v>2</v>
      </c>
      <c r="N471" s="47">
        <v>0.10199999999999999</v>
      </c>
      <c r="O471" s="47">
        <v>0.10199999999999999</v>
      </c>
      <c r="P471" s="38" t="str">
        <f t="shared" si="31"/>
        <v/>
      </c>
      <c r="R471" s="38">
        <f t="shared" si="32"/>
        <v>0.1</v>
      </c>
      <c r="S471" s="38"/>
      <c r="T471" s="47">
        <v>96911.791512712749</v>
      </c>
      <c r="U471" s="47"/>
      <c r="V471" s="47">
        <f t="shared" si="30"/>
        <v>0</v>
      </c>
      <c r="W471" s="47">
        <f t="shared" si="33"/>
        <v>0</v>
      </c>
      <c r="Z471" s="54"/>
    </row>
    <row r="472" spans="5:26" x14ac:dyDescent="0.2">
      <c r="E472" s="13">
        <v>159847</v>
      </c>
      <c r="F472" s="13" t="s">
        <v>74</v>
      </c>
      <c r="G472" s="47">
        <v>0</v>
      </c>
      <c r="H472" s="47">
        <v>0</v>
      </c>
      <c r="I472" s="47">
        <v>0</v>
      </c>
      <c r="J472" s="47">
        <v>0</v>
      </c>
      <c r="K472" s="47">
        <v>0</v>
      </c>
      <c r="L472" s="47">
        <v>0</v>
      </c>
      <c r="M472" s="47">
        <v>2</v>
      </c>
      <c r="N472" s="47">
        <v>1.4E-2</v>
      </c>
      <c r="O472" s="47">
        <v>1.4E-2</v>
      </c>
      <c r="P472" s="38" t="str">
        <f t="shared" si="31"/>
        <v/>
      </c>
      <c r="R472" s="38">
        <f t="shared" si="32"/>
        <v>0.1</v>
      </c>
      <c r="S472" s="38"/>
      <c r="T472" s="47">
        <v>13301.618442921361</v>
      </c>
      <c r="U472" s="47"/>
      <c r="V472" s="47">
        <f t="shared" si="30"/>
        <v>0</v>
      </c>
      <c r="W472" s="47">
        <f t="shared" si="33"/>
        <v>0</v>
      </c>
      <c r="Z472" s="54"/>
    </row>
    <row r="473" spans="5:26" x14ac:dyDescent="0.2">
      <c r="E473" s="13">
        <v>159846</v>
      </c>
      <c r="F473" s="13" t="s">
        <v>74</v>
      </c>
      <c r="G473" s="47">
        <v>0</v>
      </c>
      <c r="H473" s="47">
        <v>0</v>
      </c>
      <c r="I473" s="47">
        <v>0</v>
      </c>
      <c r="J473" s="47">
        <v>0</v>
      </c>
      <c r="K473" s="47">
        <v>0</v>
      </c>
      <c r="L473" s="47">
        <v>0</v>
      </c>
      <c r="M473" s="47">
        <v>2</v>
      </c>
      <c r="N473" s="47">
        <v>0.51400000000000001</v>
      </c>
      <c r="O473" s="47">
        <v>0.51400000000000001</v>
      </c>
      <c r="P473" s="38" t="str">
        <f t="shared" si="31"/>
        <v/>
      </c>
      <c r="R473" s="38">
        <f t="shared" si="32"/>
        <v>0.1</v>
      </c>
      <c r="S473" s="38"/>
      <c r="T473" s="47">
        <v>488359.41997582704</v>
      </c>
      <c r="U473" s="47"/>
      <c r="V473" s="47">
        <f t="shared" si="30"/>
        <v>0</v>
      </c>
      <c r="W473" s="47">
        <f t="shared" si="33"/>
        <v>0</v>
      </c>
      <c r="Z473" s="54"/>
    </row>
    <row r="474" spans="5:26" x14ac:dyDescent="0.2">
      <c r="E474" s="13">
        <v>159845</v>
      </c>
      <c r="F474" s="13" t="s">
        <v>74</v>
      </c>
      <c r="G474" s="47">
        <v>0</v>
      </c>
      <c r="H474" s="47">
        <v>0</v>
      </c>
      <c r="I474" s="47">
        <v>0</v>
      </c>
      <c r="J474" s="47">
        <v>0</v>
      </c>
      <c r="K474" s="47">
        <v>0</v>
      </c>
      <c r="L474" s="47">
        <v>0</v>
      </c>
      <c r="M474" s="47">
        <v>2</v>
      </c>
      <c r="N474" s="47">
        <v>0.91800000000000004</v>
      </c>
      <c r="O474" s="47">
        <v>0.91800000000000004</v>
      </c>
      <c r="P474" s="38" t="str">
        <f t="shared" si="31"/>
        <v/>
      </c>
      <c r="R474" s="38">
        <f t="shared" si="32"/>
        <v>0.1</v>
      </c>
      <c r="S474" s="38"/>
      <c r="T474" s="47">
        <v>872206.12361441483</v>
      </c>
      <c r="U474" s="47"/>
      <c r="V474" s="47">
        <f t="shared" si="30"/>
        <v>0</v>
      </c>
      <c r="W474" s="47">
        <f t="shared" si="33"/>
        <v>0</v>
      </c>
      <c r="Z474" s="54"/>
    </row>
    <row r="475" spans="5:26" x14ac:dyDescent="0.2">
      <c r="E475" s="13">
        <v>159844</v>
      </c>
      <c r="F475" s="13" t="s">
        <v>74</v>
      </c>
      <c r="G475" s="47">
        <v>0</v>
      </c>
      <c r="H475" s="47">
        <v>0</v>
      </c>
      <c r="I475" s="47">
        <v>0</v>
      </c>
      <c r="J475" s="47">
        <v>0</v>
      </c>
      <c r="K475" s="47">
        <v>0</v>
      </c>
      <c r="L475" s="47">
        <v>0</v>
      </c>
      <c r="M475" s="47">
        <v>2</v>
      </c>
      <c r="N475" s="47">
        <v>0.29199999999999998</v>
      </c>
      <c r="O475" s="47">
        <v>0.29199999999999998</v>
      </c>
      <c r="P475" s="38" t="str">
        <f t="shared" si="31"/>
        <v/>
      </c>
      <c r="R475" s="38">
        <f t="shared" si="32"/>
        <v>0.1</v>
      </c>
      <c r="S475" s="38"/>
      <c r="T475" s="47">
        <v>277433.75609521684</v>
      </c>
      <c r="U475" s="47"/>
      <c r="V475" s="47">
        <f t="shared" si="30"/>
        <v>0</v>
      </c>
      <c r="W475" s="47">
        <f t="shared" si="33"/>
        <v>0</v>
      </c>
      <c r="Z475" s="54"/>
    </row>
    <row r="476" spans="5:26" x14ac:dyDescent="0.2">
      <c r="E476" s="13">
        <v>159843</v>
      </c>
      <c r="F476" s="13" t="s">
        <v>74</v>
      </c>
      <c r="G476" s="47">
        <v>0</v>
      </c>
      <c r="H476" s="47">
        <v>0</v>
      </c>
      <c r="I476" s="47">
        <v>0</v>
      </c>
      <c r="J476" s="47">
        <v>0</v>
      </c>
      <c r="K476" s="47">
        <v>0</v>
      </c>
      <c r="L476" s="47">
        <v>0</v>
      </c>
      <c r="M476" s="47">
        <v>2</v>
      </c>
      <c r="N476" s="47">
        <v>1.036</v>
      </c>
      <c r="O476" s="47">
        <v>1.036</v>
      </c>
      <c r="P476" s="38" t="str">
        <f t="shared" si="31"/>
        <v/>
      </c>
      <c r="R476" s="38">
        <f t="shared" si="32"/>
        <v>0.1</v>
      </c>
      <c r="S476" s="38"/>
      <c r="T476" s="47">
        <v>984319.7647761805</v>
      </c>
      <c r="U476" s="47"/>
      <c r="V476" s="47">
        <f t="shared" si="30"/>
        <v>0</v>
      </c>
      <c r="W476" s="47">
        <f t="shared" si="33"/>
        <v>0</v>
      </c>
      <c r="Z476" s="54"/>
    </row>
    <row r="477" spans="5:26" x14ac:dyDescent="0.2">
      <c r="E477" s="13">
        <v>159842</v>
      </c>
      <c r="F477" s="13" t="s">
        <v>74</v>
      </c>
      <c r="G477" s="47">
        <v>0</v>
      </c>
      <c r="H477" s="47">
        <v>0</v>
      </c>
      <c r="I477" s="47">
        <v>0</v>
      </c>
      <c r="J477" s="47">
        <v>0</v>
      </c>
      <c r="K477" s="47">
        <v>0</v>
      </c>
      <c r="L477" s="47">
        <v>0</v>
      </c>
      <c r="M477" s="47">
        <v>2</v>
      </c>
      <c r="N477" s="47">
        <v>0.08</v>
      </c>
      <c r="O477" s="47">
        <v>0.08</v>
      </c>
      <c r="P477" s="38" t="str">
        <f t="shared" si="31"/>
        <v/>
      </c>
      <c r="R477" s="38">
        <f t="shared" si="32"/>
        <v>0.1</v>
      </c>
      <c r="S477" s="38"/>
      <c r="T477" s="47">
        <v>76009.248245264898</v>
      </c>
      <c r="U477" s="47"/>
      <c r="V477" s="47">
        <f t="shared" si="30"/>
        <v>0</v>
      </c>
      <c r="W477" s="47">
        <f t="shared" si="33"/>
        <v>0</v>
      </c>
      <c r="Z477" s="54"/>
    </row>
    <row r="478" spans="5:26" x14ac:dyDescent="0.2">
      <c r="E478" s="13">
        <v>159841</v>
      </c>
      <c r="F478" s="13" t="s">
        <v>74</v>
      </c>
      <c r="G478" s="47">
        <v>0</v>
      </c>
      <c r="H478" s="47">
        <v>0</v>
      </c>
      <c r="I478" s="47">
        <v>0</v>
      </c>
      <c r="J478" s="47">
        <v>0</v>
      </c>
      <c r="K478" s="47">
        <v>0</v>
      </c>
      <c r="L478" s="47">
        <v>0</v>
      </c>
      <c r="M478" s="47">
        <v>2</v>
      </c>
      <c r="N478" s="47">
        <v>0.92200000000000004</v>
      </c>
      <c r="O478" s="47">
        <v>0.92200000000000004</v>
      </c>
      <c r="P478" s="38" t="str">
        <f t="shared" si="31"/>
        <v/>
      </c>
      <c r="R478" s="38">
        <f t="shared" si="32"/>
        <v>0.1</v>
      </c>
      <c r="S478" s="38"/>
      <c r="T478" s="47">
        <v>876006.58602667798</v>
      </c>
      <c r="U478" s="47"/>
      <c r="V478" s="47">
        <f t="shared" si="30"/>
        <v>0</v>
      </c>
      <c r="W478" s="47">
        <f t="shared" si="33"/>
        <v>0</v>
      </c>
      <c r="Z478" s="54"/>
    </row>
    <row r="479" spans="5:26" x14ac:dyDescent="0.2">
      <c r="E479" s="13">
        <v>159840</v>
      </c>
      <c r="F479" s="13" t="s">
        <v>74</v>
      </c>
      <c r="G479" s="47">
        <v>0</v>
      </c>
      <c r="H479" s="47">
        <v>0</v>
      </c>
      <c r="I479" s="47">
        <v>0</v>
      </c>
      <c r="J479" s="47">
        <v>0</v>
      </c>
      <c r="K479" s="47">
        <v>0</v>
      </c>
      <c r="L479" s="47">
        <v>0</v>
      </c>
      <c r="M479" s="47">
        <v>2</v>
      </c>
      <c r="N479" s="47">
        <v>0.08</v>
      </c>
      <c r="O479" s="47">
        <v>0.08</v>
      </c>
      <c r="P479" s="38" t="str">
        <f t="shared" si="31"/>
        <v/>
      </c>
      <c r="R479" s="38">
        <f t="shared" si="32"/>
        <v>0.1</v>
      </c>
      <c r="S479" s="38"/>
      <c r="T479" s="47">
        <v>76009.248245264898</v>
      </c>
      <c r="U479" s="47"/>
      <c r="V479" s="47">
        <f t="shared" si="30"/>
        <v>0</v>
      </c>
      <c r="W479" s="47">
        <f t="shared" si="33"/>
        <v>0</v>
      </c>
      <c r="Z479" s="54"/>
    </row>
    <row r="480" spans="5:26" x14ac:dyDescent="0.2">
      <c r="E480" s="13">
        <v>159839</v>
      </c>
      <c r="F480" s="13" t="s">
        <v>74</v>
      </c>
      <c r="G480" s="47">
        <v>0</v>
      </c>
      <c r="H480" s="47">
        <v>0</v>
      </c>
      <c r="I480" s="47">
        <v>0</v>
      </c>
      <c r="J480" s="47">
        <v>0</v>
      </c>
      <c r="K480" s="47">
        <v>0</v>
      </c>
      <c r="L480" s="47">
        <v>0</v>
      </c>
      <c r="M480" s="47">
        <v>2</v>
      </c>
      <c r="N480" s="47">
        <v>1.1399999999999999</v>
      </c>
      <c r="O480" s="47">
        <v>1.1399999999999999</v>
      </c>
      <c r="P480" s="38" t="str">
        <f t="shared" si="31"/>
        <v/>
      </c>
      <c r="R480" s="38">
        <f t="shared" si="32"/>
        <v>0.1</v>
      </c>
      <c r="S480" s="38"/>
      <c r="T480" s="47">
        <v>1083131.7874950247</v>
      </c>
      <c r="U480" s="47"/>
      <c r="V480" s="47">
        <f t="shared" si="30"/>
        <v>0</v>
      </c>
      <c r="W480" s="47">
        <f t="shared" si="33"/>
        <v>0</v>
      </c>
      <c r="Z480" s="54"/>
    </row>
    <row r="481" spans="5:26" x14ac:dyDescent="0.2">
      <c r="E481" s="13">
        <v>159838</v>
      </c>
      <c r="F481" s="13" t="s">
        <v>74</v>
      </c>
      <c r="G481" s="47">
        <v>0</v>
      </c>
      <c r="H481" s="47">
        <v>0</v>
      </c>
      <c r="I481" s="47">
        <v>0</v>
      </c>
      <c r="J481" s="47">
        <v>0</v>
      </c>
      <c r="K481" s="47">
        <v>0</v>
      </c>
      <c r="L481" s="47">
        <v>0</v>
      </c>
      <c r="M481" s="47">
        <v>2</v>
      </c>
      <c r="N481" s="47">
        <v>0.29799999999999999</v>
      </c>
      <c r="O481" s="47">
        <v>0.29799999999999999</v>
      </c>
      <c r="P481" s="38" t="str">
        <f t="shared" si="31"/>
        <v/>
      </c>
      <c r="R481" s="38">
        <f t="shared" si="32"/>
        <v>0.1</v>
      </c>
      <c r="S481" s="38"/>
      <c r="T481" s="47">
        <v>283134.44971361174</v>
      </c>
      <c r="U481" s="47"/>
      <c r="V481" s="47">
        <f t="shared" si="30"/>
        <v>0</v>
      </c>
      <c r="W481" s="47">
        <f t="shared" si="33"/>
        <v>0</v>
      </c>
      <c r="Z481" s="54"/>
    </row>
    <row r="482" spans="5:26" x14ac:dyDescent="0.2">
      <c r="E482" s="13">
        <v>159836</v>
      </c>
      <c r="F482" s="13" t="s">
        <v>74</v>
      </c>
      <c r="G482" s="47">
        <v>0</v>
      </c>
      <c r="H482" s="47">
        <v>0</v>
      </c>
      <c r="I482" s="47">
        <v>0</v>
      </c>
      <c r="J482" s="47">
        <v>0</v>
      </c>
      <c r="K482" s="47">
        <v>0</v>
      </c>
      <c r="L482" s="47">
        <v>0</v>
      </c>
      <c r="M482" s="47">
        <v>2</v>
      </c>
      <c r="N482" s="47">
        <v>0.39200000000000002</v>
      </c>
      <c r="O482" s="47">
        <v>0.39200000000000002</v>
      </c>
      <c r="P482" s="38" t="str">
        <f t="shared" si="31"/>
        <v/>
      </c>
      <c r="R482" s="38">
        <f t="shared" si="32"/>
        <v>0.1</v>
      </c>
      <c r="S482" s="38"/>
      <c r="T482" s="47">
        <v>372445.31640179805</v>
      </c>
      <c r="U482" s="47"/>
      <c r="V482" s="47">
        <f t="shared" si="30"/>
        <v>0</v>
      </c>
      <c r="W482" s="47">
        <f t="shared" si="33"/>
        <v>0</v>
      </c>
      <c r="Z482" s="54"/>
    </row>
    <row r="483" spans="5:26" x14ac:dyDescent="0.2">
      <c r="E483" s="13">
        <v>159835</v>
      </c>
      <c r="F483" s="13" t="s">
        <v>74</v>
      </c>
      <c r="G483" s="47">
        <v>0</v>
      </c>
      <c r="H483" s="47">
        <v>0</v>
      </c>
      <c r="I483" s="47">
        <v>0</v>
      </c>
      <c r="J483" s="47">
        <v>0</v>
      </c>
      <c r="K483" s="47">
        <v>0</v>
      </c>
      <c r="L483" s="47">
        <v>0</v>
      </c>
      <c r="M483" s="47">
        <v>2</v>
      </c>
      <c r="N483" s="47">
        <v>0.47</v>
      </c>
      <c r="O483" s="47">
        <v>0.47</v>
      </c>
      <c r="P483" s="38" t="str">
        <f t="shared" si="31"/>
        <v/>
      </c>
      <c r="R483" s="38">
        <f t="shared" si="32"/>
        <v>0.1</v>
      </c>
      <c r="S483" s="38"/>
      <c r="T483" s="47">
        <v>446554.33344093122</v>
      </c>
      <c r="U483" s="47"/>
      <c r="V483" s="47">
        <f t="shared" si="30"/>
        <v>0</v>
      </c>
      <c r="W483" s="47">
        <f t="shared" si="33"/>
        <v>0</v>
      </c>
      <c r="Z483" s="54"/>
    </row>
    <row r="484" spans="5:26" x14ac:dyDescent="0.2">
      <c r="E484" s="13">
        <v>159834</v>
      </c>
      <c r="F484" s="13" t="s">
        <v>74</v>
      </c>
      <c r="G484" s="47">
        <v>0</v>
      </c>
      <c r="H484" s="47">
        <v>0</v>
      </c>
      <c r="I484" s="47">
        <v>0</v>
      </c>
      <c r="J484" s="47">
        <v>0</v>
      </c>
      <c r="K484" s="47">
        <v>0</v>
      </c>
      <c r="L484" s="47">
        <v>0</v>
      </c>
      <c r="M484" s="47">
        <v>2</v>
      </c>
      <c r="N484" s="47">
        <v>0.14199999999999999</v>
      </c>
      <c r="O484" s="47">
        <v>0.14199999999999999</v>
      </c>
      <c r="P484" s="38" t="str">
        <f t="shared" si="31"/>
        <v/>
      </c>
      <c r="R484" s="38">
        <f t="shared" si="32"/>
        <v>0.1</v>
      </c>
      <c r="S484" s="38"/>
      <c r="T484" s="47">
        <v>134916.41563534521</v>
      </c>
      <c r="U484" s="47"/>
      <c r="V484" s="47">
        <f t="shared" si="30"/>
        <v>0</v>
      </c>
      <c r="W484" s="47">
        <f t="shared" si="33"/>
        <v>0</v>
      </c>
      <c r="Z484" s="54"/>
    </row>
    <row r="485" spans="5:26" x14ac:dyDescent="0.2">
      <c r="E485" s="13">
        <v>159832</v>
      </c>
      <c r="F485" s="13" t="s">
        <v>74</v>
      </c>
      <c r="G485" s="47">
        <v>0</v>
      </c>
      <c r="H485" s="47">
        <v>0</v>
      </c>
      <c r="I485" s="47">
        <v>0</v>
      </c>
      <c r="J485" s="47">
        <v>0</v>
      </c>
      <c r="K485" s="47">
        <v>0</v>
      </c>
      <c r="L485" s="47">
        <v>0</v>
      </c>
      <c r="M485" s="47">
        <v>2</v>
      </c>
      <c r="N485" s="47">
        <v>8.0000000000000002E-3</v>
      </c>
      <c r="O485" s="47">
        <v>8.0000000000000002E-3</v>
      </c>
      <c r="P485" s="38" t="str">
        <f t="shared" si="31"/>
        <v/>
      </c>
      <c r="R485" s="38">
        <f t="shared" si="32"/>
        <v>0.1</v>
      </c>
      <c r="S485" s="38"/>
      <c r="T485" s="47">
        <v>7600.9248245264907</v>
      </c>
      <c r="U485" s="47"/>
      <c r="V485" s="47">
        <f t="shared" si="30"/>
        <v>0</v>
      </c>
      <c r="W485" s="47">
        <f t="shared" si="33"/>
        <v>0</v>
      </c>
      <c r="Z485" s="54"/>
    </row>
    <row r="486" spans="5:26" x14ac:dyDescent="0.2">
      <c r="E486" s="13">
        <v>159831</v>
      </c>
      <c r="F486" s="13" t="s">
        <v>74</v>
      </c>
      <c r="G486" s="47">
        <v>0</v>
      </c>
      <c r="H486" s="47">
        <v>0</v>
      </c>
      <c r="I486" s="47">
        <v>0</v>
      </c>
      <c r="J486" s="47">
        <v>0</v>
      </c>
      <c r="K486" s="47">
        <v>0</v>
      </c>
      <c r="L486" s="47">
        <v>0</v>
      </c>
      <c r="M486" s="47">
        <v>2</v>
      </c>
      <c r="N486" s="47">
        <v>59.768000000000001</v>
      </c>
      <c r="O486" s="47">
        <v>59.768000000000001</v>
      </c>
      <c r="P486" s="38" t="str">
        <f t="shared" si="31"/>
        <v/>
      </c>
      <c r="R486" s="38">
        <f t="shared" si="32"/>
        <v>0.1</v>
      </c>
      <c r="S486" s="38"/>
      <c r="T486" s="47">
        <v>56786509.364037409</v>
      </c>
      <c r="U486" s="47"/>
      <c r="V486" s="47">
        <f t="shared" si="30"/>
        <v>0</v>
      </c>
      <c r="W486" s="47">
        <f t="shared" si="33"/>
        <v>0</v>
      </c>
      <c r="Z486" s="54"/>
    </row>
    <row r="487" spans="5:26" x14ac:dyDescent="0.2">
      <c r="E487" s="13">
        <v>159830</v>
      </c>
      <c r="F487" s="13" t="s">
        <v>74</v>
      </c>
      <c r="G487" s="47">
        <v>0</v>
      </c>
      <c r="H487" s="47">
        <v>0</v>
      </c>
      <c r="I487" s="47">
        <v>0</v>
      </c>
      <c r="J487" s="47">
        <v>0</v>
      </c>
      <c r="K487" s="47">
        <v>0</v>
      </c>
      <c r="L487" s="47">
        <v>0</v>
      </c>
      <c r="M487" s="47">
        <v>2</v>
      </c>
      <c r="N487" s="47">
        <v>1.26</v>
      </c>
      <c r="O487" s="47">
        <v>1.26</v>
      </c>
      <c r="P487" s="38" t="str">
        <f t="shared" si="31"/>
        <v/>
      </c>
      <c r="R487" s="38">
        <f t="shared" si="32"/>
        <v>0.1</v>
      </c>
      <c r="S487" s="38"/>
      <c r="T487" s="47">
        <v>1197145.659862922</v>
      </c>
      <c r="U487" s="47"/>
      <c r="V487" s="47">
        <f t="shared" si="30"/>
        <v>0</v>
      </c>
      <c r="W487" s="47">
        <f t="shared" si="33"/>
        <v>0</v>
      </c>
      <c r="Z487" s="54"/>
    </row>
    <row r="488" spans="5:26" x14ac:dyDescent="0.2">
      <c r="E488" s="13">
        <v>159829</v>
      </c>
      <c r="F488" s="13" t="s">
        <v>74</v>
      </c>
      <c r="G488" s="47">
        <v>0</v>
      </c>
      <c r="H488" s="47">
        <v>0</v>
      </c>
      <c r="I488" s="47">
        <v>0</v>
      </c>
      <c r="J488" s="47">
        <v>0</v>
      </c>
      <c r="K488" s="47">
        <v>0</v>
      </c>
      <c r="L488" s="47">
        <v>0</v>
      </c>
      <c r="M488" s="47">
        <v>2</v>
      </c>
      <c r="N488" s="47">
        <v>1.26</v>
      </c>
      <c r="O488" s="47">
        <v>1.26</v>
      </c>
      <c r="P488" s="38" t="str">
        <f t="shared" si="31"/>
        <v/>
      </c>
      <c r="R488" s="38">
        <f t="shared" si="32"/>
        <v>0.1</v>
      </c>
      <c r="S488" s="38"/>
      <c r="T488" s="47">
        <v>1197145.659862922</v>
      </c>
      <c r="U488" s="47"/>
      <c r="V488" s="47">
        <f t="shared" si="30"/>
        <v>0</v>
      </c>
      <c r="W488" s="47">
        <f t="shared" si="33"/>
        <v>0</v>
      </c>
      <c r="Z488" s="54"/>
    </row>
    <row r="489" spans="5:26" x14ac:dyDescent="0.2">
      <c r="E489" s="13">
        <v>159828</v>
      </c>
      <c r="F489" s="13" t="s">
        <v>74</v>
      </c>
      <c r="G489" s="47">
        <v>0</v>
      </c>
      <c r="H489" s="47">
        <v>0</v>
      </c>
      <c r="I489" s="47">
        <v>0</v>
      </c>
      <c r="J489" s="47">
        <v>0</v>
      </c>
      <c r="K489" s="47">
        <v>0</v>
      </c>
      <c r="L489" s="47">
        <v>0</v>
      </c>
      <c r="M489" s="47">
        <v>2</v>
      </c>
      <c r="N489" s="47">
        <v>36.542000000000002</v>
      </c>
      <c r="O489" s="47">
        <v>36.542000000000002</v>
      </c>
      <c r="P489" s="38" t="str">
        <f t="shared" si="31"/>
        <v/>
      </c>
      <c r="R489" s="38">
        <f t="shared" si="32"/>
        <v>0.1</v>
      </c>
      <c r="S489" s="38"/>
      <c r="T489" s="47">
        <v>34719124.367230877</v>
      </c>
      <c r="U489" s="47"/>
      <c r="V489" s="47">
        <f t="shared" si="30"/>
        <v>0</v>
      </c>
      <c r="W489" s="47">
        <f t="shared" si="33"/>
        <v>0</v>
      </c>
      <c r="Z489" s="54"/>
    </row>
    <row r="490" spans="5:26" x14ac:dyDescent="0.2">
      <c r="E490" s="13">
        <v>159827</v>
      </c>
      <c r="F490" s="13" t="s">
        <v>74</v>
      </c>
      <c r="G490" s="47">
        <v>0</v>
      </c>
      <c r="H490" s="47">
        <v>0</v>
      </c>
      <c r="I490" s="47">
        <v>0</v>
      </c>
      <c r="J490" s="47">
        <v>0</v>
      </c>
      <c r="K490" s="47">
        <v>0</v>
      </c>
      <c r="L490" s="47">
        <v>0</v>
      </c>
      <c r="M490" s="47">
        <v>2</v>
      </c>
      <c r="N490" s="47">
        <v>0.5</v>
      </c>
      <c r="O490" s="47">
        <v>0.5</v>
      </c>
      <c r="P490" s="38" t="str">
        <f t="shared" si="31"/>
        <v/>
      </c>
      <c r="R490" s="38">
        <f t="shared" si="32"/>
        <v>0.1</v>
      </c>
      <c r="S490" s="38"/>
      <c r="T490" s="47">
        <v>475057.80153290567</v>
      </c>
      <c r="U490" s="47"/>
      <c r="V490" s="47">
        <f t="shared" si="30"/>
        <v>0</v>
      </c>
      <c r="W490" s="47">
        <f t="shared" si="33"/>
        <v>0</v>
      </c>
      <c r="Z490" s="54"/>
    </row>
    <row r="491" spans="5:26" x14ac:dyDescent="0.2">
      <c r="E491" s="13">
        <v>159826</v>
      </c>
      <c r="F491" s="13" t="s">
        <v>74</v>
      </c>
      <c r="G491" s="47">
        <v>0</v>
      </c>
      <c r="H491" s="47">
        <v>0</v>
      </c>
      <c r="I491" s="47">
        <v>0</v>
      </c>
      <c r="J491" s="47">
        <v>0</v>
      </c>
      <c r="K491" s="47">
        <v>0</v>
      </c>
      <c r="L491" s="47">
        <v>0</v>
      </c>
      <c r="M491" s="47">
        <v>2</v>
      </c>
      <c r="N491" s="47">
        <v>2.5999999999999999E-2</v>
      </c>
      <c r="O491" s="47">
        <v>2.5999999999999999E-2</v>
      </c>
      <c r="P491" s="38" t="str">
        <f t="shared" si="31"/>
        <v/>
      </c>
      <c r="R491" s="38">
        <f t="shared" si="32"/>
        <v>0.1</v>
      </c>
      <c r="S491" s="38"/>
      <c r="T491" s="47">
        <v>24703.005679711096</v>
      </c>
      <c r="U491" s="47"/>
      <c r="V491" s="47">
        <f t="shared" si="30"/>
        <v>0</v>
      </c>
      <c r="W491" s="47">
        <f t="shared" si="33"/>
        <v>0</v>
      </c>
      <c r="Z491" s="54"/>
    </row>
    <row r="492" spans="5:26" x14ac:dyDescent="0.2">
      <c r="E492" s="13">
        <v>159825</v>
      </c>
      <c r="F492" s="13" t="s">
        <v>74</v>
      </c>
      <c r="G492" s="47">
        <v>0</v>
      </c>
      <c r="H492" s="47">
        <v>0</v>
      </c>
      <c r="I492" s="47">
        <v>0</v>
      </c>
      <c r="J492" s="47">
        <v>0</v>
      </c>
      <c r="K492" s="47">
        <v>0</v>
      </c>
      <c r="L492" s="47">
        <v>0</v>
      </c>
      <c r="M492" s="47">
        <v>2</v>
      </c>
      <c r="N492" s="47">
        <v>0.51</v>
      </c>
      <c r="O492" s="47">
        <v>0.51</v>
      </c>
      <c r="P492" s="38" t="str">
        <f t="shared" si="31"/>
        <v/>
      </c>
      <c r="R492" s="38">
        <f t="shared" si="32"/>
        <v>0.1</v>
      </c>
      <c r="S492" s="38"/>
      <c r="T492" s="47">
        <v>484558.95756356377</v>
      </c>
      <c r="U492" s="47"/>
      <c r="V492" s="47">
        <f t="shared" si="30"/>
        <v>0</v>
      </c>
      <c r="W492" s="47">
        <f t="shared" si="33"/>
        <v>0</v>
      </c>
      <c r="Z492" s="54"/>
    </row>
    <row r="493" spans="5:26" x14ac:dyDescent="0.2">
      <c r="E493" s="13">
        <v>159824</v>
      </c>
      <c r="F493" s="13" t="s">
        <v>74</v>
      </c>
      <c r="G493" s="47">
        <v>0</v>
      </c>
      <c r="H493" s="47">
        <v>0</v>
      </c>
      <c r="I493" s="47">
        <v>0</v>
      </c>
      <c r="J493" s="47">
        <v>0</v>
      </c>
      <c r="K493" s="47">
        <v>0</v>
      </c>
      <c r="L493" s="47">
        <v>0</v>
      </c>
      <c r="M493" s="47">
        <v>2</v>
      </c>
      <c r="N493" s="47">
        <v>0.14799999999999999</v>
      </c>
      <c r="O493" s="47">
        <v>0.14799999999999999</v>
      </c>
      <c r="P493" s="38" t="str">
        <f t="shared" si="31"/>
        <v/>
      </c>
      <c r="R493" s="38">
        <f t="shared" si="32"/>
        <v>0.1</v>
      </c>
      <c r="S493" s="38"/>
      <c r="T493" s="47">
        <v>140617.10925374005</v>
      </c>
      <c r="U493" s="47"/>
      <c r="V493" s="47">
        <f t="shared" si="30"/>
        <v>0</v>
      </c>
      <c r="W493" s="47">
        <f t="shared" si="33"/>
        <v>0</v>
      </c>
      <c r="Z493" s="54"/>
    </row>
    <row r="494" spans="5:26" x14ac:dyDescent="0.2">
      <c r="E494" s="13">
        <v>159823</v>
      </c>
      <c r="F494" s="13" t="s">
        <v>74</v>
      </c>
      <c r="G494" s="47">
        <v>0</v>
      </c>
      <c r="H494" s="47">
        <v>0</v>
      </c>
      <c r="I494" s="47">
        <v>0</v>
      </c>
      <c r="J494" s="47">
        <v>0</v>
      </c>
      <c r="K494" s="47">
        <v>0</v>
      </c>
      <c r="L494" s="47">
        <v>0</v>
      </c>
      <c r="M494" s="47">
        <v>2</v>
      </c>
      <c r="N494" s="47">
        <v>0.14799999999999999</v>
      </c>
      <c r="O494" s="47">
        <v>0.14799999999999999</v>
      </c>
      <c r="P494" s="38" t="str">
        <f t="shared" si="31"/>
        <v/>
      </c>
      <c r="R494" s="38">
        <f t="shared" si="32"/>
        <v>0.1</v>
      </c>
      <c r="S494" s="38"/>
      <c r="T494" s="47">
        <v>140617.10925374005</v>
      </c>
      <c r="U494" s="47"/>
      <c r="V494" s="47">
        <f t="shared" si="30"/>
        <v>0</v>
      </c>
      <c r="W494" s="47">
        <f t="shared" si="33"/>
        <v>0</v>
      </c>
      <c r="Z494" s="54"/>
    </row>
    <row r="495" spans="5:26" x14ac:dyDescent="0.2">
      <c r="E495" s="13">
        <v>159822</v>
      </c>
      <c r="F495" s="13" t="s">
        <v>74</v>
      </c>
      <c r="G495" s="47">
        <v>0</v>
      </c>
      <c r="H495" s="47">
        <v>0</v>
      </c>
      <c r="I495" s="47">
        <v>0</v>
      </c>
      <c r="J495" s="47">
        <v>0</v>
      </c>
      <c r="K495" s="47">
        <v>0</v>
      </c>
      <c r="L495" s="47">
        <v>0</v>
      </c>
      <c r="M495" s="47">
        <v>2</v>
      </c>
      <c r="N495" s="47">
        <v>0.32200000000000001</v>
      </c>
      <c r="O495" s="47">
        <v>0.32200000000000001</v>
      </c>
      <c r="P495" s="38" t="str">
        <f t="shared" si="31"/>
        <v/>
      </c>
      <c r="R495" s="38">
        <f t="shared" si="32"/>
        <v>0.1</v>
      </c>
      <c r="S495" s="38"/>
      <c r="T495" s="47">
        <v>305937.22418719123</v>
      </c>
      <c r="U495" s="47"/>
      <c r="V495" s="47">
        <f t="shared" si="30"/>
        <v>0</v>
      </c>
      <c r="W495" s="47">
        <f t="shared" si="33"/>
        <v>0</v>
      </c>
      <c r="Z495" s="54"/>
    </row>
    <row r="496" spans="5:26" x14ac:dyDescent="0.2">
      <c r="E496" s="13">
        <v>159821</v>
      </c>
      <c r="F496" s="13" t="s">
        <v>74</v>
      </c>
      <c r="G496" s="47">
        <v>0</v>
      </c>
      <c r="H496" s="47">
        <v>0</v>
      </c>
      <c r="I496" s="47">
        <v>0</v>
      </c>
      <c r="J496" s="47">
        <v>0</v>
      </c>
      <c r="K496" s="47">
        <v>0</v>
      </c>
      <c r="L496" s="47">
        <v>0</v>
      </c>
      <c r="M496" s="47">
        <v>2</v>
      </c>
      <c r="N496" s="47">
        <v>0.55400000000000005</v>
      </c>
      <c r="O496" s="47">
        <v>0.55400000000000005</v>
      </c>
      <c r="P496" s="38" t="str">
        <f t="shared" si="31"/>
        <v/>
      </c>
      <c r="R496" s="38">
        <f t="shared" si="32"/>
        <v>0.1</v>
      </c>
      <c r="S496" s="38"/>
      <c r="T496" s="47">
        <v>526364.04409845953</v>
      </c>
      <c r="U496" s="47"/>
      <c r="V496" s="47">
        <f t="shared" si="30"/>
        <v>0</v>
      </c>
      <c r="W496" s="47">
        <f t="shared" si="33"/>
        <v>0</v>
      </c>
      <c r="Z496" s="54"/>
    </row>
    <row r="497" spans="5:26" x14ac:dyDescent="0.2">
      <c r="E497" s="13">
        <v>159820</v>
      </c>
      <c r="F497" s="13" t="s">
        <v>74</v>
      </c>
      <c r="G497" s="47">
        <v>0</v>
      </c>
      <c r="H497" s="47">
        <v>0</v>
      </c>
      <c r="I497" s="47">
        <v>0</v>
      </c>
      <c r="J497" s="47">
        <v>0</v>
      </c>
      <c r="K497" s="47">
        <v>0</v>
      </c>
      <c r="L497" s="47">
        <v>0</v>
      </c>
      <c r="M497" s="47">
        <v>2</v>
      </c>
      <c r="N497" s="47">
        <v>1.006</v>
      </c>
      <c r="O497" s="47">
        <v>1.006</v>
      </c>
      <c r="P497" s="38" t="str">
        <f t="shared" si="31"/>
        <v/>
      </c>
      <c r="R497" s="38">
        <f t="shared" si="32"/>
        <v>0.1</v>
      </c>
      <c r="S497" s="38"/>
      <c r="T497" s="47">
        <v>0</v>
      </c>
      <c r="U497" s="47"/>
      <c r="V497" s="47">
        <f t="shared" si="30"/>
        <v>0</v>
      </c>
      <c r="W497" s="47">
        <f t="shared" si="33"/>
        <v>0</v>
      </c>
      <c r="Z497" s="54"/>
    </row>
    <row r="498" spans="5:26" x14ac:dyDescent="0.2">
      <c r="E498" s="13">
        <v>159819</v>
      </c>
      <c r="F498" s="13" t="s">
        <v>74</v>
      </c>
      <c r="G498" s="47">
        <v>0</v>
      </c>
      <c r="H498" s="47">
        <v>0</v>
      </c>
      <c r="I498" s="47">
        <v>0</v>
      </c>
      <c r="J498" s="47">
        <v>0</v>
      </c>
      <c r="K498" s="47">
        <v>0</v>
      </c>
      <c r="L498" s="47">
        <v>0</v>
      </c>
      <c r="M498" s="47">
        <v>2</v>
      </c>
      <c r="N498" s="47">
        <v>1.006</v>
      </c>
      <c r="O498" s="47">
        <v>1.006</v>
      </c>
      <c r="P498" s="38" t="str">
        <f t="shared" si="31"/>
        <v/>
      </c>
      <c r="R498" s="38">
        <f t="shared" si="32"/>
        <v>0.1</v>
      </c>
      <c r="S498" s="38"/>
      <c r="T498" s="47">
        <v>955816.29668420623</v>
      </c>
      <c r="U498" s="47"/>
      <c r="V498" s="47">
        <f t="shared" si="30"/>
        <v>0</v>
      </c>
      <c r="W498" s="47">
        <f t="shared" si="33"/>
        <v>0</v>
      </c>
      <c r="Z498" s="54"/>
    </row>
    <row r="499" spans="5:26" x14ac:dyDescent="0.2">
      <c r="E499" s="13">
        <v>159818</v>
      </c>
      <c r="F499" s="13" t="s">
        <v>74</v>
      </c>
      <c r="G499" s="47">
        <v>0</v>
      </c>
      <c r="H499" s="47">
        <v>0</v>
      </c>
      <c r="I499" s="47">
        <v>0</v>
      </c>
      <c r="J499" s="47">
        <v>0</v>
      </c>
      <c r="K499" s="47">
        <v>0</v>
      </c>
      <c r="L499" s="47">
        <v>0</v>
      </c>
      <c r="M499" s="47">
        <v>2</v>
      </c>
      <c r="N499" s="47">
        <v>33.076000000000001</v>
      </c>
      <c r="O499" s="47">
        <v>33.076000000000001</v>
      </c>
      <c r="P499" s="38" t="str">
        <f t="shared" si="31"/>
        <v/>
      </c>
      <c r="R499" s="38">
        <f t="shared" si="32"/>
        <v>0.1</v>
      </c>
      <c r="S499" s="38"/>
      <c r="T499" s="47">
        <v>31426023.687004775</v>
      </c>
      <c r="U499" s="47"/>
      <c r="V499" s="47">
        <f t="shared" si="30"/>
        <v>0</v>
      </c>
      <c r="W499" s="47">
        <f t="shared" si="33"/>
        <v>0</v>
      </c>
      <c r="Z499" s="54"/>
    </row>
    <row r="500" spans="5:26" x14ac:dyDescent="0.2">
      <c r="E500" s="13">
        <v>159817</v>
      </c>
      <c r="F500" s="13" t="s">
        <v>74</v>
      </c>
      <c r="G500" s="47">
        <v>0</v>
      </c>
      <c r="H500" s="47">
        <v>0</v>
      </c>
      <c r="I500" s="47">
        <v>0</v>
      </c>
      <c r="J500" s="47">
        <v>0</v>
      </c>
      <c r="K500" s="47">
        <v>0</v>
      </c>
      <c r="L500" s="47">
        <v>0</v>
      </c>
      <c r="M500" s="47">
        <v>2</v>
      </c>
      <c r="N500" s="47">
        <v>0.22</v>
      </c>
      <c r="O500" s="47">
        <v>0.22</v>
      </c>
      <c r="P500" s="38" t="str">
        <f t="shared" si="31"/>
        <v/>
      </c>
      <c r="R500" s="38">
        <f t="shared" si="32"/>
        <v>0.1</v>
      </c>
      <c r="S500" s="38"/>
      <c r="T500" s="47">
        <v>209025.43267447848</v>
      </c>
      <c r="U500" s="47"/>
      <c r="V500" s="47">
        <f t="shared" si="30"/>
        <v>0</v>
      </c>
      <c r="W500" s="47">
        <f t="shared" si="33"/>
        <v>0</v>
      </c>
      <c r="Z500" s="54"/>
    </row>
    <row r="501" spans="5:26" x14ac:dyDescent="0.2">
      <c r="E501" s="13">
        <v>159816</v>
      </c>
      <c r="F501" s="13" t="s">
        <v>74</v>
      </c>
      <c r="G501" s="47">
        <v>0</v>
      </c>
      <c r="H501" s="47">
        <v>0</v>
      </c>
      <c r="I501" s="47">
        <v>0</v>
      </c>
      <c r="J501" s="47">
        <v>0</v>
      </c>
      <c r="K501" s="47">
        <v>0</v>
      </c>
      <c r="L501" s="47">
        <v>0</v>
      </c>
      <c r="M501" s="47">
        <v>2</v>
      </c>
      <c r="N501" s="47">
        <v>0.38</v>
      </c>
      <c r="O501" s="47">
        <v>0.38</v>
      </c>
      <c r="P501" s="38" t="str">
        <f t="shared" si="31"/>
        <v/>
      </c>
      <c r="R501" s="38">
        <f t="shared" si="32"/>
        <v>0.1</v>
      </c>
      <c r="S501" s="38"/>
      <c r="T501" s="47">
        <v>361043.9291650083</v>
      </c>
      <c r="U501" s="47"/>
      <c r="V501" s="47">
        <f t="shared" si="30"/>
        <v>0</v>
      </c>
      <c r="W501" s="47">
        <f t="shared" si="33"/>
        <v>0</v>
      </c>
      <c r="Z501" s="54"/>
    </row>
    <row r="502" spans="5:26" x14ac:dyDescent="0.2">
      <c r="E502" s="13">
        <v>159815</v>
      </c>
      <c r="F502" s="13" t="s">
        <v>74</v>
      </c>
      <c r="G502" s="47">
        <v>0</v>
      </c>
      <c r="H502" s="47">
        <v>0</v>
      </c>
      <c r="I502" s="47">
        <v>0</v>
      </c>
      <c r="J502" s="47">
        <v>0</v>
      </c>
      <c r="K502" s="47">
        <v>0</v>
      </c>
      <c r="L502" s="47">
        <v>0</v>
      </c>
      <c r="M502" s="47">
        <v>2</v>
      </c>
      <c r="N502" s="47">
        <v>0.38</v>
      </c>
      <c r="O502" s="47">
        <v>0.38</v>
      </c>
      <c r="P502" s="38" t="str">
        <f t="shared" si="31"/>
        <v/>
      </c>
      <c r="R502" s="38">
        <f t="shared" si="32"/>
        <v>0.1</v>
      </c>
      <c r="S502" s="38"/>
      <c r="T502" s="47">
        <v>361043.9291650083</v>
      </c>
      <c r="U502" s="47"/>
      <c r="V502" s="47">
        <f t="shared" si="30"/>
        <v>0</v>
      </c>
      <c r="W502" s="47">
        <f t="shared" si="33"/>
        <v>0</v>
      </c>
      <c r="Z502" s="54"/>
    </row>
    <row r="503" spans="5:26" x14ac:dyDescent="0.2">
      <c r="E503" s="13">
        <v>159814</v>
      </c>
      <c r="F503" s="13" t="s">
        <v>74</v>
      </c>
      <c r="G503" s="47">
        <v>0</v>
      </c>
      <c r="H503" s="47">
        <v>0</v>
      </c>
      <c r="I503" s="47">
        <v>0</v>
      </c>
      <c r="J503" s="47">
        <v>0</v>
      </c>
      <c r="K503" s="47">
        <v>0</v>
      </c>
      <c r="L503" s="47">
        <v>0</v>
      </c>
      <c r="M503" s="47">
        <v>2</v>
      </c>
      <c r="N503" s="47">
        <v>0.18</v>
      </c>
      <c r="O503" s="47">
        <v>0.18</v>
      </c>
      <c r="P503" s="38" t="str">
        <f t="shared" si="31"/>
        <v/>
      </c>
      <c r="R503" s="38">
        <f t="shared" si="32"/>
        <v>0.1</v>
      </c>
      <c r="S503" s="38"/>
      <c r="T503" s="47">
        <v>171020.80855184601</v>
      </c>
      <c r="U503" s="47"/>
      <c r="V503" s="47">
        <f t="shared" si="30"/>
        <v>0</v>
      </c>
      <c r="W503" s="47">
        <f t="shared" si="33"/>
        <v>0</v>
      </c>
      <c r="Z503" s="54"/>
    </row>
    <row r="504" spans="5:26" x14ac:dyDescent="0.2">
      <c r="E504" s="13">
        <v>159813</v>
      </c>
      <c r="F504" s="13" t="s">
        <v>74</v>
      </c>
      <c r="G504" s="47">
        <v>0</v>
      </c>
      <c r="H504" s="47">
        <v>0</v>
      </c>
      <c r="I504" s="47">
        <v>0</v>
      </c>
      <c r="J504" s="47">
        <v>0</v>
      </c>
      <c r="K504" s="47">
        <v>0</v>
      </c>
      <c r="L504" s="47">
        <v>0</v>
      </c>
      <c r="M504" s="47">
        <v>2</v>
      </c>
      <c r="N504" s="47">
        <v>0.2</v>
      </c>
      <c r="O504" s="47">
        <v>0.2</v>
      </c>
      <c r="P504" s="38" t="str">
        <f t="shared" si="31"/>
        <v/>
      </c>
      <c r="R504" s="38">
        <f t="shared" si="32"/>
        <v>0.1</v>
      </c>
      <c r="S504" s="38"/>
      <c r="T504" s="47">
        <v>190023.12061316226</v>
      </c>
      <c r="U504" s="47"/>
      <c r="V504" s="47">
        <f t="shared" si="30"/>
        <v>0</v>
      </c>
      <c r="W504" s="47">
        <f t="shared" si="33"/>
        <v>0</v>
      </c>
      <c r="Z504" s="54"/>
    </row>
    <row r="505" spans="5:26" x14ac:dyDescent="0.2">
      <c r="E505" s="13">
        <v>159812</v>
      </c>
      <c r="F505" s="13" t="s">
        <v>74</v>
      </c>
      <c r="G505" s="47">
        <v>0</v>
      </c>
      <c r="H505" s="47">
        <v>0</v>
      </c>
      <c r="I505" s="47">
        <v>0</v>
      </c>
      <c r="J505" s="47">
        <v>0</v>
      </c>
      <c r="K505" s="47">
        <v>0</v>
      </c>
      <c r="L505" s="47">
        <v>0</v>
      </c>
      <c r="M505" s="47">
        <v>2</v>
      </c>
      <c r="N505" s="47">
        <v>0.5</v>
      </c>
      <c r="O505" s="47">
        <v>0.5</v>
      </c>
      <c r="P505" s="38" t="str">
        <f t="shared" si="31"/>
        <v/>
      </c>
      <c r="R505" s="38">
        <f t="shared" si="32"/>
        <v>0.1</v>
      </c>
      <c r="S505" s="38"/>
      <c r="T505" s="47">
        <v>475057.80153290567</v>
      </c>
      <c r="U505" s="47"/>
      <c r="V505" s="47">
        <f t="shared" si="30"/>
        <v>0</v>
      </c>
      <c r="W505" s="47">
        <f t="shared" si="33"/>
        <v>0</v>
      </c>
      <c r="Z505" s="54"/>
    </row>
    <row r="506" spans="5:26" x14ac:dyDescent="0.2">
      <c r="E506" s="13">
        <v>159811</v>
      </c>
      <c r="F506" s="13" t="s">
        <v>74</v>
      </c>
      <c r="G506" s="47">
        <v>0</v>
      </c>
      <c r="H506" s="47">
        <v>0</v>
      </c>
      <c r="I506" s="47">
        <v>0</v>
      </c>
      <c r="J506" s="47">
        <v>0</v>
      </c>
      <c r="K506" s="47">
        <v>0</v>
      </c>
      <c r="L506" s="47">
        <v>0</v>
      </c>
      <c r="M506" s="47">
        <v>2</v>
      </c>
      <c r="N506" s="47">
        <v>0.57999999999999996</v>
      </c>
      <c r="O506" s="47">
        <v>0.57999999999999996</v>
      </c>
      <c r="P506" s="38" t="str">
        <f t="shared" si="31"/>
        <v/>
      </c>
      <c r="R506" s="38">
        <f t="shared" si="32"/>
        <v>0.1</v>
      </c>
      <c r="S506" s="38"/>
      <c r="T506" s="47">
        <v>551067.04977817053</v>
      </c>
      <c r="U506" s="47"/>
      <c r="V506" s="47">
        <f t="shared" si="30"/>
        <v>0</v>
      </c>
      <c r="W506" s="47">
        <f t="shared" si="33"/>
        <v>0</v>
      </c>
      <c r="Z506" s="54"/>
    </row>
    <row r="507" spans="5:26" x14ac:dyDescent="0.2">
      <c r="E507" s="13">
        <v>159810</v>
      </c>
      <c r="F507" s="13" t="s">
        <v>74</v>
      </c>
      <c r="G507" s="47">
        <v>0</v>
      </c>
      <c r="H507" s="47">
        <v>0</v>
      </c>
      <c r="I507" s="47">
        <v>0</v>
      </c>
      <c r="J507" s="47">
        <v>0</v>
      </c>
      <c r="K507" s="47">
        <v>0</v>
      </c>
      <c r="L507" s="47">
        <v>0</v>
      </c>
      <c r="M507" s="47">
        <v>2</v>
      </c>
      <c r="N507" s="47">
        <v>43.54</v>
      </c>
      <c r="O507" s="47">
        <v>43.54</v>
      </c>
      <c r="P507" s="38" t="str">
        <f t="shared" si="31"/>
        <v/>
      </c>
      <c r="R507" s="38">
        <f t="shared" si="32"/>
        <v>0.1</v>
      </c>
      <c r="S507" s="38"/>
      <c r="T507" s="47">
        <v>41368033.357485421</v>
      </c>
      <c r="U507" s="47"/>
      <c r="V507" s="47">
        <f t="shared" si="30"/>
        <v>0</v>
      </c>
      <c r="W507" s="47">
        <f t="shared" si="33"/>
        <v>0</v>
      </c>
      <c r="Z507" s="54"/>
    </row>
    <row r="508" spans="5:26" x14ac:dyDescent="0.2">
      <c r="E508" s="13">
        <v>159809</v>
      </c>
      <c r="F508" s="13" t="s">
        <v>74</v>
      </c>
      <c r="G508" s="47">
        <v>0</v>
      </c>
      <c r="H508" s="47">
        <v>0</v>
      </c>
      <c r="I508" s="47">
        <v>0</v>
      </c>
      <c r="J508" s="47">
        <v>0</v>
      </c>
      <c r="K508" s="47">
        <v>0</v>
      </c>
      <c r="L508" s="47">
        <v>0</v>
      </c>
      <c r="M508" s="47">
        <v>2</v>
      </c>
      <c r="N508" s="47">
        <v>0.92</v>
      </c>
      <c r="O508" s="47">
        <v>0.92</v>
      </c>
      <c r="P508" s="38" t="str">
        <f t="shared" si="31"/>
        <v/>
      </c>
      <c r="R508" s="38">
        <f t="shared" si="32"/>
        <v>0.1</v>
      </c>
      <c r="S508" s="38"/>
      <c r="T508" s="47">
        <v>874106.35482054646</v>
      </c>
      <c r="U508" s="47"/>
      <c r="V508" s="47">
        <f t="shared" si="30"/>
        <v>0</v>
      </c>
      <c r="W508" s="47">
        <f t="shared" si="33"/>
        <v>0</v>
      </c>
      <c r="Z508" s="54"/>
    </row>
    <row r="509" spans="5:26" x14ac:dyDescent="0.2">
      <c r="E509" s="13">
        <v>159808</v>
      </c>
      <c r="F509" s="13" t="s">
        <v>74</v>
      </c>
      <c r="G509" s="47">
        <v>0</v>
      </c>
      <c r="H509" s="47">
        <v>0</v>
      </c>
      <c r="I509" s="47">
        <v>0</v>
      </c>
      <c r="J509" s="47">
        <v>0</v>
      </c>
      <c r="K509" s="47">
        <v>0</v>
      </c>
      <c r="L509" s="47">
        <v>0</v>
      </c>
      <c r="M509" s="47">
        <v>2</v>
      </c>
      <c r="N509" s="47">
        <v>0.78</v>
      </c>
      <c r="O509" s="47">
        <v>0.78</v>
      </c>
      <c r="P509" s="38" t="str">
        <f t="shared" si="31"/>
        <v/>
      </c>
      <c r="R509" s="38">
        <f t="shared" si="32"/>
        <v>0.1</v>
      </c>
      <c r="S509" s="38"/>
      <c r="T509" s="47">
        <v>741090.17039133282</v>
      </c>
      <c r="U509" s="47"/>
      <c r="V509" s="47">
        <f t="shared" si="30"/>
        <v>0</v>
      </c>
      <c r="W509" s="47">
        <f t="shared" si="33"/>
        <v>0</v>
      </c>
      <c r="Z509" s="54"/>
    </row>
    <row r="510" spans="5:26" x14ac:dyDescent="0.2">
      <c r="E510" s="13">
        <v>159807</v>
      </c>
      <c r="F510" s="13" t="s">
        <v>74</v>
      </c>
      <c r="G510" s="47">
        <v>0</v>
      </c>
      <c r="H510" s="47">
        <v>0</v>
      </c>
      <c r="I510" s="47">
        <v>0</v>
      </c>
      <c r="J510" s="47">
        <v>0</v>
      </c>
      <c r="K510" s="47">
        <v>0</v>
      </c>
      <c r="L510" s="47">
        <v>0</v>
      </c>
      <c r="M510" s="47">
        <v>2</v>
      </c>
      <c r="N510" s="47">
        <v>0.57999999999999996</v>
      </c>
      <c r="O510" s="47">
        <v>0.57999999999999996</v>
      </c>
      <c r="P510" s="38" t="str">
        <f t="shared" si="31"/>
        <v/>
      </c>
      <c r="R510" s="38">
        <f t="shared" si="32"/>
        <v>0.1</v>
      </c>
      <c r="S510" s="38"/>
      <c r="T510" s="47">
        <v>551067.04977817053</v>
      </c>
      <c r="U510" s="47"/>
      <c r="V510" s="47">
        <f t="shared" si="30"/>
        <v>0</v>
      </c>
      <c r="W510" s="47">
        <f t="shared" si="33"/>
        <v>0</v>
      </c>
      <c r="Z510" s="54"/>
    </row>
    <row r="511" spans="5:26" x14ac:dyDescent="0.2">
      <c r="E511" s="13">
        <v>159806</v>
      </c>
      <c r="F511" s="13" t="s">
        <v>74</v>
      </c>
      <c r="G511" s="47">
        <v>0</v>
      </c>
      <c r="H511" s="47">
        <v>0</v>
      </c>
      <c r="I511" s="47">
        <v>0</v>
      </c>
      <c r="J511" s="47">
        <v>0</v>
      </c>
      <c r="K511" s="47">
        <v>0</v>
      </c>
      <c r="L511" s="47">
        <v>0</v>
      </c>
      <c r="M511" s="47">
        <v>2</v>
      </c>
      <c r="N511" s="47">
        <v>0.4</v>
      </c>
      <c r="O511" s="47">
        <v>0.4</v>
      </c>
      <c r="P511" s="38" t="str">
        <f t="shared" si="31"/>
        <v/>
      </c>
      <c r="R511" s="38">
        <f t="shared" si="32"/>
        <v>0.1</v>
      </c>
      <c r="S511" s="38"/>
      <c r="T511" s="47">
        <v>380046.24122632452</v>
      </c>
      <c r="U511" s="47"/>
      <c r="V511" s="47">
        <f t="shared" si="30"/>
        <v>0</v>
      </c>
      <c r="W511" s="47">
        <f t="shared" si="33"/>
        <v>0</v>
      </c>
      <c r="Z511" s="54"/>
    </row>
    <row r="512" spans="5:26" x14ac:dyDescent="0.2">
      <c r="E512" s="13">
        <v>159805</v>
      </c>
      <c r="F512" s="13" t="s">
        <v>74</v>
      </c>
      <c r="G512" s="47">
        <v>0</v>
      </c>
      <c r="H512" s="47">
        <v>0</v>
      </c>
      <c r="I512" s="47">
        <v>0</v>
      </c>
      <c r="J512" s="47">
        <v>0</v>
      </c>
      <c r="K512" s="47">
        <v>0</v>
      </c>
      <c r="L512" s="47">
        <v>0</v>
      </c>
      <c r="M512" s="47">
        <v>2</v>
      </c>
      <c r="N512" s="47">
        <v>0.24</v>
      </c>
      <c r="O512" s="47">
        <v>0.24</v>
      </c>
      <c r="P512" s="38" t="str">
        <f t="shared" si="31"/>
        <v/>
      </c>
      <c r="R512" s="38">
        <f t="shared" si="32"/>
        <v>0.1</v>
      </c>
      <c r="S512" s="38"/>
      <c r="T512" s="47">
        <v>228027.74473579469</v>
      </c>
      <c r="U512" s="47"/>
      <c r="V512" s="47">
        <f t="shared" si="30"/>
        <v>0</v>
      </c>
      <c r="W512" s="47">
        <f t="shared" si="33"/>
        <v>0</v>
      </c>
      <c r="Z512" s="54"/>
    </row>
    <row r="513" spans="5:26" x14ac:dyDescent="0.2">
      <c r="E513" s="13">
        <v>159804</v>
      </c>
      <c r="F513" s="13" t="s">
        <v>74</v>
      </c>
      <c r="G513" s="47">
        <v>0</v>
      </c>
      <c r="H513" s="47">
        <v>0</v>
      </c>
      <c r="I513" s="47">
        <v>0</v>
      </c>
      <c r="J513" s="47">
        <v>0</v>
      </c>
      <c r="K513" s="47">
        <v>0</v>
      </c>
      <c r="L513" s="47">
        <v>0</v>
      </c>
      <c r="M513" s="47">
        <v>2</v>
      </c>
      <c r="N513" s="47">
        <v>0.97</v>
      </c>
      <c r="O513" s="47">
        <v>0.97</v>
      </c>
      <c r="P513" s="38" t="str">
        <f t="shared" si="31"/>
        <v/>
      </c>
      <c r="R513" s="38">
        <f t="shared" si="32"/>
        <v>0.1</v>
      </c>
      <c r="S513" s="38"/>
      <c r="T513" s="47">
        <v>921612.13497383683</v>
      </c>
      <c r="U513" s="47"/>
      <c r="V513" s="47">
        <f t="shared" si="30"/>
        <v>0</v>
      </c>
      <c r="W513" s="47">
        <f t="shared" si="33"/>
        <v>0</v>
      </c>
      <c r="Z513" s="54"/>
    </row>
    <row r="514" spans="5:26" x14ac:dyDescent="0.2">
      <c r="E514" s="13">
        <v>159803</v>
      </c>
      <c r="F514" s="13" t="s">
        <v>74</v>
      </c>
      <c r="G514" s="47">
        <v>0</v>
      </c>
      <c r="H514" s="47">
        <v>0</v>
      </c>
      <c r="I514" s="47">
        <v>0</v>
      </c>
      <c r="J514" s="47">
        <v>0</v>
      </c>
      <c r="K514" s="47">
        <v>0</v>
      </c>
      <c r="L514" s="47">
        <v>0</v>
      </c>
      <c r="M514" s="47">
        <v>2</v>
      </c>
      <c r="N514" s="47">
        <v>0.97</v>
      </c>
      <c r="O514" s="47">
        <v>0.97</v>
      </c>
      <c r="P514" s="38" t="str">
        <f t="shared" si="31"/>
        <v/>
      </c>
      <c r="R514" s="38">
        <f t="shared" si="32"/>
        <v>0.1</v>
      </c>
      <c r="S514" s="38"/>
      <c r="T514" s="47">
        <v>921612.13497383683</v>
      </c>
      <c r="U514" s="47"/>
      <c r="V514" s="47">
        <f t="shared" si="30"/>
        <v>0</v>
      </c>
      <c r="W514" s="47">
        <f t="shared" si="33"/>
        <v>0</v>
      </c>
      <c r="Z514" s="54"/>
    </row>
    <row r="515" spans="5:26" x14ac:dyDescent="0.2">
      <c r="E515" s="13">
        <v>159802</v>
      </c>
      <c r="F515" s="13" t="s">
        <v>74</v>
      </c>
      <c r="G515" s="47">
        <v>0</v>
      </c>
      <c r="H515" s="47">
        <v>0</v>
      </c>
      <c r="I515" s="47">
        <v>0</v>
      </c>
      <c r="J515" s="47">
        <v>0</v>
      </c>
      <c r="K515" s="47">
        <v>0</v>
      </c>
      <c r="L515" s="47">
        <v>0</v>
      </c>
      <c r="M515" s="47">
        <v>2</v>
      </c>
      <c r="N515" s="47">
        <v>0.02</v>
      </c>
      <c r="O515" s="47">
        <v>0.02</v>
      </c>
      <c r="P515" s="38" t="str">
        <f t="shared" si="31"/>
        <v/>
      </c>
      <c r="R515" s="38">
        <f t="shared" si="32"/>
        <v>0.1</v>
      </c>
      <c r="S515" s="38"/>
      <c r="T515" s="47">
        <v>19002.312061316225</v>
      </c>
      <c r="U515" s="47"/>
      <c r="V515" s="47">
        <f t="shared" si="30"/>
        <v>0</v>
      </c>
      <c r="W515" s="47">
        <f t="shared" si="33"/>
        <v>0</v>
      </c>
      <c r="Z515" s="54"/>
    </row>
    <row r="516" spans="5:26" x14ac:dyDescent="0.2">
      <c r="E516" s="13">
        <v>159798</v>
      </c>
      <c r="F516" s="13" t="s">
        <v>74</v>
      </c>
      <c r="G516" s="47">
        <v>0</v>
      </c>
      <c r="H516" s="47">
        <v>0</v>
      </c>
      <c r="I516" s="47">
        <v>0</v>
      </c>
      <c r="J516" s="47">
        <v>0</v>
      </c>
      <c r="K516" s="47">
        <v>0</v>
      </c>
      <c r="L516" s="47">
        <v>0</v>
      </c>
      <c r="M516" s="47">
        <v>2</v>
      </c>
      <c r="N516" s="47">
        <v>0.33400000000000002</v>
      </c>
      <c r="O516" s="47">
        <v>0.33400000000000002</v>
      </c>
      <c r="P516" s="38" t="str">
        <f t="shared" si="31"/>
        <v/>
      </c>
      <c r="R516" s="38">
        <f t="shared" si="32"/>
        <v>0.1</v>
      </c>
      <c r="S516" s="38"/>
      <c r="T516" s="47">
        <v>317338.61142398103</v>
      </c>
      <c r="U516" s="47"/>
      <c r="V516" s="47">
        <f t="shared" si="30"/>
        <v>0</v>
      </c>
      <c r="W516" s="47">
        <f t="shared" si="33"/>
        <v>0</v>
      </c>
      <c r="Z516" s="54"/>
    </row>
    <row r="517" spans="5:26" x14ac:dyDescent="0.2">
      <c r="E517" s="13">
        <v>159797</v>
      </c>
      <c r="F517" s="13" t="s">
        <v>74</v>
      </c>
      <c r="G517" s="47">
        <v>0</v>
      </c>
      <c r="H517" s="47">
        <v>0</v>
      </c>
      <c r="I517" s="47">
        <v>0</v>
      </c>
      <c r="J517" s="47">
        <v>0</v>
      </c>
      <c r="K517" s="47">
        <v>0</v>
      </c>
      <c r="L517" s="47">
        <v>0</v>
      </c>
      <c r="M517" s="47">
        <v>2</v>
      </c>
      <c r="N517" s="47">
        <v>0.44800000000000001</v>
      </c>
      <c r="O517" s="47">
        <v>0.44800000000000001</v>
      </c>
      <c r="P517" s="38" t="str">
        <f t="shared" si="31"/>
        <v/>
      </c>
      <c r="R517" s="38">
        <f t="shared" si="32"/>
        <v>0.1</v>
      </c>
      <c r="S517" s="38"/>
      <c r="T517" s="47">
        <v>425651.79017348355</v>
      </c>
      <c r="U517" s="47"/>
      <c r="V517" s="47">
        <f t="shared" si="30"/>
        <v>0</v>
      </c>
      <c r="W517" s="47">
        <f t="shared" si="33"/>
        <v>0</v>
      </c>
      <c r="Z517" s="54"/>
    </row>
    <row r="518" spans="5:26" x14ac:dyDescent="0.2">
      <c r="E518" s="13">
        <v>159796</v>
      </c>
      <c r="F518" s="13" t="s">
        <v>74</v>
      </c>
      <c r="G518" s="47">
        <v>0</v>
      </c>
      <c r="H518" s="47">
        <v>0</v>
      </c>
      <c r="I518" s="47">
        <v>0</v>
      </c>
      <c r="J518" s="47">
        <v>0</v>
      </c>
      <c r="K518" s="47">
        <v>0</v>
      </c>
      <c r="L518" s="47">
        <v>0</v>
      </c>
      <c r="M518" s="47">
        <v>2</v>
      </c>
      <c r="N518" s="47">
        <v>4.0000000000000001E-3</v>
      </c>
      <c r="O518" s="47">
        <v>4.0000000000000001E-3</v>
      </c>
      <c r="P518" s="38" t="str">
        <f t="shared" si="31"/>
        <v/>
      </c>
      <c r="R518" s="38">
        <f t="shared" si="32"/>
        <v>0.1</v>
      </c>
      <c r="S518" s="38"/>
      <c r="T518" s="47">
        <v>3800.4624122632454</v>
      </c>
      <c r="U518" s="47"/>
      <c r="V518" s="47">
        <f t="shared" si="30"/>
        <v>0</v>
      </c>
      <c r="W518" s="47">
        <f t="shared" si="33"/>
        <v>0</v>
      </c>
      <c r="Z518" s="54"/>
    </row>
    <row r="519" spans="5:26" x14ac:dyDescent="0.2">
      <c r="E519" s="13">
        <v>159795</v>
      </c>
      <c r="F519" s="13" t="s">
        <v>74</v>
      </c>
      <c r="G519" s="47">
        <v>0</v>
      </c>
      <c r="H519" s="47">
        <v>0</v>
      </c>
      <c r="I519" s="47">
        <v>0</v>
      </c>
      <c r="J519" s="47">
        <v>0</v>
      </c>
      <c r="K519" s="47">
        <v>0</v>
      </c>
      <c r="L519" s="47">
        <v>0</v>
      </c>
      <c r="M519" s="47">
        <v>2</v>
      </c>
      <c r="N519" s="47">
        <v>53.665999999999997</v>
      </c>
      <c r="O519" s="47">
        <v>53.665999999999997</v>
      </c>
      <c r="P519" s="38" t="str">
        <f t="shared" si="31"/>
        <v/>
      </c>
      <c r="R519" s="38">
        <f t="shared" si="32"/>
        <v>0.1</v>
      </c>
      <c r="S519" s="38"/>
      <c r="T519" s="47">
        <v>50988903.95412983</v>
      </c>
      <c r="U519" s="47"/>
      <c r="V519" s="47">
        <f t="shared" si="30"/>
        <v>0</v>
      </c>
      <c r="W519" s="47">
        <f t="shared" si="33"/>
        <v>0</v>
      </c>
      <c r="Z519" s="54"/>
    </row>
    <row r="520" spans="5:26" x14ac:dyDescent="0.2">
      <c r="E520" s="13">
        <v>159794</v>
      </c>
      <c r="F520" s="13" t="s">
        <v>74</v>
      </c>
      <c r="G520" s="47">
        <v>0</v>
      </c>
      <c r="H520" s="47">
        <v>0</v>
      </c>
      <c r="I520" s="47">
        <v>0</v>
      </c>
      <c r="J520" s="47">
        <v>0</v>
      </c>
      <c r="K520" s="47">
        <v>0</v>
      </c>
      <c r="L520" s="47">
        <v>0</v>
      </c>
      <c r="M520" s="47">
        <v>2</v>
      </c>
      <c r="N520" s="47">
        <v>0.14599999999999999</v>
      </c>
      <c r="O520" s="47">
        <v>0.14599999999999999</v>
      </c>
      <c r="P520" s="38" t="str">
        <f t="shared" si="31"/>
        <v/>
      </c>
      <c r="R520" s="38">
        <f t="shared" si="32"/>
        <v>0.1</v>
      </c>
      <c r="S520" s="38"/>
      <c r="T520" s="47">
        <v>138716.87804760842</v>
      </c>
      <c r="U520" s="47"/>
      <c r="V520" s="47">
        <f t="shared" si="30"/>
        <v>0</v>
      </c>
      <c r="W520" s="47">
        <f t="shared" si="33"/>
        <v>0</v>
      </c>
      <c r="Z520" s="54"/>
    </row>
    <row r="521" spans="5:26" x14ac:dyDescent="0.2">
      <c r="E521" s="13">
        <v>159793</v>
      </c>
      <c r="F521" s="13" t="s">
        <v>74</v>
      </c>
      <c r="G521" s="47">
        <v>0</v>
      </c>
      <c r="H521" s="47">
        <v>0</v>
      </c>
      <c r="I521" s="47">
        <v>0</v>
      </c>
      <c r="J521" s="47">
        <v>0</v>
      </c>
      <c r="K521" s="47">
        <v>0</v>
      </c>
      <c r="L521" s="47">
        <v>0</v>
      </c>
      <c r="M521" s="47">
        <v>2</v>
      </c>
      <c r="N521" s="47">
        <v>0.51</v>
      </c>
      <c r="O521" s="47">
        <v>0.51</v>
      </c>
      <c r="P521" s="38" t="str">
        <f t="shared" si="31"/>
        <v/>
      </c>
      <c r="R521" s="38">
        <f t="shared" si="32"/>
        <v>0.1</v>
      </c>
      <c r="S521" s="38"/>
      <c r="T521" s="47">
        <v>484558.95756356377</v>
      </c>
      <c r="U521" s="47"/>
      <c r="V521" s="47">
        <f t="shared" si="30"/>
        <v>0</v>
      </c>
      <c r="W521" s="47">
        <f t="shared" si="33"/>
        <v>0</v>
      </c>
      <c r="Z521" s="54"/>
    </row>
    <row r="522" spans="5:26" x14ac:dyDescent="0.2">
      <c r="E522" s="13">
        <v>159792</v>
      </c>
      <c r="F522" s="13" t="s">
        <v>74</v>
      </c>
      <c r="G522" s="47">
        <v>0</v>
      </c>
      <c r="H522" s="47">
        <v>0</v>
      </c>
      <c r="I522" s="47">
        <v>0</v>
      </c>
      <c r="J522" s="47">
        <v>0</v>
      </c>
      <c r="K522" s="47">
        <v>0</v>
      </c>
      <c r="L522" s="47">
        <v>0</v>
      </c>
      <c r="M522" s="47">
        <v>2</v>
      </c>
      <c r="N522" s="47">
        <v>2.1999999999999999E-2</v>
      </c>
      <c r="O522" s="47">
        <v>2.1999999999999999E-2</v>
      </c>
      <c r="P522" s="38" t="str">
        <f t="shared" si="31"/>
        <v/>
      </c>
      <c r="R522" s="38">
        <f t="shared" si="32"/>
        <v>0.1</v>
      </c>
      <c r="S522" s="38"/>
      <c r="T522" s="47">
        <v>20902.543267447847</v>
      </c>
      <c r="U522" s="47"/>
      <c r="V522" s="47">
        <f t="shared" si="30"/>
        <v>0</v>
      </c>
      <c r="W522" s="47">
        <f t="shared" si="33"/>
        <v>0</v>
      </c>
      <c r="Z522" s="54"/>
    </row>
    <row r="523" spans="5:26" x14ac:dyDescent="0.2">
      <c r="E523" s="13">
        <v>159791</v>
      </c>
      <c r="F523" s="13" t="s">
        <v>74</v>
      </c>
      <c r="G523" s="47">
        <v>0</v>
      </c>
      <c r="H523" s="47">
        <v>0</v>
      </c>
      <c r="I523" s="47">
        <v>0</v>
      </c>
      <c r="J523" s="47">
        <v>0</v>
      </c>
      <c r="K523" s="47">
        <v>0</v>
      </c>
      <c r="L523" s="47">
        <v>0</v>
      </c>
      <c r="M523" s="47">
        <v>2</v>
      </c>
      <c r="N523" s="47">
        <v>0.51</v>
      </c>
      <c r="O523" s="47">
        <v>0.51</v>
      </c>
      <c r="P523" s="38" t="str">
        <f t="shared" si="31"/>
        <v/>
      </c>
      <c r="R523" s="38">
        <f t="shared" si="32"/>
        <v>0.1</v>
      </c>
      <c r="S523" s="38"/>
      <c r="T523" s="47">
        <v>484558.95756356377</v>
      </c>
      <c r="U523" s="47"/>
      <c r="V523" s="47">
        <f t="shared" si="30"/>
        <v>0</v>
      </c>
      <c r="W523" s="47">
        <f t="shared" si="33"/>
        <v>0</v>
      </c>
      <c r="Z523" s="54"/>
    </row>
    <row r="524" spans="5:26" x14ac:dyDescent="0.2">
      <c r="E524" s="13">
        <v>159790</v>
      </c>
      <c r="F524" s="13" t="s">
        <v>74</v>
      </c>
      <c r="G524" s="47">
        <v>0</v>
      </c>
      <c r="H524" s="47">
        <v>0</v>
      </c>
      <c r="I524" s="47">
        <v>0</v>
      </c>
      <c r="J524" s="47">
        <v>0</v>
      </c>
      <c r="K524" s="47">
        <v>0</v>
      </c>
      <c r="L524" s="47">
        <v>0</v>
      </c>
      <c r="M524" s="47">
        <v>2</v>
      </c>
      <c r="N524" s="47">
        <v>0.14399999999999999</v>
      </c>
      <c r="O524" s="47">
        <v>0.14399999999999999</v>
      </c>
      <c r="P524" s="38" t="str">
        <f t="shared" si="31"/>
        <v/>
      </c>
      <c r="R524" s="38">
        <f t="shared" si="32"/>
        <v>0.1</v>
      </c>
      <c r="S524" s="38"/>
      <c r="T524" s="47">
        <v>136816.64684147682</v>
      </c>
      <c r="U524" s="47"/>
      <c r="V524" s="47">
        <f t="shared" si="30"/>
        <v>0</v>
      </c>
      <c r="W524" s="47">
        <f t="shared" si="33"/>
        <v>0</v>
      </c>
      <c r="Z524" s="54"/>
    </row>
    <row r="525" spans="5:26" x14ac:dyDescent="0.2">
      <c r="E525" s="13">
        <v>159789</v>
      </c>
      <c r="F525" s="13" t="s">
        <v>74</v>
      </c>
      <c r="G525" s="47">
        <v>0</v>
      </c>
      <c r="H525" s="47">
        <v>0</v>
      </c>
      <c r="I525" s="47">
        <v>0</v>
      </c>
      <c r="J525" s="47">
        <v>0</v>
      </c>
      <c r="K525" s="47">
        <v>0</v>
      </c>
      <c r="L525" s="47">
        <v>0</v>
      </c>
      <c r="M525" s="47">
        <v>2</v>
      </c>
      <c r="N525" s="47">
        <v>0.312</v>
      </c>
      <c r="O525" s="47">
        <v>0.312</v>
      </c>
      <c r="P525" s="38" t="str">
        <f t="shared" si="31"/>
        <v/>
      </c>
      <c r="R525" s="38">
        <f t="shared" si="32"/>
        <v>0.1</v>
      </c>
      <c r="S525" s="38"/>
      <c r="T525" s="47">
        <v>296436.06815653312</v>
      </c>
      <c r="U525" s="47"/>
      <c r="V525" s="47">
        <f t="shared" si="30"/>
        <v>0</v>
      </c>
      <c r="W525" s="47">
        <f t="shared" si="33"/>
        <v>0</v>
      </c>
      <c r="Z525" s="54"/>
    </row>
    <row r="526" spans="5:26" x14ac:dyDescent="0.2">
      <c r="E526" s="13">
        <v>159788</v>
      </c>
      <c r="F526" s="13" t="s">
        <v>74</v>
      </c>
      <c r="G526" s="47">
        <v>0</v>
      </c>
      <c r="H526" s="47">
        <v>0</v>
      </c>
      <c r="I526" s="47">
        <v>0</v>
      </c>
      <c r="J526" s="47">
        <v>0</v>
      </c>
      <c r="K526" s="47">
        <v>0</v>
      </c>
      <c r="L526" s="47">
        <v>0</v>
      </c>
      <c r="M526" s="47">
        <v>2</v>
      </c>
      <c r="N526" s="47">
        <v>41.265999999999998</v>
      </c>
      <c r="O526" s="47">
        <v>41.265999999999998</v>
      </c>
      <c r="P526" s="38" t="str">
        <f t="shared" si="31"/>
        <v/>
      </c>
      <c r="R526" s="38">
        <f t="shared" si="32"/>
        <v>0.1</v>
      </c>
      <c r="S526" s="38"/>
      <c r="T526" s="47">
        <v>39207470.476113766</v>
      </c>
      <c r="U526" s="47"/>
      <c r="V526" s="47">
        <f t="shared" si="30"/>
        <v>0</v>
      </c>
      <c r="W526" s="47">
        <f t="shared" si="33"/>
        <v>0</v>
      </c>
      <c r="Z526" s="54"/>
    </row>
    <row r="527" spans="5:26" x14ac:dyDescent="0.2">
      <c r="E527" s="13">
        <v>159787</v>
      </c>
      <c r="F527" s="13" t="s">
        <v>74</v>
      </c>
      <c r="G527" s="47">
        <v>0</v>
      </c>
      <c r="H527" s="47">
        <v>0</v>
      </c>
      <c r="I527" s="47">
        <v>0</v>
      </c>
      <c r="J527" s="47">
        <v>0</v>
      </c>
      <c r="K527" s="47">
        <v>0</v>
      </c>
      <c r="L527" s="47">
        <v>0</v>
      </c>
      <c r="M527" s="47">
        <v>2</v>
      </c>
      <c r="N527" s="47">
        <v>1.446</v>
      </c>
      <c r="O527" s="47">
        <v>1.446</v>
      </c>
      <c r="P527" s="38" t="str">
        <f t="shared" si="31"/>
        <v/>
      </c>
      <c r="R527" s="38">
        <f t="shared" si="32"/>
        <v>0.1</v>
      </c>
      <c r="S527" s="38"/>
      <c r="T527" s="47">
        <v>1373867.1620331628</v>
      </c>
      <c r="U527" s="47"/>
      <c r="V527" s="47">
        <f t="shared" si="30"/>
        <v>0</v>
      </c>
      <c r="W527" s="47">
        <f t="shared" si="33"/>
        <v>0</v>
      </c>
      <c r="Z527" s="54"/>
    </row>
    <row r="528" spans="5:26" x14ac:dyDescent="0.2">
      <c r="E528" s="13">
        <v>159786</v>
      </c>
      <c r="F528" s="13" t="s">
        <v>74</v>
      </c>
      <c r="G528" s="47">
        <v>0</v>
      </c>
      <c r="H528" s="47">
        <v>0</v>
      </c>
      <c r="I528" s="47">
        <v>0</v>
      </c>
      <c r="J528" s="47">
        <v>0</v>
      </c>
      <c r="K528" s="47">
        <v>0</v>
      </c>
      <c r="L528" s="47">
        <v>0</v>
      </c>
      <c r="M528" s="47">
        <v>2</v>
      </c>
      <c r="N528" s="47">
        <v>0.47799999999999998</v>
      </c>
      <c r="O528" s="47">
        <v>0.47799999999999998</v>
      </c>
      <c r="P528" s="38" t="str">
        <f t="shared" si="31"/>
        <v/>
      </c>
      <c r="R528" s="38">
        <f t="shared" si="32"/>
        <v>0.1</v>
      </c>
      <c r="S528" s="38"/>
      <c r="T528" s="47">
        <v>454155.25826545781</v>
      </c>
      <c r="U528" s="47"/>
      <c r="V528" s="47">
        <f t="shared" si="30"/>
        <v>0</v>
      </c>
      <c r="W528" s="47">
        <f t="shared" si="33"/>
        <v>0</v>
      </c>
      <c r="Z528" s="54"/>
    </row>
    <row r="529" spans="5:26" x14ac:dyDescent="0.2">
      <c r="E529" s="13">
        <v>159785</v>
      </c>
      <c r="F529" s="13" t="s">
        <v>74</v>
      </c>
      <c r="G529" s="47">
        <v>0</v>
      </c>
      <c r="H529" s="47">
        <v>0</v>
      </c>
      <c r="I529" s="47">
        <v>0</v>
      </c>
      <c r="J529" s="47">
        <v>0</v>
      </c>
      <c r="K529" s="47">
        <v>0</v>
      </c>
      <c r="L529" s="47">
        <v>0</v>
      </c>
      <c r="M529" s="47">
        <v>2</v>
      </c>
      <c r="N529" s="47">
        <v>0.47799999999999998</v>
      </c>
      <c r="O529" s="47">
        <v>0.47799999999999998</v>
      </c>
      <c r="P529" s="38" t="str">
        <f t="shared" si="31"/>
        <v/>
      </c>
      <c r="R529" s="38">
        <f t="shared" si="32"/>
        <v>0.1</v>
      </c>
      <c r="S529" s="38"/>
      <c r="T529" s="47">
        <v>454155.25826545781</v>
      </c>
      <c r="U529" s="47"/>
      <c r="V529" s="47">
        <f t="shared" si="30"/>
        <v>0</v>
      </c>
      <c r="W529" s="47">
        <f t="shared" si="33"/>
        <v>0</v>
      </c>
      <c r="Z529" s="54"/>
    </row>
    <row r="530" spans="5:26" x14ac:dyDescent="0.2">
      <c r="E530" s="13">
        <v>159784</v>
      </c>
      <c r="F530" s="13" t="s">
        <v>74</v>
      </c>
      <c r="G530" s="47">
        <v>0</v>
      </c>
      <c r="H530" s="47">
        <v>0</v>
      </c>
      <c r="I530" s="47">
        <v>0</v>
      </c>
      <c r="J530" s="47">
        <v>0</v>
      </c>
      <c r="K530" s="47">
        <v>0</v>
      </c>
      <c r="L530" s="47">
        <v>0</v>
      </c>
      <c r="M530" s="47">
        <v>2</v>
      </c>
      <c r="N530" s="47">
        <v>0.55000000000000004</v>
      </c>
      <c r="O530" s="47">
        <v>0.55000000000000004</v>
      </c>
      <c r="P530" s="38" t="str">
        <f t="shared" si="31"/>
        <v/>
      </c>
      <c r="R530" s="38">
        <f t="shared" si="32"/>
        <v>0.1</v>
      </c>
      <c r="S530" s="38"/>
      <c r="T530" s="47">
        <v>522563.58168619627</v>
      </c>
      <c r="U530" s="47"/>
      <c r="V530" s="47">
        <f t="shared" si="30"/>
        <v>0</v>
      </c>
      <c r="W530" s="47">
        <f t="shared" si="33"/>
        <v>0</v>
      </c>
      <c r="Z530" s="54"/>
    </row>
    <row r="531" spans="5:26" x14ac:dyDescent="0.2">
      <c r="E531" s="13">
        <v>159783</v>
      </c>
      <c r="F531" s="13" t="s">
        <v>74</v>
      </c>
      <c r="G531" s="47">
        <v>0</v>
      </c>
      <c r="H531" s="47">
        <v>0</v>
      </c>
      <c r="I531" s="47">
        <v>0</v>
      </c>
      <c r="J531" s="47">
        <v>0</v>
      </c>
      <c r="K531" s="47">
        <v>0</v>
      </c>
      <c r="L531" s="47">
        <v>0</v>
      </c>
      <c r="M531" s="47">
        <v>2</v>
      </c>
      <c r="N531" s="47">
        <v>0.28000000000000003</v>
      </c>
      <c r="O531" s="47">
        <v>0.28000000000000003</v>
      </c>
      <c r="P531" s="38" t="str">
        <f t="shared" si="31"/>
        <v/>
      </c>
      <c r="R531" s="38">
        <f t="shared" si="32"/>
        <v>0.1</v>
      </c>
      <c r="S531" s="38"/>
      <c r="T531" s="47">
        <v>266032.36885842716</v>
      </c>
      <c r="U531" s="47"/>
      <c r="V531" s="47">
        <f t="shared" ref="V531:V594" si="34">IF(F531="Operational",T531,0)</f>
        <v>0</v>
      </c>
      <c r="W531" s="47">
        <f t="shared" si="33"/>
        <v>0</v>
      </c>
      <c r="Z531" s="54"/>
    </row>
    <row r="532" spans="5:26" x14ac:dyDescent="0.2">
      <c r="E532" s="13">
        <v>159782</v>
      </c>
      <c r="F532" s="13" t="s">
        <v>74</v>
      </c>
      <c r="G532" s="47">
        <v>0</v>
      </c>
      <c r="H532" s="47">
        <v>0</v>
      </c>
      <c r="I532" s="47">
        <v>0</v>
      </c>
      <c r="J532" s="47">
        <v>0</v>
      </c>
      <c r="K532" s="47">
        <v>0</v>
      </c>
      <c r="L532" s="47">
        <v>0</v>
      </c>
      <c r="M532" s="47">
        <v>2</v>
      </c>
      <c r="N532" s="47">
        <v>9.6000000000000002E-2</v>
      </c>
      <c r="O532" s="47">
        <v>9.6000000000000002E-2</v>
      </c>
      <c r="P532" s="38" t="str">
        <f t="shared" ref="P532:P595" si="35">IF(L532=0,"", MAX(((SUMPRODUCT(G532:K532,$F$10:$J$10)/L532)),0.1))</f>
        <v/>
      </c>
      <c r="R532" s="38">
        <f t="shared" ref="R532:R595" si="36">IF(L532=0,$I$4,P532)</f>
        <v>0.1</v>
      </c>
      <c r="S532" s="38"/>
      <c r="T532" s="47">
        <v>0</v>
      </c>
      <c r="U532" s="47"/>
      <c r="V532" s="47">
        <f t="shared" si="34"/>
        <v>0</v>
      </c>
      <c r="W532" s="47">
        <f t="shared" ref="W532:W595" si="37">V532*R532</f>
        <v>0</v>
      </c>
      <c r="Z532" s="54"/>
    </row>
    <row r="533" spans="5:26" x14ac:dyDescent="0.2">
      <c r="E533" s="13">
        <v>159781</v>
      </c>
      <c r="F533" s="13" t="s">
        <v>74</v>
      </c>
      <c r="G533" s="47">
        <v>0</v>
      </c>
      <c r="H533" s="47">
        <v>0</v>
      </c>
      <c r="I533" s="47">
        <v>0</v>
      </c>
      <c r="J533" s="47">
        <v>0</v>
      </c>
      <c r="K533" s="47">
        <v>0</v>
      </c>
      <c r="L533" s="47">
        <v>0</v>
      </c>
      <c r="M533" s="47">
        <v>2</v>
      </c>
      <c r="N533" s="47">
        <v>0.74</v>
      </c>
      <c r="O533" s="47">
        <v>0.74</v>
      </c>
      <c r="P533" s="38" t="str">
        <f t="shared" si="35"/>
        <v/>
      </c>
      <c r="R533" s="38">
        <f t="shared" si="36"/>
        <v>0.1</v>
      </c>
      <c r="S533" s="38"/>
      <c r="T533" s="47">
        <v>0</v>
      </c>
      <c r="U533" s="47"/>
      <c r="V533" s="47">
        <f t="shared" si="34"/>
        <v>0</v>
      </c>
      <c r="W533" s="47">
        <f t="shared" si="37"/>
        <v>0</v>
      </c>
      <c r="Z533" s="54"/>
    </row>
    <row r="534" spans="5:26" x14ac:dyDescent="0.2">
      <c r="E534" s="13">
        <v>159780</v>
      </c>
      <c r="F534" s="13" t="s">
        <v>74</v>
      </c>
      <c r="G534" s="47">
        <v>0</v>
      </c>
      <c r="H534" s="47">
        <v>0</v>
      </c>
      <c r="I534" s="47">
        <v>0</v>
      </c>
      <c r="J534" s="47">
        <v>0</v>
      </c>
      <c r="K534" s="47">
        <v>0</v>
      </c>
      <c r="L534" s="47">
        <v>0</v>
      </c>
      <c r="M534" s="47">
        <v>2</v>
      </c>
      <c r="N534" s="47">
        <v>0.83599999999999997</v>
      </c>
      <c r="O534" s="47">
        <v>0.83599999999999997</v>
      </c>
      <c r="P534" s="38" t="str">
        <f t="shared" si="35"/>
        <v/>
      </c>
      <c r="R534" s="38">
        <f t="shared" si="36"/>
        <v>0.1</v>
      </c>
      <c r="S534" s="38"/>
      <c r="T534" s="47">
        <v>794296.64416301809</v>
      </c>
      <c r="U534" s="47"/>
      <c r="V534" s="47">
        <f t="shared" si="34"/>
        <v>0</v>
      </c>
      <c r="W534" s="47">
        <f t="shared" si="37"/>
        <v>0</v>
      </c>
      <c r="Z534" s="54"/>
    </row>
    <row r="535" spans="5:26" x14ac:dyDescent="0.2">
      <c r="E535" s="13">
        <v>159779</v>
      </c>
      <c r="F535" s="13" t="s">
        <v>74</v>
      </c>
      <c r="G535" s="47">
        <v>0</v>
      </c>
      <c r="H535" s="47">
        <v>0</v>
      </c>
      <c r="I535" s="47">
        <v>0</v>
      </c>
      <c r="J535" s="47">
        <v>0</v>
      </c>
      <c r="K535" s="47">
        <v>0</v>
      </c>
      <c r="L535" s="47">
        <v>0</v>
      </c>
      <c r="M535" s="47">
        <v>2</v>
      </c>
      <c r="N535" s="47">
        <v>0.14000000000000001</v>
      </c>
      <c r="O535" s="47">
        <v>0.14000000000000001</v>
      </c>
      <c r="P535" s="38" t="str">
        <f t="shared" si="35"/>
        <v/>
      </c>
      <c r="R535" s="38">
        <f t="shared" si="36"/>
        <v>0.1</v>
      </c>
      <c r="S535" s="38"/>
      <c r="T535" s="47">
        <v>133016.18442921358</v>
      </c>
      <c r="U535" s="47"/>
      <c r="V535" s="47">
        <f t="shared" si="34"/>
        <v>0</v>
      </c>
      <c r="W535" s="47">
        <f t="shared" si="37"/>
        <v>0</v>
      </c>
      <c r="Z535" s="54"/>
    </row>
    <row r="536" spans="5:26" x14ac:dyDescent="0.2">
      <c r="E536" s="13">
        <v>159778</v>
      </c>
      <c r="F536" s="13" t="s">
        <v>74</v>
      </c>
      <c r="G536" s="47">
        <v>0</v>
      </c>
      <c r="H536" s="47">
        <v>0</v>
      </c>
      <c r="I536" s="47">
        <v>0</v>
      </c>
      <c r="J536" s="47">
        <v>0</v>
      </c>
      <c r="K536" s="47">
        <v>0</v>
      </c>
      <c r="L536" s="47">
        <v>0</v>
      </c>
      <c r="M536" s="47">
        <v>2</v>
      </c>
      <c r="N536" s="47">
        <v>0.15</v>
      </c>
      <c r="O536" s="47">
        <v>0.15</v>
      </c>
      <c r="P536" s="38" t="str">
        <f t="shared" si="35"/>
        <v/>
      </c>
      <c r="R536" s="38">
        <f t="shared" si="36"/>
        <v>0.1</v>
      </c>
      <c r="S536" s="38"/>
      <c r="T536" s="47">
        <v>142517.34045987169</v>
      </c>
      <c r="U536" s="47"/>
      <c r="V536" s="47">
        <f t="shared" si="34"/>
        <v>0</v>
      </c>
      <c r="W536" s="47">
        <f t="shared" si="37"/>
        <v>0</v>
      </c>
      <c r="Z536" s="54"/>
    </row>
    <row r="537" spans="5:26" x14ac:dyDescent="0.2">
      <c r="E537" s="13">
        <v>159777</v>
      </c>
      <c r="F537" s="13" t="s">
        <v>74</v>
      </c>
      <c r="G537" s="47">
        <v>0</v>
      </c>
      <c r="H537" s="47">
        <v>0</v>
      </c>
      <c r="I537" s="47">
        <v>0</v>
      </c>
      <c r="J537" s="47">
        <v>0</v>
      </c>
      <c r="K537" s="47">
        <v>0</v>
      </c>
      <c r="L537" s="47">
        <v>0</v>
      </c>
      <c r="M537" s="47">
        <v>2</v>
      </c>
      <c r="N537" s="47">
        <v>0.38400000000000001</v>
      </c>
      <c r="O537" s="47">
        <v>0.38400000000000001</v>
      </c>
      <c r="P537" s="38" t="str">
        <f t="shared" si="35"/>
        <v/>
      </c>
      <c r="R537" s="38">
        <f t="shared" si="36"/>
        <v>0.1</v>
      </c>
      <c r="S537" s="38"/>
      <c r="T537" s="47">
        <v>360099.83129985043</v>
      </c>
      <c r="U537" s="47"/>
      <c r="V537" s="47">
        <f t="shared" si="34"/>
        <v>0</v>
      </c>
      <c r="W537" s="47">
        <f t="shared" si="37"/>
        <v>0</v>
      </c>
      <c r="Z537" s="54"/>
    </row>
    <row r="538" spans="5:26" x14ac:dyDescent="0.2">
      <c r="E538" s="13">
        <v>159776</v>
      </c>
      <c r="F538" s="13" t="s">
        <v>74</v>
      </c>
      <c r="G538" s="47">
        <v>0</v>
      </c>
      <c r="H538" s="47">
        <v>0</v>
      </c>
      <c r="I538" s="47">
        <v>0</v>
      </c>
      <c r="J538" s="47">
        <v>0</v>
      </c>
      <c r="K538" s="47">
        <v>0</v>
      </c>
      <c r="L538" s="47">
        <v>0</v>
      </c>
      <c r="M538" s="47">
        <v>2</v>
      </c>
      <c r="N538" s="47">
        <v>0.4</v>
      </c>
      <c r="O538" s="47">
        <v>0.4</v>
      </c>
      <c r="P538" s="38" t="str">
        <f t="shared" si="35"/>
        <v/>
      </c>
      <c r="R538" s="38">
        <f t="shared" si="36"/>
        <v>0.1</v>
      </c>
      <c r="S538" s="38"/>
      <c r="T538" s="47">
        <v>375103.99093734415</v>
      </c>
      <c r="U538" s="47"/>
      <c r="V538" s="47">
        <f t="shared" si="34"/>
        <v>0</v>
      </c>
      <c r="W538" s="47">
        <f t="shared" si="37"/>
        <v>0</v>
      </c>
      <c r="Z538" s="54"/>
    </row>
    <row r="539" spans="5:26" x14ac:dyDescent="0.2">
      <c r="E539" s="13">
        <v>159775</v>
      </c>
      <c r="F539" s="13" t="s">
        <v>74</v>
      </c>
      <c r="G539" s="47">
        <v>0</v>
      </c>
      <c r="H539" s="47">
        <v>0</v>
      </c>
      <c r="I539" s="47">
        <v>0</v>
      </c>
      <c r="J539" s="47">
        <v>0</v>
      </c>
      <c r="K539" s="47">
        <v>0</v>
      </c>
      <c r="L539" s="47">
        <v>0</v>
      </c>
      <c r="M539" s="47">
        <v>2</v>
      </c>
      <c r="N539" s="47">
        <v>0.1</v>
      </c>
      <c r="O539" s="47">
        <v>0.1</v>
      </c>
      <c r="P539" s="38" t="str">
        <f t="shared" si="35"/>
        <v/>
      </c>
      <c r="R539" s="38">
        <f t="shared" si="36"/>
        <v>0.1</v>
      </c>
      <c r="S539" s="38"/>
      <c r="T539" s="47">
        <v>87702.978744536405</v>
      </c>
      <c r="U539" s="47"/>
      <c r="V539" s="47">
        <f t="shared" si="34"/>
        <v>0</v>
      </c>
      <c r="W539" s="47">
        <f t="shared" si="37"/>
        <v>0</v>
      </c>
      <c r="Z539" s="54"/>
    </row>
    <row r="540" spans="5:26" x14ac:dyDescent="0.2">
      <c r="E540" s="13">
        <v>159774</v>
      </c>
      <c r="F540" s="13" t="s">
        <v>74</v>
      </c>
      <c r="G540" s="47">
        <v>0</v>
      </c>
      <c r="H540" s="47">
        <v>0</v>
      </c>
      <c r="I540" s="47">
        <v>0</v>
      </c>
      <c r="J540" s="47">
        <v>0</v>
      </c>
      <c r="K540" s="47">
        <v>0</v>
      </c>
      <c r="L540" s="47">
        <v>0</v>
      </c>
      <c r="M540" s="47">
        <v>2</v>
      </c>
      <c r="N540" s="47">
        <v>42.99</v>
      </c>
      <c r="O540" s="47">
        <v>42.99</v>
      </c>
      <c r="P540" s="38" t="str">
        <f t="shared" si="35"/>
        <v/>
      </c>
      <c r="R540" s="38">
        <f t="shared" si="36"/>
        <v>0.1</v>
      </c>
      <c r="S540" s="38"/>
      <c r="T540" s="47">
        <v>37703510.562276207</v>
      </c>
      <c r="U540" s="47"/>
      <c r="V540" s="47">
        <f t="shared" si="34"/>
        <v>0</v>
      </c>
      <c r="W540" s="47">
        <f t="shared" si="37"/>
        <v>0</v>
      </c>
      <c r="Z540" s="54"/>
    </row>
    <row r="541" spans="5:26" x14ac:dyDescent="0.2">
      <c r="E541" s="13">
        <v>159773</v>
      </c>
      <c r="F541" s="13" t="s">
        <v>74</v>
      </c>
      <c r="G541" s="47">
        <v>0</v>
      </c>
      <c r="H541" s="47">
        <v>0</v>
      </c>
      <c r="I541" s="47">
        <v>0</v>
      </c>
      <c r="J541" s="47">
        <v>0</v>
      </c>
      <c r="K541" s="47">
        <v>0</v>
      </c>
      <c r="L541" s="47">
        <v>0</v>
      </c>
      <c r="M541" s="47">
        <v>2</v>
      </c>
      <c r="N541" s="47">
        <v>0.4</v>
      </c>
      <c r="O541" s="47">
        <v>0.4</v>
      </c>
      <c r="P541" s="38" t="str">
        <f t="shared" si="35"/>
        <v/>
      </c>
      <c r="R541" s="38">
        <f t="shared" si="36"/>
        <v>0.1</v>
      </c>
      <c r="S541" s="38"/>
      <c r="T541" s="47">
        <v>350811.91497814562</v>
      </c>
      <c r="U541" s="47"/>
      <c r="V541" s="47">
        <f t="shared" si="34"/>
        <v>0</v>
      </c>
      <c r="W541" s="47">
        <f t="shared" si="37"/>
        <v>0</v>
      </c>
      <c r="Z541" s="54"/>
    </row>
    <row r="542" spans="5:26" x14ac:dyDescent="0.2">
      <c r="E542" s="13">
        <v>159772</v>
      </c>
      <c r="F542" s="13" t="s">
        <v>74</v>
      </c>
      <c r="G542" s="47">
        <v>0</v>
      </c>
      <c r="H542" s="47">
        <v>0</v>
      </c>
      <c r="I542" s="47">
        <v>0</v>
      </c>
      <c r="J542" s="47">
        <v>0</v>
      </c>
      <c r="K542" s="47">
        <v>0</v>
      </c>
      <c r="L542" s="47">
        <v>0</v>
      </c>
      <c r="M542" s="47">
        <v>2</v>
      </c>
      <c r="N542" s="47">
        <v>0.44</v>
      </c>
      <c r="O542" s="47">
        <v>0.44</v>
      </c>
      <c r="P542" s="38" t="str">
        <f t="shared" si="35"/>
        <v/>
      </c>
      <c r="R542" s="38">
        <f t="shared" si="36"/>
        <v>0.1</v>
      </c>
      <c r="S542" s="38"/>
      <c r="T542" s="47">
        <v>385893.10647596023</v>
      </c>
      <c r="U542" s="47"/>
      <c r="V542" s="47">
        <f t="shared" si="34"/>
        <v>0</v>
      </c>
      <c r="W542" s="47">
        <f t="shared" si="37"/>
        <v>0</v>
      </c>
      <c r="Z542" s="54"/>
    </row>
    <row r="543" spans="5:26" x14ac:dyDescent="0.2">
      <c r="E543" s="13">
        <v>159771</v>
      </c>
      <c r="F543" s="13" t="s">
        <v>74</v>
      </c>
      <c r="G543" s="47">
        <v>0</v>
      </c>
      <c r="H543" s="47">
        <v>0</v>
      </c>
      <c r="I543" s="47">
        <v>0</v>
      </c>
      <c r="J543" s="47">
        <v>0</v>
      </c>
      <c r="K543" s="47">
        <v>0</v>
      </c>
      <c r="L543" s="47">
        <v>0</v>
      </c>
      <c r="M543" s="47">
        <v>2</v>
      </c>
      <c r="N543" s="47">
        <v>0.23</v>
      </c>
      <c r="O543" s="47">
        <v>0.23</v>
      </c>
      <c r="P543" s="38" t="str">
        <f t="shared" si="35"/>
        <v/>
      </c>
      <c r="R543" s="38">
        <f t="shared" si="36"/>
        <v>0.1</v>
      </c>
      <c r="S543" s="38"/>
      <c r="T543" s="47">
        <v>0</v>
      </c>
      <c r="U543" s="47"/>
      <c r="V543" s="47">
        <f t="shared" si="34"/>
        <v>0</v>
      </c>
      <c r="W543" s="47">
        <f t="shared" si="37"/>
        <v>0</v>
      </c>
      <c r="Z543" s="54"/>
    </row>
    <row r="544" spans="5:26" x14ac:dyDescent="0.2">
      <c r="E544" s="13">
        <v>159770</v>
      </c>
      <c r="F544" s="13" t="s">
        <v>74</v>
      </c>
      <c r="G544" s="47">
        <v>0</v>
      </c>
      <c r="H544" s="47">
        <v>0</v>
      </c>
      <c r="I544" s="47">
        <v>0</v>
      </c>
      <c r="J544" s="47">
        <v>0</v>
      </c>
      <c r="K544" s="47">
        <v>0</v>
      </c>
      <c r="L544" s="47">
        <v>0</v>
      </c>
      <c r="M544" s="47">
        <v>2</v>
      </c>
      <c r="N544" s="47">
        <v>0.04</v>
      </c>
      <c r="O544" s="47">
        <v>0.04</v>
      </c>
      <c r="P544" s="38" t="str">
        <f t="shared" si="35"/>
        <v/>
      </c>
      <c r="R544" s="38">
        <f t="shared" si="36"/>
        <v>0.1</v>
      </c>
      <c r="S544" s="38"/>
      <c r="T544" s="47">
        <v>0</v>
      </c>
      <c r="U544" s="47"/>
      <c r="V544" s="47">
        <f t="shared" si="34"/>
        <v>0</v>
      </c>
      <c r="W544" s="47">
        <f t="shared" si="37"/>
        <v>0</v>
      </c>
      <c r="Z544" s="54"/>
    </row>
    <row r="545" spans="5:26" x14ac:dyDescent="0.2">
      <c r="E545" s="13">
        <v>159769</v>
      </c>
      <c r="F545" s="13" t="s">
        <v>74</v>
      </c>
      <c r="G545" s="47">
        <v>0</v>
      </c>
      <c r="H545" s="47">
        <v>0</v>
      </c>
      <c r="I545" s="47">
        <v>0</v>
      </c>
      <c r="J545" s="47">
        <v>0</v>
      </c>
      <c r="K545" s="47">
        <v>0</v>
      </c>
      <c r="L545" s="47">
        <v>0</v>
      </c>
      <c r="M545" s="47">
        <v>2</v>
      </c>
      <c r="N545" s="47">
        <v>0.16800000000000001</v>
      </c>
      <c r="O545" s="47">
        <v>0.16800000000000001</v>
      </c>
      <c r="P545" s="38" t="str">
        <f t="shared" si="35"/>
        <v/>
      </c>
      <c r="R545" s="38">
        <f t="shared" si="36"/>
        <v>0.1</v>
      </c>
      <c r="S545" s="38"/>
      <c r="T545" s="47">
        <v>0</v>
      </c>
      <c r="U545" s="47"/>
      <c r="V545" s="47">
        <f t="shared" si="34"/>
        <v>0</v>
      </c>
      <c r="W545" s="47">
        <f t="shared" si="37"/>
        <v>0</v>
      </c>
      <c r="Z545" s="54"/>
    </row>
    <row r="546" spans="5:26" x14ac:dyDescent="0.2">
      <c r="E546" s="13">
        <v>159768</v>
      </c>
      <c r="F546" s="13" t="s">
        <v>74</v>
      </c>
      <c r="G546" s="47">
        <v>0</v>
      </c>
      <c r="H546" s="47">
        <v>0</v>
      </c>
      <c r="I546" s="47">
        <v>0</v>
      </c>
      <c r="J546" s="47">
        <v>0</v>
      </c>
      <c r="K546" s="47">
        <v>0</v>
      </c>
      <c r="L546" s="47">
        <v>0</v>
      </c>
      <c r="M546" s="47">
        <v>2</v>
      </c>
      <c r="N546" s="47">
        <v>0.438</v>
      </c>
      <c r="O546" s="47">
        <v>0.438</v>
      </c>
      <c r="P546" s="38" t="str">
        <f t="shared" si="35"/>
        <v/>
      </c>
      <c r="R546" s="38">
        <f t="shared" si="36"/>
        <v>0.1</v>
      </c>
      <c r="S546" s="38"/>
      <c r="T546" s="47">
        <v>384139.04690106947</v>
      </c>
      <c r="U546" s="47"/>
      <c r="V546" s="47">
        <f t="shared" si="34"/>
        <v>0</v>
      </c>
      <c r="W546" s="47">
        <f t="shared" si="37"/>
        <v>0</v>
      </c>
      <c r="Z546" s="54"/>
    </row>
    <row r="547" spans="5:26" x14ac:dyDescent="0.2">
      <c r="E547" s="13">
        <v>159767</v>
      </c>
      <c r="F547" s="13" t="s">
        <v>74</v>
      </c>
      <c r="G547" s="47">
        <v>0</v>
      </c>
      <c r="H547" s="47">
        <v>0</v>
      </c>
      <c r="I547" s="47">
        <v>0</v>
      </c>
      <c r="J547" s="47">
        <v>0</v>
      </c>
      <c r="K547" s="47">
        <v>0</v>
      </c>
      <c r="L547" s="47">
        <v>0</v>
      </c>
      <c r="M547" s="47">
        <v>2</v>
      </c>
      <c r="N547" s="47">
        <v>34.591999999999999</v>
      </c>
      <c r="O547" s="47">
        <v>34.591999999999999</v>
      </c>
      <c r="P547" s="38" t="str">
        <f t="shared" si="35"/>
        <v/>
      </c>
      <c r="R547" s="38">
        <f t="shared" si="36"/>
        <v>0.1</v>
      </c>
      <c r="S547" s="38"/>
      <c r="T547" s="47">
        <v>30338214.407310039</v>
      </c>
      <c r="U547" s="47"/>
      <c r="V547" s="47">
        <f t="shared" si="34"/>
        <v>0</v>
      </c>
      <c r="W547" s="47">
        <f t="shared" si="37"/>
        <v>0</v>
      </c>
      <c r="Z547" s="54"/>
    </row>
    <row r="548" spans="5:26" x14ac:dyDescent="0.2">
      <c r="E548" s="13">
        <v>159766</v>
      </c>
      <c r="F548" s="13" t="s">
        <v>74</v>
      </c>
      <c r="G548" s="47">
        <v>0</v>
      </c>
      <c r="H548" s="47">
        <v>0</v>
      </c>
      <c r="I548" s="47">
        <v>0</v>
      </c>
      <c r="J548" s="47">
        <v>0</v>
      </c>
      <c r="K548" s="47">
        <v>0</v>
      </c>
      <c r="L548" s="47">
        <v>0</v>
      </c>
      <c r="M548" s="47">
        <v>2</v>
      </c>
      <c r="N548" s="47">
        <v>0.26</v>
      </c>
      <c r="O548" s="47">
        <v>0.26</v>
      </c>
      <c r="P548" s="38" t="str">
        <f t="shared" si="35"/>
        <v/>
      </c>
      <c r="R548" s="38">
        <f t="shared" si="36"/>
        <v>0.1</v>
      </c>
      <c r="S548" s="38"/>
      <c r="T548" s="47">
        <v>228027.74473579469</v>
      </c>
      <c r="U548" s="47"/>
      <c r="V548" s="47">
        <f t="shared" si="34"/>
        <v>0</v>
      </c>
      <c r="W548" s="47">
        <f t="shared" si="37"/>
        <v>0</v>
      </c>
      <c r="Z548" s="54"/>
    </row>
    <row r="549" spans="5:26" x14ac:dyDescent="0.2">
      <c r="E549" s="13">
        <v>159765</v>
      </c>
      <c r="F549" s="13" t="s">
        <v>74</v>
      </c>
      <c r="G549" s="47">
        <v>0</v>
      </c>
      <c r="H549" s="47">
        <v>0</v>
      </c>
      <c r="I549" s="47">
        <v>0</v>
      </c>
      <c r="J549" s="47">
        <v>0</v>
      </c>
      <c r="K549" s="47">
        <v>0</v>
      </c>
      <c r="L549" s="47">
        <v>0</v>
      </c>
      <c r="M549" s="47">
        <v>2</v>
      </c>
      <c r="N549" s="47">
        <v>0.55600000000000005</v>
      </c>
      <c r="O549" s="47">
        <v>0.55600000000000005</v>
      </c>
      <c r="P549" s="38" t="str">
        <f t="shared" si="35"/>
        <v/>
      </c>
      <c r="R549" s="38">
        <f t="shared" si="36"/>
        <v>0.1</v>
      </c>
      <c r="S549" s="38"/>
      <c r="T549" s="47">
        <v>487628.56181962253</v>
      </c>
      <c r="U549" s="47"/>
      <c r="V549" s="47">
        <f t="shared" si="34"/>
        <v>0</v>
      </c>
      <c r="W549" s="47">
        <f t="shared" si="37"/>
        <v>0</v>
      </c>
      <c r="Z549" s="54"/>
    </row>
    <row r="550" spans="5:26" x14ac:dyDescent="0.2">
      <c r="E550" s="13">
        <v>159764</v>
      </c>
      <c r="F550" s="13" t="s">
        <v>74</v>
      </c>
      <c r="G550" s="47">
        <v>0</v>
      </c>
      <c r="H550" s="47">
        <v>0</v>
      </c>
      <c r="I550" s="47">
        <v>0</v>
      </c>
      <c r="J550" s="47">
        <v>0</v>
      </c>
      <c r="K550" s="47">
        <v>0</v>
      </c>
      <c r="L550" s="47">
        <v>0</v>
      </c>
      <c r="M550" s="47">
        <v>2</v>
      </c>
      <c r="N550" s="47">
        <v>0.08</v>
      </c>
      <c r="O550" s="47">
        <v>0.08</v>
      </c>
      <c r="P550" s="38" t="str">
        <f t="shared" si="35"/>
        <v/>
      </c>
      <c r="R550" s="38">
        <f t="shared" si="36"/>
        <v>0.1</v>
      </c>
      <c r="S550" s="38"/>
      <c r="T550" s="47">
        <v>70162.38299562913</v>
      </c>
      <c r="U550" s="47"/>
      <c r="V550" s="47">
        <f t="shared" si="34"/>
        <v>0</v>
      </c>
      <c r="W550" s="47">
        <f t="shared" si="37"/>
        <v>0</v>
      </c>
      <c r="Z550" s="54"/>
    </row>
    <row r="551" spans="5:26" x14ac:dyDescent="0.2">
      <c r="E551" s="13">
        <v>159763</v>
      </c>
      <c r="F551" s="13" t="s">
        <v>74</v>
      </c>
      <c r="G551" s="47">
        <v>0</v>
      </c>
      <c r="H551" s="47">
        <v>0</v>
      </c>
      <c r="I551" s="47">
        <v>0</v>
      </c>
      <c r="J551" s="47">
        <v>0</v>
      </c>
      <c r="K551" s="47">
        <v>0</v>
      </c>
      <c r="L551" s="47">
        <v>0</v>
      </c>
      <c r="M551" s="47">
        <v>2</v>
      </c>
      <c r="N551" s="47">
        <v>0.12</v>
      </c>
      <c r="O551" s="47">
        <v>0.12</v>
      </c>
      <c r="P551" s="38" t="str">
        <f t="shared" si="35"/>
        <v/>
      </c>
      <c r="R551" s="38">
        <f t="shared" si="36"/>
        <v>0.1</v>
      </c>
      <c r="S551" s="38"/>
      <c r="T551" s="47">
        <v>105243.57449344368</v>
      </c>
      <c r="U551" s="47"/>
      <c r="V551" s="47">
        <f t="shared" si="34"/>
        <v>0</v>
      </c>
      <c r="W551" s="47">
        <f t="shared" si="37"/>
        <v>0</v>
      </c>
      <c r="Z551" s="54"/>
    </row>
    <row r="552" spans="5:26" x14ac:dyDescent="0.2">
      <c r="E552" s="13">
        <v>159762</v>
      </c>
      <c r="F552" s="13" t="s">
        <v>74</v>
      </c>
      <c r="G552" s="47">
        <v>0</v>
      </c>
      <c r="H552" s="47">
        <v>0</v>
      </c>
      <c r="I552" s="47">
        <v>0</v>
      </c>
      <c r="J552" s="47">
        <v>0</v>
      </c>
      <c r="K552" s="47">
        <v>0</v>
      </c>
      <c r="L552" s="47">
        <v>0</v>
      </c>
      <c r="M552" s="47">
        <v>2</v>
      </c>
      <c r="N552" s="47">
        <v>0.26</v>
      </c>
      <c r="O552" s="47">
        <v>0.26</v>
      </c>
      <c r="P552" s="38" t="str">
        <f t="shared" si="35"/>
        <v/>
      </c>
      <c r="R552" s="38">
        <f t="shared" si="36"/>
        <v>0.1</v>
      </c>
      <c r="S552" s="38"/>
      <c r="T552" s="47">
        <v>228027.74473579469</v>
      </c>
      <c r="U552" s="47"/>
      <c r="V552" s="47">
        <f t="shared" si="34"/>
        <v>0</v>
      </c>
      <c r="W552" s="47">
        <f t="shared" si="37"/>
        <v>0</v>
      </c>
      <c r="Z552" s="54"/>
    </row>
    <row r="553" spans="5:26" x14ac:dyDescent="0.2">
      <c r="E553" s="13">
        <v>159761</v>
      </c>
      <c r="F553" s="13" t="s">
        <v>74</v>
      </c>
      <c r="G553" s="47">
        <v>0</v>
      </c>
      <c r="H553" s="47">
        <v>0</v>
      </c>
      <c r="I553" s="47">
        <v>0</v>
      </c>
      <c r="J553" s="47">
        <v>0</v>
      </c>
      <c r="K553" s="47">
        <v>0</v>
      </c>
      <c r="L553" s="47">
        <v>0</v>
      </c>
      <c r="M553" s="47">
        <v>2</v>
      </c>
      <c r="N553" s="47">
        <v>0.04</v>
      </c>
      <c r="O553" s="47">
        <v>0.04</v>
      </c>
      <c r="P553" s="38" t="str">
        <f t="shared" si="35"/>
        <v/>
      </c>
      <c r="R553" s="38">
        <f t="shared" si="36"/>
        <v>0.1</v>
      </c>
      <c r="S553" s="38"/>
      <c r="T553" s="47">
        <v>35081.191497814565</v>
      </c>
      <c r="U553" s="47"/>
      <c r="V553" s="47">
        <f t="shared" si="34"/>
        <v>0</v>
      </c>
      <c r="W553" s="47">
        <f t="shared" si="37"/>
        <v>0</v>
      </c>
      <c r="Z553" s="54"/>
    </row>
    <row r="554" spans="5:26" x14ac:dyDescent="0.2">
      <c r="E554" s="13">
        <v>159760</v>
      </c>
      <c r="F554" s="13" t="s">
        <v>74</v>
      </c>
      <c r="G554" s="47">
        <v>0</v>
      </c>
      <c r="H554" s="47">
        <v>0</v>
      </c>
      <c r="I554" s="47">
        <v>0</v>
      </c>
      <c r="J554" s="47">
        <v>0</v>
      </c>
      <c r="K554" s="47">
        <v>0</v>
      </c>
      <c r="L554" s="47">
        <v>0</v>
      </c>
      <c r="M554" s="47">
        <v>2</v>
      </c>
      <c r="N554" s="47">
        <v>0.04</v>
      </c>
      <c r="O554" s="47">
        <v>0.04</v>
      </c>
      <c r="P554" s="38" t="str">
        <f t="shared" si="35"/>
        <v/>
      </c>
      <c r="R554" s="38">
        <f t="shared" si="36"/>
        <v>0.1</v>
      </c>
      <c r="S554" s="38"/>
      <c r="T554" s="47">
        <v>35081.191497814565</v>
      </c>
      <c r="U554" s="47"/>
      <c r="V554" s="47">
        <f t="shared" si="34"/>
        <v>0</v>
      </c>
      <c r="W554" s="47">
        <f t="shared" si="37"/>
        <v>0</v>
      </c>
      <c r="Z554" s="54"/>
    </row>
    <row r="555" spans="5:26" x14ac:dyDescent="0.2">
      <c r="E555" s="13">
        <v>159759</v>
      </c>
      <c r="F555" s="13" t="s">
        <v>74</v>
      </c>
      <c r="G555" s="47">
        <v>0</v>
      </c>
      <c r="H555" s="47">
        <v>0</v>
      </c>
      <c r="I555" s="47">
        <v>0</v>
      </c>
      <c r="J555" s="47">
        <v>0</v>
      </c>
      <c r="K555" s="47">
        <v>0</v>
      </c>
      <c r="L555" s="47">
        <v>0</v>
      </c>
      <c r="M555" s="47">
        <v>2</v>
      </c>
      <c r="N555" s="47">
        <v>0.04</v>
      </c>
      <c r="O555" s="47">
        <v>0.04</v>
      </c>
      <c r="P555" s="38" t="str">
        <f t="shared" si="35"/>
        <v/>
      </c>
      <c r="R555" s="38">
        <f t="shared" si="36"/>
        <v>0.1</v>
      </c>
      <c r="S555" s="38"/>
      <c r="T555" s="47">
        <v>35081.191497814565</v>
      </c>
      <c r="U555" s="47"/>
      <c r="V555" s="47">
        <f t="shared" si="34"/>
        <v>0</v>
      </c>
      <c r="W555" s="47">
        <f t="shared" si="37"/>
        <v>0</v>
      </c>
      <c r="Z555" s="54"/>
    </row>
    <row r="556" spans="5:26" x14ac:dyDescent="0.2">
      <c r="E556" s="13">
        <v>159758</v>
      </c>
      <c r="F556" s="13" t="s">
        <v>74</v>
      </c>
      <c r="G556" s="47">
        <v>0</v>
      </c>
      <c r="H556" s="47">
        <v>0</v>
      </c>
      <c r="I556" s="47">
        <v>0</v>
      </c>
      <c r="J556" s="47">
        <v>0</v>
      </c>
      <c r="K556" s="47">
        <v>0</v>
      </c>
      <c r="L556" s="47">
        <v>0</v>
      </c>
      <c r="M556" s="47">
        <v>2</v>
      </c>
      <c r="N556" s="47">
        <v>0.04</v>
      </c>
      <c r="O556" s="47">
        <v>0.04</v>
      </c>
      <c r="P556" s="38" t="str">
        <f t="shared" si="35"/>
        <v/>
      </c>
      <c r="R556" s="38">
        <f t="shared" si="36"/>
        <v>0.1</v>
      </c>
      <c r="S556" s="38"/>
      <c r="T556" s="47">
        <v>35081.191497814565</v>
      </c>
      <c r="U556" s="47"/>
      <c r="V556" s="47">
        <f t="shared" si="34"/>
        <v>0</v>
      </c>
      <c r="W556" s="47">
        <f t="shared" si="37"/>
        <v>0</v>
      </c>
      <c r="Z556" s="54"/>
    </row>
    <row r="557" spans="5:26" x14ac:dyDescent="0.2">
      <c r="E557" s="13">
        <v>159757</v>
      </c>
      <c r="F557" s="13" t="s">
        <v>74</v>
      </c>
      <c r="G557" s="47">
        <v>0</v>
      </c>
      <c r="H557" s="47">
        <v>0</v>
      </c>
      <c r="I557" s="47">
        <v>0</v>
      </c>
      <c r="J557" s="47">
        <v>0</v>
      </c>
      <c r="K557" s="47">
        <v>0</v>
      </c>
      <c r="L557" s="47">
        <v>0</v>
      </c>
      <c r="M557" s="47">
        <v>2</v>
      </c>
      <c r="N557" s="47">
        <v>0.48</v>
      </c>
      <c r="O557" s="47">
        <v>0.48</v>
      </c>
      <c r="P557" s="38" t="str">
        <f t="shared" si="35"/>
        <v/>
      </c>
      <c r="R557" s="38">
        <f t="shared" si="36"/>
        <v>0.1</v>
      </c>
      <c r="S557" s="38"/>
      <c r="T557" s="47">
        <v>420974.29797377472</v>
      </c>
      <c r="U557" s="47"/>
      <c r="V557" s="47">
        <f t="shared" si="34"/>
        <v>0</v>
      </c>
      <c r="W557" s="47">
        <f t="shared" si="37"/>
        <v>0</v>
      </c>
      <c r="Z557" s="54"/>
    </row>
    <row r="558" spans="5:26" x14ac:dyDescent="0.2">
      <c r="E558" s="13">
        <v>159756</v>
      </c>
      <c r="F558" s="13" t="s">
        <v>74</v>
      </c>
      <c r="G558" s="47">
        <v>0</v>
      </c>
      <c r="H558" s="47">
        <v>0</v>
      </c>
      <c r="I558" s="47">
        <v>0</v>
      </c>
      <c r="J558" s="47">
        <v>0</v>
      </c>
      <c r="K558" s="47">
        <v>0</v>
      </c>
      <c r="L558" s="47">
        <v>0</v>
      </c>
      <c r="M558" s="47">
        <v>2</v>
      </c>
      <c r="N558" s="47">
        <v>0.08</v>
      </c>
      <c r="O558" s="47">
        <v>0.08</v>
      </c>
      <c r="P558" s="38" t="str">
        <f t="shared" si="35"/>
        <v/>
      </c>
      <c r="R558" s="38">
        <f t="shared" si="36"/>
        <v>0.1</v>
      </c>
      <c r="S558" s="38"/>
      <c r="T558" s="47">
        <v>70162.38299562913</v>
      </c>
      <c r="U558" s="47"/>
      <c r="V558" s="47">
        <f t="shared" si="34"/>
        <v>0</v>
      </c>
      <c r="W558" s="47">
        <f t="shared" si="37"/>
        <v>0</v>
      </c>
      <c r="Z558" s="54"/>
    </row>
    <row r="559" spans="5:26" x14ac:dyDescent="0.2">
      <c r="E559" s="13">
        <v>159755</v>
      </c>
      <c r="F559" s="13" t="s">
        <v>74</v>
      </c>
      <c r="G559" s="47">
        <v>0</v>
      </c>
      <c r="H559" s="47">
        <v>0</v>
      </c>
      <c r="I559" s="47">
        <v>0</v>
      </c>
      <c r="J559" s="47">
        <v>0</v>
      </c>
      <c r="K559" s="47">
        <v>0</v>
      </c>
      <c r="L559" s="47">
        <v>0</v>
      </c>
      <c r="M559" s="47">
        <v>2</v>
      </c>
      <c r="N559" s="47">
        <v>0.34599999999999997</v>
      </c>
      <c r="O559" s="47">
        <v>0.34599999999999997</v>
      </c>
      <c r="P559" s="38" t="str">
        <f t="shared" si="35"/>
        <v/>
      </c>
      <c r="R559" s="38">
        <f t="shared" si="36"/>
        <v>0.1</v>
      </c>
      <c r="S559" s="38"/>
      <c r="T559" s="47">
        <v>303452.306456096</v>
      </c>
      <c r="U559" s="47"/>
      <c r="V559" s="47">
        <f t="shared" si="34"/>
        <v>0</v>
      </c>
      <c r="W559" s="47">
        <f t="shared" si="37"/>
        <v>0</v>
      </c>
      <c r="Z559" s="54"/>
    </row>
    <row r="560" spans="5:26" x14ac:dyDescent="0.2">
      <c r="E560" s="13">
        <v>159754</v>
      </c>
      <c r="F560" s="13" t="s">
        <v>74</v>
      </c>
      <c r="G560" s="47">
        <v>0</v>
      </c>
      <c r="H560" s="47">
        <v>0</v>
      </c>
      <c r="I560" s="47">
        <v>0</v>
      </c>
      <c r="J560" s="47">
        <v>0</v>
      </c>
      <c r="K560" s="47">
        <v>0</v>
      </c>
      <c r="L560" s="47">
        <v>0</v>
      </c>
      <c r="M560" s="47">
        <v>2</v>
      </c>
      <c r="N560" s="47">
        <v>0.90600000000000003</v>
      </c>
      <c r="O560" s="47">
        <v>0.90600000000000003</v>
      </c>
      <c r="P560" s="38" t="str">
        <f t="shared" si="35"/>
        <v/>
      </c>
      <c r="R560" s="38">
        <f t="shared" si="36"/>
        <v>0.1</v>
      </c>
      <c r="S560" s="38"/>
      <c r="T560" s="47">
        <v>794588.98742550006</v>
      </c>
      <c r="U560" s="47"/>
      <c r="V560" s="47">
        <f t="shared" si="34"/>
        <v>0</v>
      </c>
      <c r="W560" s="47">
        <f t="shared" si="37"/>
        <v>0</v>
      </c>
      <c r="Z560" s="54"/>
    </row>
    <row r="561" spans="5:26" x14ac:dyDescent="0.2">
      <c r="E561" s="13">
        <v>159753</v>
      </c>
      <c r="F561" s="13" t="s">
        <v>74</v>
      </c>
      <c r="G561" s="47">
        <v>0</v>
      </c>
      <c r="H561" s="47">
        <v>0</v>
      </c>
      <c r="I561" s="47">
        <v>0</v>
      </c>
      <c r="J561" s="47">
        <v>0</v>
      </c>
      <c r="K561" s="47">
        <v>0</v>
      </c>
      <c r="L561" s="47">
        <v>0</v>
      </c>
      <c r="M561" s="47">
        <v>2</v>
      </c>
      <c r="N561" s="47">
        <v>39.926000000000002</v>
      </c>
      <c r="O561" s="47">
        <v>39.926000000000002</v>
      </c>
      <c r="P561" s="38" t="str">
        <f t="shared" si="35"/>
        <v/>
      </c>
      <c r="R561" s="38">
        <f t="shared" si="36"/>
        <v>0.1</v>
      </c>
      <c r="S561" s="38"/>
      <c r="T561" s="47">
        <v>35016291.293543614</v>
      </c>
      <c r="U561" s="47"/>
      <c r="V561" s="47">
        <f t="shared" si="34"/>
        <v>0</v>
      </c>
      <c r="W561" s="47">
        <f t="shared" si="37"/>
        <v>0</v>
      </c>
      <c r="Z561" s="54"/>
    </row>
    <row r="562" spans="5:26" x14ac:dyDescent="0.2">
      <c r="E562" s="13">
        <v>159752</v>
      </c>
      <c r="F562" s="13" t="s">
        <v>74</v>
      </c>
      <c r="G562" s="47">
        <v>0</v>
      </c>
      <c r="H562" s="47">
        <v>0</v>
      </c>
      <c r="I562" s="47">
        <v>0</v>
      </c>
      <c r="J562" s="47">
        <v>0</v>
      </c>
      <c r="K562" s="47">
        <v>0</v>
      </c>
      <c r="L562" s="47">
        <v>0</v>
      </c>
      <c r="M562" s="47">
        <v>2</v>
      </c>
      <c r="N562" s="47">
        <v>0.52400000000000002</v>
      </c>
      <c r="O562" s="47">
        <v>0.52400000000000002</v>
      </c>
      <c r="P562" s="38" t="str">
        <f t="shared" si="35"/>
        <v/>
      </c>
      <c r="R562" s="38">
        <f t="shared" si="36"/>
        <v>0.1</v>
      </c>
      <c r="S562" s="38"/>
      <c r="T562" s="47">
        <v>459563.60862137086</v>
      </c>
      <c r="U562" s="47"/>
      <c r="V562" s="47">
        <f t="shared" si="34"/>
        <v>0</v>
      </c>
      <c r="W562" s="47">
        <f t="shared" si="37"/>
        <v>0</v>
      </c>
      <c r="Z562" s="54"/>
    </row>
    <row r="563" spans="5:26" x14ac:dyDescent="0.2">
      <c r="E563" s="13">
        <v>159751</v>
      </c>
      <c r="F563" s="13" t="s">
        <v>74</v>
      </c>
      <c r="G563" s="47">
        <v>0</v>
      </c>
      <c r="H563" s="47">
        <v>0</v>
      </c>
      <c r="I563" s="47">
        <v>0</v>
      </c>
      <c r="J563" s="47">
        <v>0</v>
      </c>
      <c r="K563" s="47">
        <v>0</v>
      </c>
      <c r="L563" s="47">
        <v>0</v>
      </c>
      <c r="M563" s="47">
        <v>2</v>
      </c>
      <c r="N563" s="47">
        <v>2.4E-2</v>
      </c>
      <c r="O563" s="47">
        <v>2.4E-2</v>
      </c>
      <c r="P563" s="38" t="str">
        <f t="shared" si="35"/>
        <v/>
      </c>
      <c r="R563" s="38">
        <f t="shared" si="36"/>
        <v>0.1</v>
      </c>
      <c r="S563" s="38"/>
      <c r="T563" s="47">
        <v>21048.714898688741</v>
      </c>
      <c r="U563" s="47"/>
      <c r="V563" s="47">
        <f t="shared" si="34"/>
        <v>0</v>
      </c>
      <c r="W563" s="47">
        <f t="shared" si="37"/>
        <v>0</v>
      </c>
      <c r="Z563" s="54"/>
    </row>
    <row r="564" spans="5:26" x14ac:dyDescent="0.2">
      <c r="E564" s="13">
        <v>159750</v>
      </c>
      <c r="F564" s="13" t="s">
        <v>74</v>
      </c>
      <c r="G564" s="47">
        <v>0</v>
      </c>
      <c r="H564" s="47">
        <v>0</v>
      </c>
      <c r="I564" s="47">
        <v>0</v>
      </c>
      <c r="J564" s="47">
        <v>0</v>
      </c>
      <c r="K564" s="47">
        <v>0</v>
      </c>
      <c r="L564" s="47">
        <v>0</v>
      </c>
      <c r="M564" s="47">
        <v>2</v>
      </c>
      <c r="N564" s="47">
        <v>0.46200000000000002</v>
      </c>
      <c r="O564" s="47">
        <v>0.46200000000000002</v>
      </c>
      <c r="P564" s="38" t="str">
        <f t="shared" si="35"/>
        <v/>
      </c>
      <c r="R564" s="38">
        <f t="shared" si="36"/>
        <v>0.1</v>
      </c>
      <c r="S564" s="38"/>
      <c r="T564" s="47">
        <v>405187.7617997583</v>
      </c>
      <c r="U564" s="47"/>
      <c r="V564" s="47">
        <f t="shared" si="34"/>
        <v>0</v>
      </c>
      <c r="W564" s="47">
        <f t="shared" si="37"/>
        <v>0</v>
      </c>
      <c r="Z564" s="54"/>
    </row>
    <row r="565" spans="5:26" x14ac:dyDescent="0.2">
      <c r="E565" s="13">
        <v>159749</v>
      </c>
      <c r="F565" s="13" t="s">
        <v>74</v>
      </c>
      <c r="G565" s="47">
        <v>0</v>
      </c>
      <c r="H565" s="47">
        <v>0</v>
      </c>
      <c r="I565" s="47">
        <v>0</v>
      </c>
      <c r="J565" s="47">
        <v>0</v>
      </c>
      <c r="K565" s="47">
        <v>0</v>
      </c>
      <c r="L565" s="47">
        <v>0</v>
      </c>
      <c r="M565" s="47">
        <v>2</v>
      </c>
      <c r="N565" s="47">
        <v>0.154</v>
      </c>
      <c r="O565" s="47">
        <v>0.154</v>
      </c>
      <c r="P565" s="38" t="str">
        <f t="shared" si="35"/>
        <v/>
      </c>
      <c r="R565" s="38">
        <f t="shared" si="36"/>
        <v>0.1</v>
      </c>
      <c r="S565" s="38"/>
      <c r="T565" s="47">
        <v>135062.58726658608</v>
      </c>
      <c r="U565" s="47"/>
      <c r="V565" s="47">
        <f t="shared" si="34"/>
        <v>0</v>
      </c>
      <c r="W565" s="47">
        <f t="shared" si="37"/>
        <v>0</v>
      </c>
      <c r="Z565" s="54"/>
    </row>
    <row r="566" spans="5:26" x14ac:dyDescent="0.2">
      <c r="E566" s="13">
        <v>159748</v>
      </c>
      <c r="F566" s="13" t="s">
        <v>74</v>
      </c>
      <c r="G566" s="47">
        <v>0</v>
      </c>
      <c r="H566" s="47">
        <v>0</v>
      </c>
      <c r="I566" s="47">
        <v>0</v>
      </c>
      <c r="J566" s="47">
        <v>0</v>
      </c>
      <c r="K566" s="47">
        <v>0</v>
      </c>
      <c r="L566" s="47">
        <v>0</v>
      </c>
      <c r="M566" s="47">
        <v>2</v>
      </c>
      <c r="N566" s="47">
        <v>0.158</v>
      </c>
      <c r="O566" s="47">
        <v>0.158</v>
      </c>
      <c r="P566" s="38" t="str">
        <f t="shared" si="35"/>
        <v/>
      </c>
      <c r="R566" s="38">
        <f t="shared" si="36"/>
        <v>0.1</v>
      </c>
      <c r="S566" s="38"/>
      <c r="T566" s="47">
        <v>138570.70641636755</v>
      </c>
      <c r="U566" s="47"/>
      <c r="V566" s="47">
        <f t="shared" si="34"/>
        <v>0</v>
      </c>
      <c r="W566" s="47">
        <f t="shared" si="37"/>
        <v>0</v>
      </c>
      <c r="Z566" s="54"/>
    </row>
    <row r="567" spans="5:26" x14ac:dyDescent="0.2">
      <c r="E567" s="13">
        <v>159747</v>
      </c>
      <c r="F567" s="13" t="s">
        <v>74</v>
      </c>
      <c r="G567" s="47">
        <v>0</v>
      </c>
      <c r="H567" s="47">
        <v>0</v>
      </c>
      <c r="I567" s="47">
        <v>0</v>
      </c>
      <c r="J567" s="47">
        <v>0</v>
      </c>
      <c r="K567" s="47">
        <v>0</v>
      </c>
      <c r="L567" s="47">
        <v>0</v>
      </c>
      <c r="M567" s="47">
        <v>2</v>
      </c>
      <c r="N567" s="47">
        <v>1.246</v>
      </c>
      <c r="O567" s="47">
        <v>1.246</v>
      </c>
      <c r="P567" s="38" t="str">
        <f t="shared" si="35"/>
        <v/>
      </c>
      <c r="R567" s="38">
        <f t="shared" si="36"/>
        <v>0.1</v>
      </c>
      <c r="S567" s="38"/>
      <c r="T567" s="47">
        <v>1052435.7449344371</v>
      </c>
      <c r="U567" s="47"/>
      <c r="V567" s="47">
        <f t="shared" si="34"/>
        <v>0</v>
      </c>
      <c r="W567" s="47">
        <f t="shared" si="37"/>
        <v>0</v>
      </c>
      <c r="Z567" s="54"/>
    </row>
    <row r="568" spans="5:26" x14ac:dyDescent="0.2">
      <c r="E568" s="13">
        <v>159746</v>
      </c>
      <c r="F568" s="13" t="s">
        <v>74</v>
      </c>
      <c r="G568" s="47">
        <v>0</v>
      </c>
      <c r="H568" s="47">
        <v>0</v>
      </c>
      <c r="I568" s="47">
        <v>0</v>
      </c>
      <c r="J568" s="47">
        <v>0</v>
      </c>
      <c r="K568" s="47">
        <v>0</v>
      </c>
      <c r="L568" s="47">
        <v>0</v>
      </c>
      <c r="M568" s="47">
        <v>2</v>
      </c>
      <c r="N568" s="47">
        <v>0.13800000000000001</v>
      </c>
      <c r="O568" s="47">
        <v>0.13800000000000001</v>
      </c>
      <c r="P568" s="38" t="str">
        <f t="shared" si="35"/>
        <v/>
      </c>
      <c r="R568" s="38">
        <f t="shared" si="36"/>
        <v>0.1</v>
      </c>
      <c r="S568" s="38"/>
      <c r="T568" s="47">
        <v>121030.11066746028</v>
      </c>
      <c r="U568" s="47"/>
      <c r="V568" s="47">
        <f t="shared" si="34"/>
        <v>0</v>
      </c>
      <c r="W568" s="47">
        <f t="shared" si="37"/>
        <v>0</v>
      </c>
      <c r="Z568" s="54"/>
    </row>
    <row r="569" spans="5:26" x14ac:dyDescent="0.2">
      <c r="E569" s="13">
        <v>159745</v>
      </c>
      <c r="F569" s="13" t="s">
        <v>74</v>
      </c>
      <c r="G569" s="47">
        <v>0</v>
      </c>
      <c r="H569" s="47">
        <v>0</v>
      </c>
      <c r="I569" s="47">
        <v>0</v>
      </c>
      <c r="J569" s="47">
        <v>0</v>
      </c>
      <c r="K569" s="47">
        <v>0</v>
      </c>
      <c r="L569" s="47">
        <v>0</v>
      </c>
      <c r="M569" s="47">
        <v>2</v>
      </c>
      <c r="N569" s="47">
        <v>0.33600000000000002</v>
      </c>
      <c r="O569" s="47">
        <v>0.33600000000000002</v>
      </c>
      <c r="P569" s="38" t="str">
        <f t="shared" si="35"/>
        <v/>
      </c>
      <c r="R569" s="38">
        <f t="shared" si="36"/>
        <v>0.1</v>
      </c>
      <c r="S569" s="38"/>
      <c r="T569" s="47">
        <v>294682.00858164235</v>
      </c>
      <c r="U569" s="47"/>
      <c r="V569" s="47">
        <f t="shared" si="34"/>
        <v>0</v>
      </c>
      <c r="W569" s="47">
        <f t="shared" si="37"/>
        <v>0</v>
      </c>
      <c r="Z569" s="54"/>
    </row>
    <row r="570" spans="5:26" x14ac:dyDescent="0.2">
      <c r="E570" s="13">
        <v>159744</v>
      </c>
      <c r="F570" s="13" t="s">
        <v>74</v>
      </c>
      <c r="G570" s="47">
        <v>0</v>
      </c>
      <c r="H570" s="47">
        <v>0</v>
      </c>
      <c r="I570" s="47">
        <v>0</v>
      </c>
      <c r="J570" s="47">
        <v>0</v>
      </c>
      <c r="K570" s="47">
        <v>0</v>
      </c>
      <c r="L570" s="47">
        <v>0</v>
      </c>
      <c r="M570" s="47">
        <v>2</v>
      </c>
      <c r="N570" s="47">
        <v>0.77200000000000002</v>
      </c>
      <c r="O570" s="47">
        <v>0.77200000000000002</v>
      </c>
      <c r="P570" s="38" t="str">
        <f t="shared" si="35"/>
        <v/>
      </c>
      <c r="R570" s="38">
        <f t="shared" si="36"/>
        <v>0.1</v>
      </c>
      <c r="S570" s="38"/>
      <c r="T570" s="47">
        <v>677066.99590782123</v>
      </c>
      <c r="U570" s="47"/>
      <c r="V570" s="47">
        <f t="shared" si="34"/>
        <v>0</v>
      </c>
      <c r="W570" s="47">
        <f t="shared" si="37"/>
        <v>0</v>
      </c>
      <c r="Z570" s="54"/>
    </row>
    <row r="571" spans="5:26" x14ac:dyDescent="0.2">
      <c r="E571" s="13">
        <v>159743</v>
      </c>
      <c r="F571" s="13" t="s">
        <v>74</v>
      </c>
      <c r="G571" s="47">
        <v>0</v>
      </c>
      <c r="H571" s="47">
        <v>0</v>
      </c>
      <c r="I571" s="47">
        <v>0</v>
      </c>
      <c r="J571" s="47">
        <v>0</v>
      </c>
      <c r="K571" s="47">
        <v>0</v>
      </c>
      <c r="L571" s="47">
        <v>0</v>
      </c>
      <c r="M571" s="47">
        <v>2</v>
      </c>
      <c r="N571" s="47">
        <v>22.664000000000001</v>
      </c>
      <c r="O571" s="47">
        <v>22.664000000000001</v>
      </c>
      <c r="P571" s="38" t="str">
        <f t="shared" si="35"/>
        <v/>
      </c>
      <c r="R571" s="38">
        <f t="shared" si="36"/>
        <v>0.1</v>
      </c>
      <c r="S571" s="38"/>
      <c r="T571" s="47">
        <v>19877003.102661736</v>
      </c>
      <c r="U571" s="47"/>
      <c r="V571" s="47">
        <f t="shared" si="34"/>
        <v>0</v>
      </c>
      <c r="W571" s="47">
        <f t="shared" si="37"/>
        <v>0</v>
      </c>
      <c r="Z571" s="54"/>
    </row>
    <row r="572" spans="5:26" x14ac:dyDescent="0.2">
      <c r="E572" s="13">
        <v>159742</v>
      </c>
      <c r="F572" s="13" t="s">
        <v>74</v>
      </c>
      <c r="G572" s="47">
        <v>0</v>
      </c>
      <c r="H572" s="47">
        <v>0</v>
      </c>
      <c r="I572" s="47">
        <v>0</v>
      </c>
      <c r="J572" s="47">
        <v>0</v>
      </c>
      <c r="K572" s="47">
        <v>0</v>
      </c>
      <c r="L572" s="47">
        <v>0</v>
      </c>
      <c r="M572" s="47">
        <v>2</v>
      </c>
      <c r="N572" s="47">
        <v>0.90800000000000003</v>
      </c>
      <c r="O572" s="47">
        <v>0.90800000000000003</v>
      </c>
      <c r="P572" s="38" t="str">
        <f t="shared" si="35"/>
        <v/>
      </c>
      <c r="R572" s="38">
        <f t="shared" si="36"/>
        <v>0.1</v>
      </c>
      <c r="S572" s="38"/>
      <c r="T572" s="47">
        <v>796343.04700039071</v>
      </c>
      <c r="U572" s="47"/>
      <c r="V572" s="47">
        <f t="shared" si="34"/>
        <v>0</v>
      </c>
      <c r="W572" s="47">
        <f t="shared" si="37"/>
        <v>0</v>
      </c>
      <c r="Z572" s="54"/>
    </row>
    <row r="573" spans="5:26" x14ac:dyDescent="0.2">
      <c r="E573" s="13">
        <v>159741</v>
      </c>
      <c r="F573" s="13" t="s">
        <v>74</v>
      </c>
      <c r="G573" s="47">
        <v>0</v>
      </c>
      <c r="H573" s="47">
        <v>0</v>
      </c>
      <c r="I573" s="47">
        <v>0</v>
      </c>
      <c r="J573" s="47">
        <v>0</v>
      </c>
      <c r="K573" s="47">
        <v>0</v>
      </c>
      <c r="L573" s="47">
        <v>0</v>
      </c>
      <c r="M573" s="47">
        <v>2</v>
      </c>
      <c r="N573" s="47">
        <v>0.90800000000000003</v>
      </c>
      <c r="O573" s="47">
        <v>0.90800000000000003</v>
      </c>
      <c r="P573" s="38" t="str">
        <f t="shared" si="35"/>
        <v/>
      </c>
      <c r="R573" s="38">
        <f t="shared" si="36"/>
        <v>0.1</v>
      </c>
      <c r="S573" s="38"/>
      <c r="T573" s="47">
        <v>796343.04700039071</v>
      </c>
      <c r="U573" s="47"/>
      <c r="V573" s="47">
        <f t="shared" si="34"/>
        <v>0</v>
      </c>
      <c r="W573" s="47">
        <f t="shared" si="37"/>
        <v>0</v>
      </c>
      <c r="Z573" s="54"/>
    </row>
    <row r="574" spans="5:26" x14ac:dyDescent="0.2">
      <c r="E574" s="13">
        <v>159740</v>
      </c>
      <c r="F574" s="13" t="s">
        <v>74</v>
      </c>
      <c r="G574" s="47">
        <v>0</v>
      </c>
      <c r="H574" s="47">
        <v>0</v>
      </c>
      <c r="I574" s="47">
        <v>0</v>
      </c>
      <c r="J574" s="47">
        <v>0</v>
      </c>
      <c r="K574" s="47">
        <v>0</v>
      </c>
      <c r="L574" s="47">
        <v>0</v>
      </c>
      <c r="M574" s="47">
        <v>2</v>
      </c>
      <c r="N574" s="47">
        <v>0.6</v>
      </c>
      <c r="O574" s="47">
        <v>0.6</v>
      </c>
      <c r="P574" s="38" t="str">
        <f t="shared" si="35"/>
        <v/>
      </c>
      <c r="R574" s="38">
        <f t="shared" si="36"/>
        <v>0.1</v>
      </c>
      <c r="S574" s="38"/>
      <c r="T574" s="47">
        <v>526217.87246721855</v>
      </c>
      <c r="U574" s="47"/>
      <c r="V574" s="47">
        <f t="shared" si="34"/>
        <v>0</v>
      </c>
      <c r="W574" s="47">
        <f t="shared" si="37"/>
        <v>0</v>
      </c>
      <c r="Z574" s="54"/>
    </row>
    <row r="575" spans="5:26" x14ac:dyDescent="0.2">
      <c r="E575" s="13">
        <v>159739</v>
      </c>
      <c r="F575" s="13" t="s">
        <v>73</v>
      </c>
      <c r="G575" s="47">
        <v>6.7000000000000004E-2</v>
      </c>
      <c r="H575" s="47">
        <v>0</v>
      </c>
      <c r="I575" s="47">
        <v>0</v>
      </c>
      <c r="J575" s="47">
        <v>4.1500000000000002E-2</v>
      </c>
      <c r="K575" s="47">
        <v>4.1500000000000002E-2</v>
      </c>
      <c r="L575" s="47">
        <v>0.15000000000000002</v>
      </c>
      <c r="M575" s="47">
        <v>2</v>
      </c>
      <c r="N575" s="47">
        <v>0.15</v>
      </c>
      <c r="O575" s="47">
        <v>0</v>
      </c>
      <c r="P575" s="38">
        <f t="shared" si="35"/>
        <v>0.34566666666666668</v>
      </c>
      <c r="R575" s="38">
        <f t="shared" si="36"/>
        <v>0.34566666666666668</v>
      </c>
      <c r="S575" s="38"/>
      <c r="T575" s="47">
        <v>131554.46811680464</v>
      </c>
      <c r="U575" s="47"/>
      <c r="V575" s="47">
        <f t="shared" si="34"/>
        <v>131554.46811680464</v>
      </c>
      <c r="W575" s="47">
        <f t="shared" si="37"/>
        <v>45473.994479042136</v>
      </c>
      <c r="Z575" s="54"/>
    </row>
    <row r="576" spans="5:26" x14ac:dyDescent="0.2">
      <c r="E576" s="13">
        <v>159738</v>
      </c>
      <c r="F576" s="13" t="s">
        <v>73</v>
      </c>
      <c r="G576" s="47">
        <v>0</v>
      </c>
      <c r="H576" s="47">
        <v>0</v>
      </c>
      <c r="I576" s="47">
        <v>0</v>
      </c>
      <c r="J576" s="47">
        <v>0</v>
      </c>
      <c r="K576" s="47">
        <v>0</v>
      </c>
      <c r="L576" s="47">
        <v>0</v>
      </c>
      <c r="M576" s="47">
        <v>2</v>
      </c>
      <c r="N576" s="47">
        <v>0.86</v>
      </c>
      <c r="O576" s="47">
        <v>0.86</v>
      </c>
      <c r="P576" s="38" t="str">
        <f t="shared" si="35"/>
        <v/>
      </c>
      <c r="R576" s="38">
        <f t="shared" si="36"/>
        <v>0.1</v>
      </c>
      <c r="S576" s="38"/>
      <c r="T576" s="47">
        <v>754245.61720301304</v>
      </c>
      <c r="U576" s="47"/>
      <c r="V576" s="47">
        <f t="shared" si="34"/>
        <v>754245.61720301304</v>
      </c>
      <c r="W576" s="47">
        <f t="shared" si="37"/>
        <v>75424.56172030131</v>
      </c>
      <c r="Z576" s="54"/>
    </row>
    <row r="577" spans="5:26" x14ac:dyDescent="0.2">
      <c r="E577" s="13">
        <v>159737</v>
      </c>
      <c r="F577" s="13" t="s">
        <v>73</v>
      </c>
      <c r="G577" s="47">
        <v>5.0599999999999999E-2</v>
      </c>
      <c r="H577" s="47">
        <v>0.23</v>
      </c>
      <c r="I577" s="47">
        <v>0</v>
      </c>
      <c r="J577" s="47">
        <v>0.22059999999999999</v>
      </c>
      <c r="K577" s="47">
        <v>0.35880000000000001</v>
      </c>
      <c r="L577" s="47">
        <v>0.86</v>
      </c>
      <c r="M577" s="47">
        <v>2</v>
      </c>
      <c r="N577" s="47">
        <v>0.86</v>
      </c>
      <c r="O577" s="47">
        <v>0</v>
      </c>
      <c r="P577" s="38">
        <f t="shared" si="35"/>
        <v>0.20590697674418607</v>
      </c>
      <c r="R577" s="38">
        <f t="shared" si="36"/>
        <v>0.20590697674418607</v>
      </c>
      <c r="S577" s="38"/>
      <c r="T577" s="47">
        <v>754245.61720301304</v>
      </c>
      <c r="U577" s="47"/>
      <c r="V577" s="47">
        <f t="shared" si="34"/>
        <v>754245.61720301304</v>
      </c>
      <c r="W577" s="47">
        <f t="shared" si="37"/>
        <v>155304.43476082507</v>
      </c>
      <c r="Z577" s="54"/>
    </row>
    <row r="578" spans="5:26" x14ac:dyDescent="0.2">
      <c r="E578" s="13">
        <v>159736</v>
      </c>
      <c r="F578" s="13" t="s">
        <v>73</v>
      </c>
      <c r="G578" s="47">
        <v>0</v>
      </c>
      <c r="H578" s="47">
        <v>0</v>
      </c>
      <c r="I578" s="47">
        <v>0</v>
      </c>
      <c r="J578" s="47">
        <v>0</v>
      </c>
      <c r="K578" s="47">
        <v>0</v>
      </c>
      <c r="L578" s="47">
        <v>0</v>
      </c>
      <c r="M578" s="47">
        <v>2</v>
      </c>
      <c r="N578" s="47">
        <v>0.06</v>
      </c>
      <c r="O578" s="47">
        <v>0.06</v>
      </c>
      <c r="P578" s="38" t="str">
        <f t="shared" si="35"/>
        <v/>
      </c>
      <c r="R578" s="38">
        <f t="shared" si="36"/>
        <v>0.1</v>
      </c>
      <c r="S578" s="38"/>
      <c r="T578" s="47">
        <v>52621.78724672184</v>
      </c>
      <c r="U578" s="47"/>
      <c r="V578" s="47">
        <f t="shared" si="34"/>
        <v>52621.78724672184</v>
      </c>
      <c r="W578" s="47">
        <f t="shared" si="37"/>
        <v>5262.1787246721842</v>
      </c>
      <c r="Z578" s="54"/>
    </row>
    <row r="579" spans="5:26" x14ac:dyDescent="0.2">
      <c r="E579" s="13">
        <v>159735</v>
      </c>
      <c r="F579" s="13" t="s">
        <v>73</v>
      </c>
      <c r="G579" s="47">
        <v>0.13400000000000001</v>
      </c>
      <c r="H579" s="47">
        <v>0</v>
      </c>
      <c r="I579" s="47">
        <v>0</v>
      </c>
      <c r="J579" s="47">
        <v>0</v>
      </c>
      <c r="K579" s="47">
        <v>0</v>
      </c>
      <c r="L579" s="47">
        <v>0.13400000000000001</v>
      </c>
      <c r="M579" s="47">
        <v>2</v>
      </c>
      <c r="N579" s="47">
        <v>0.13400000000000001</v>
      </c>
      <c r="O579" s="47">
        <v>0</v>
      </c>
      <c r="P579" s="38">
        <f t="shared" si="35"/>
        <v>0.65</v>
      </c>
      <c r="R579" s="38">
        <f t="shared" si="36"/>
        <v>0.65</v>
      </c>
      <c r="S579" s="38"/>
      <c r="T579" s="47">
        <v>117521.99151767881</v>
      </c>
      <c r="U579" s="47"/>
      <c r="V579" s="47">
        <f t="shared" si="34"/>
        <v>117521.99151767881</v>
      </c>
      <c r="W579" s="47">
        <f t="shared" si="37"/>
        <v>76389.294486491228</v>
      </c>
      <c r="Z579" s="54"/>
    </row>
    <row r="580" spans="5:26" x14ac:dyDescent="0.2">
      <c r="E580" s="13">
        <v>159734</v>
      </c>
      <c r="F580" s="13" t="s">
        <v>73</v>
      </c>
      <c r="G580" s="47">
        <v>0</v>
      </c>
      <c r="H580" s="47">
        <v>0</v>
      </c>
      <c r="I580" s="47">
        <v>0</v>
      </c>
      <c r="J580" s="47">
        <v>0</v>
      </c>
      <c r="K580" s="47">
        <v>0</v>
      </c>
      <c r="L580" s="47">
        <v>0</v>
      </c>
      <c r="M580" s="47">
        <v>2</v>
      </c>
      <c r="N580" s="47">
        <v>9.4E-2</v>
      </c>
      <c r="O580" s="47">
        <v>9.4E-2</v>
      </c>
      <c r="P580" s="38" t="str">
        <f t="shared" si="35"/>
        <v/>
      </c>
      <c r="R580" s="38">
        <f t="shared" si="36"/>
        <v>0.1</v>
      </c>
      <c r="S580" s="38"/>
      <c r="T580" s="47">
        <v>82440.800019864226</v>
      </c>
      <c r="U580" s="47"/>
      <c r="V580" s="47">
        <f t="shared" si="34"/>
        <v>82440.800019864226</v>
      </c>
      <c r="W580" s="47">
        <f t="shared" si="37"/>
        <v>8244.0800019864237</v>
      </c>
      <c r="Z580" s="54"/>
    </row>
    <row r="581" spans="5:26" x14ac:dyDescent="0.2">
      <c r="E581" s="13">
        <v>159732</v>
      </c>
      <c r="F581" s="13" t="s">
        <v>73</v>
      </c>
      <c r="G581" s="47">
        <v>0.1822</v>
      </c>
      <c r="H581" s="47">
        <v>0.19939999999999999</v>
      </c>
      <c r="I581" s="47">
        <v>0.36</v>
      </c>
      <c r="J581" s="47">
        <v>0.1368</v>
      </c>
      <c r="K581" s="47">
        <v>0.3256</v>
      </c>
      <c r="L581" s="47">
        <v>1.2040000000000002</v>
      </c>
      <c r="M581" s="47">
        <v>2</v>
      </c>
      <c r="N581" s="47">
        <v>1.204</v>
      </c>
      <c r="O581" s="47">
        <v>0</v>
      </c>
      <c r="P581" s="38">
        <f t="shared" si="35"/>
        <v>0.25120016611295681</v>
      </c>
      <c r="R581" s="38">
        <f t="shared" si="36"/>
        <v>0.25120016611295681</v>
      </c>
      <c r="S581" s="38"/>
      <c r="T581" s="47">
        <v>1069742.1937922961</v>
      </c>
      <c r="U581" s="47"/>
      <c r="V581" s="47">
        <f t="shared" si="34"/>
        <v>1069742.1937922961</v>
      </c>
      <c r="W581" s="47">
        <f t="shared" si="37"/>
        <v>268719.41677866364</v>
      </c>
      <c r="Z581" s="54"/>
    </row>
    <row r="582" spans="5:26" x14ac:dyDescent="0.2">
      <c r="E582" s="13">
        <v>159731</v>
      </c>
      <c r="F582" s="13" t="s">
        <v>73</v>
      </c>
      <c r="G582" s="47">
        <v>0.05</v>
      </c>
      <c r="H582" s="47">
        <v>0</v>
      </c>
      <c r="I582" s="47">
        <v>0</v>
      </c>
      <c r="J582" s="47">
        <v>0</v>
      </c>
      <c r="K582" s="47">
        <v>0</v>
      </c>
      <c r="L582" s="47">
        <v>0.05</v>
      </c>
      <c r="M582" s="47">
        <v>2</v>
      </c>
      <c r="N582" s="47">
        <v>0.05</v>
      </c>
      <c r="O582" s="47">
        <v>0</v>
      </c>
      <c r="P582" s="38">
        <f t="shared" si="35"/>
        <v>0.65</v>
      </c>
      <c r="R582" s="38">
        <f t="shared" si="36"/>
        <v>0.65</v>
      </c>
      <c r="S582" s="38"/>
      <c r="T582" s="47">
        <v>43851.489372268203</v>
      </c>
      <c r="U582" s="47"/>
      <c r="V582" s="47">
        <f t="shared" si="34"/>
        <v>43851.489372268203</v>
      </c>
      <c r="W582" s="47">
        <f t="shared" si="37"/>
        <v>28503.468091974333</v>
      </c>
      <c r="Z582" s="54"/>
    </row>
    <row r="583" spans="5:26" x14ac:dyDescent="0.2">
      <c r="E583" s="13">
        <v>159730</v>
      </c>
      <c r="F583" s="13" t="s">
        <v>73</v>
      </c>
      <c r="G583" s="47">
        <v>0.9415</v>
      </c>
      <c r="H583" s="47">
        <v>0.1285</v>
      </c>
      <c r="I583" s="47">
        <v>0</v>
      </c>
      <c r="J583" s="47">
        <v>0</v>
      </c>
      <c r="K583" s="47">
        <v>0</v>
      </c>
      <c r="L583" s="47">
        <v>1.07</v>
      </c>
      <c r="M583" s="47">
        <v>2</v>
      </c>
      <c r="N583" s="47">
        <v>1.07</v>
      </c>
      <c r="O583" s="47">
        <v>0</v>
      </c>
      <c r="P583" s="38">
        <f t="shared" si="35"/>
        <v>0.61697429906542056</v>
      </c>
      <c r="R583" s="38">
        <f t="shared" si="36"/>
        <v>0.61697429906542056</v>
      </c>
      <c r="S583" s="38"/>
      <c r="T583" s="47">
        <v>938421.87256653979</v>
      </c>
      <c r="U583" s="47"/>
      <c r="V583" s="47">
        <f t="shared" si="34"/>
        <v>938421.87256653979</v>
      </c>
      <c r="W583" s="47">
        <f t="shared" si="37"/>
        <v>578982.17705440032</v>
      </c>
      <c r="Z583" s="54"/>
    </row>
    <row r="584" spans="5:26" x14ac:dyDescent="0.2">
      <c r="E584" s="13">
        <v>159729</v>
      </c>
      <c r="F584" s="13" t="s">
        <v>73</v>
      </c>
      <c r="G584" s="47">
        <v>0.06</v>
      </c>
      <c r="H584" s="47">
        <v>0</v>
      </c>
      <c r="I584" s="47">
        <v>0</v>
      </c>
      <c r="J584" s="47">
        <v>0</v>
      </c>
      <c r="K584" s="47">
        <v>0</v>
      </c>
      <c r="L584" s="47">
        <v>0.06</v>
      </c>
      <c r="M584" s="47">
        <v>2</v>
      </c>
      <c r="N584" s="47">
        <v>0.06</v>
      </c>
      <c r="O584" s="47">
        <v>0</v>
      </c>
      <c r="P584" s="38">
        <f t="shared" si="35"/>
        <v>0.65</v>
      </c>
      <c r="R584" s="38">
        <f t="shared" si="36"/>
        <v>0.65</v>
      </c>
      <c r="S584" s="38"/>
      <c r="T584" s="47">
        <v>52621.78724672184</v>
      </c>
      <c r="U584" s="47"/>
      <c r="V584" s="47">
        <f t="shared" si="34"/>
        <v>52621.78724672184</v>
      </c>
      <c r="W584" s="47">
        <f t="shared" si="37"/>
        <v>34204.161710369197</v>
      </c>
      <c r="Z584" s="54"/>
    </row>
    <row r="585" spans="5:26" x14ac:dyDescent="0.2">
      <c r="E585" s="13">
        <v>159728</v>
      </c>
      <c r="F585" s="13" t="s">
        <v>73</v>
      </c>
      <c r="G585" s="47">
        <v>0.06</v>
      </c>
      <c r="H585" s="47">
        <v>0</v>
      </c>
      <c r="I585" s="47">
        <v>0</v>
      </c>
      <c r="J585" s="47">
        <v>0</v>
      </c>
      <c r="K585" s="47">
        <v>0</v>
      </c>
      <c r="L585" s="47">
        <v>0.06</v>
      </c>
      <c r="M585" s="47">
        <v>2</v>
      </c>
      <c r="N585" s="47">
        <v>0.06</v>
      </c>
      <c r="O585" s="47">
        <v>0</v>
      </c>
      <c r="P585" s="38">
        <f t="shared" si="35"/>
        <v>0.65</v>
      </c>
      <c r="R585" s="38">
        <f t="shared" si="36"/>
        <v>0.65</v>
      </c>
      <c r="S585" s="38"/>
      <c r="T585" s="47">
        <v>52621.78724672184</v>
      </c>
      <c r="U585" s="47"/>
      <c r="V585" s="47">
        <f t="shared" si="34"/>
        <v>52621.78724672184</v>
      </c>
      <c r="W585" s="47">
        <f t="shared" si="37"/>
        <v>34204.161710369197</v>
      </c>
      <c r="Z585" s="54"/>
    </row>
    <row r="586" spans="5:26" x14ac:dyDescent="0.2">
      <c r="E586" s="13">
        <v>159727</v>
      </c>
      <c r="F586" s="13" t="s">
        <v>73</v>
      </c>
      <c r="G586" s="47">
        <v>0</v>
      </c>
      <c r="H586" s="47">
        <v>0</v>
      </c>
      <c r="I586" s="47">
        <v>0</v>
      </c>
      <c r="J586" s="47">
        <v>0</v>
      </c>
      <c r="K586" s="47">
        <v>0</v>
      </c>
      <c r="L586" s="47">
        <v>0</v>
      </c>
      <c r="M586" s="47">
        <v>2</v>
      </c>
      <c r="N586" s="47">
        <v>0.4</v>
      </c>
      <c r="O586" s="47">
        <v>0.4</v>
      </c>
      <c r="P586" s="38" t="str">
        <f t="shared" si="35"/>
        <v/>
      </c>
      <c r="R586" s="38">
        <f t="shared" si="36"/>
        <v>0.1</v>
      </c>
      <c r="S586" s="38"/>
      <c r="T586" s="47">
        <v>350811.91497814562</v>
      </c>
      <c r="U586" s="47"/>
      <c r="V586" s="47">
        <f t="shared" si="34"/>
        <v>350811.91497814562</v>
      </c>
      <c r="W586" s="47">
        <f t="shared" si="37"/>
        <v>35081.191497814565</v>
      </c>
      <c r="Z586" s="54"/>
    </row>
    <row r="587" spans="5:26" x14ac:dyDescent="0.2">
      <c r="E587" s="13">
        <v>159726</v>
      </c>
      <c r="F587" s="13" t="s">
        <v>73</v>
      </c>
      <c r="G587" s="47">
        <v>0</v>
      </c>
      <c r="H587" s="47">
        <v>0</v>
      </c>
      <c r="I587" s="47">
        <v>0</v>
      </c>
      <c r="J587" s="47">
        <v>0</v>
      </c>
      <c r="K587" s="47">
        <v>0</v>
      </c>
      <c r="L587" s="47">
        <v>0</v>
      </c>
      <c r="M587" s="47">
        <v>2</v>
      </c>
      <c r="N587" s="47">
        <v>0.378</v>
      </c>
      <c r="O587" s="47">
        <v>0.378</v>
      </c>
      <c r="P587" s="38" t="str">
        <f t="shared" si="35"/>
        <v/>
      </c>
      <c r="R587" s="38">
        <f t="shared" si="36"/>
        <v>0.1</v>
      </c>
      <c r="S587" s="38"/>
      <c r="T587" s="47">
        <v>331517.25965434767</v>
      </c>
      <c r="U587" s="47"/>
      <c r="V587" s="47">
        <f t="shared" si="34"/>
        <v>331517.25965434767</v>
      </c>
      <c r="W587" s="47">
        <f t="shared" si="37"/>
        <v>33151.725965434765</v>
      </c>
      <c r="Z587" s="54"/>
    </row>
    <row r="588" spans="5:26" x14ac:dyDescent="0.2">
      <c r="E588" s="13">
        <v>159725</v>
      </c>
      <c r="F588" s="13" t="s">
        <v>73</v>
      </c>
      <c r="G588" s="47">
        <v>0</v>
      </c>
      <c r="H588" s="47">
        <v>0</v>
      </c>
      <c r="I588" s="47">
        <v>0</v>
      </c>
      <c r="J588" s="47">
        <v>0</v>
      </c>
      <c r="K588" s="47">
        <v>0</v>
      </c>
      <c r="L588" s="47">
        <v>0</v>
      </c>
      <c r="M588" s="47">
        <v>2</v>
      </c>
      <c r="N588" s="47">
        <v>0.378</v>
      </c>
      <c r="O588" s="47">
        <v>0.378</v>
      </c>
      <c r="P588" s="38" t="str">
        <f t="shared" si="35"/>
        <v/>
      </c>
      <c r="R588" s="38">
        <f t="shared" si="36"/>
        <v>0.1</v>
      </c>
      <c r="S588" s="38"/>
      <c r="T588" s="47">
        <v>331517.25965434767</v>
      </c>
      <c r="U588" s="47"/>
      <c r="V588" s="47">
        <f t="shared" si="34"/>
        <v>331517.25965434767</v>
      </c>
      <c r="W588" s="47">
        <f t="shared" si="37"/>
        <v>33151.725965434765</v>
      </c>
      <c r="Z588" s="54"/>
    </row>
    <row r="589" spans="5:26" x14ac:dyDescent="0.2">
      <c r="E589" s="13">
        <v>159724</v>
      </c>
      <c r="F589" s="13" t="s">
        <v>73</v>
      </c>
      <c r="G589" s="47">
        <v>0</v>
      </c>
      <c r="H589" s="47">
        <v>0</v>
      </c>
      <c r="I589" s="47">
        <v>0</v>
      </c>
      <c r="J589" s="47">
        <v>0</v>
      </c>
      <c r="K589" s="47">
        <v>0</v>
      </c>
      <c r="L589" s="47">
        <v>0</v>
      </c>
      <c r="M589" s="47">
        <v>2</v>
      </c>
      <c r="N589" s="47">
        <v>0.17</v>
      </c>
      <c r="O589" s="47">
        <v>0.17</v>
      </c>
      <c r="P589" s="38" t="str">
        <f t="shared" si="35"/>
        <v/>
      </c>
      <c r="R589" s="38">
        <f t="shared" si="36"/>
        <v>0.1</v>
      </c>
      <c r="S589" s="38"/>
      <c r="T589" s="47">
        <v>149095.06386571194</v>
      </c>
      <c r="U589" s="47"/>
      <c r="V589" s="47">
        <f t="shared" si="34"/>
        <v>149095.06386571194</v>
      </c>
      <c r="W589" s="47">
        <f t="shared" si="37"/>
        <v>14909.506386571195</v>
      </c>
      <c r="Z589" s="54"/>
    </row>
    <row r="590" spans="5:26" x14ac:dyDescent="0.2">
      <c r="E590" s="13">
        <v>159723</v>
      </c>
      <c r="F590" s="13" t="s">
        <v>73</v>
      </c>
      <c r="G590" s="47">
        <v>23.998999999999999</v>
      </c>
      <c r="H590" s="47">
        <v>6.18</v>
      </c>
      <c r="I590" s="47">
        <v>2.0910000000000002</v>
      </c>
      <c r="J590" s="47">
        <v>0.90700000000000003</v>
      </c>
      <c r="K590" s="47">
        <v>3.9830000000000001</v>
      </c>
      <c r="L590" s="47">
        <v>37.159999999999989</v>
      </c>
      <c r="M590" s="47">
        <v>2</v>
      </c>
      <c r="N590" s="47">
        <v>37.159999999999997</v>
      </c>
      <c r="O590" s="47">
        <v>0</v>
      </c>
      <c r="P590" s="38">
        <f t="shared" si="35"/>
        <v>0.5051607911733047</v>
      </c>
      <c r="R590" s="38">
        <f t="shared" si="36"/>
        <v>0.5051607911733047</v>
      </c>
      <c r="S590" s="38"/>
      <c r="T590" s="47">
        <v>32590426.901469726</v>
      </c>
      <c r="U590" s="47"/>
      <c r="V590" s="47">
        <f t="shared" si="34"/>
        <v>32590426.901469726</v>
      </c>
      <c r="W590" s="47">
        <f t="shared" si="37"/>
        <v>16463405.8382222</v>
      </c>
      <c r="Z590" s="54"/>
    </row>
    <row r="591" spans="5:26" x14ac:dyDescent="0.2">
      <c r="E591" s="13">
        <v>159722</v>
      </c>
      <c r="F591" s="13" t="s">
        <v>73</v>
      </c>
      <c r="G591" s="47">
        <v>0</v>
      </c>
      <c r="H591" s="47">
        <v>0</v>
      </c>
      <c r="I591" s="47">
        <v>0</v>
      </c>
      <c r="J591" s="47">
        <v>0</v>
      </c>
      <c r="K591" s="47">
        <v>0</v>
      </c>
      <c r="L591" s="47">
        <v>0</v>
      </c>
      <c r="M591" s="47">
        <v>2</v>
      </c>
      <c r="N591" s="47">
        <v>0.4</v>
      </c>
      <c r="O591" s="47">
        <v>0.4</v>
      </c>
      <c r="P591" s="38" t="str">
        <f t="shared" si="35"/>
        <v/>
      </c>
      <c r="R591" s="38">
        <f t="shared" si="36"/>
        <v>0.1</v>
      </c>
      <c r="S591" s="38"/>
      <c r="T591" s="47">
        <v>350811.91497814562</v>
      </c>
      <c r="U591" s="47"/>
      <c r="V591" s="47">
        <f t="shared" si="34"/>
        <v>350811.91497814562</v>
      </c>
      <c r="W591" s="47">
        <f t="shared" si="37"/>
        <v>35081.191497814565</v>
      </c>
      <c r="Z591" s="54"/>
    </row>
    <row r="592" spans="5:26" x14ac:dyDescent="0.2">
      <c r="E592" s="13">
        <v>159721</v>
      </c>
      <c r="F592" s="13" t="s">
        <v>73</v>
      </c>
      <c r="G592" s="47">
        <v>0</v>
      </c>
      <c r="H592" s="47">
        <v>0</v>
      </c>
      <c r="I592" s="47">
        <v>0</v>
      </c>
      <c r="J592" s="47">
        <v>0</v>
      </c>
      <c r="K592" s="47">
        <v>0</v>
      </c>
      <c r="L592" s="47">
        <v>0</v>
      </c>
      <c r="M592" s="47">
        <v>2</v>
      </c>
      <c r="N592" s="47">
        <v>0.18</v>
      </c>
      <c r="O592" s="47">
        <v>0.18</v>
      </c>
      <c r="P592" s="38" t="str">
        <f t="shared" si="35"/>
        <v/>
      </c>
      <c r="R592" s="38">
        <f t="shared" si="36"/>
        <v>0.1</v>
      </c>
      <c r="S592" s="38"/>
      <c r="T592" s="47">
        <v>157865.36174016554</v>
      </c>
      <c r="U592" s="47"/>
      <c r="V592" s="47">
        <f t="shared" si="34"/>
        <v>157865.36174016554</v>
      </c>
      <c r="W592" s="47">
        <f t="shared" si="37"/>
        <v>15786.536174016554</v>
      </c>
      <c r="Z592" s="54"/>
    </row>
    <row r="593" spans="5:26" x14ac:dyDescent="0.2">
      <c r="E593" s="13">
        <v>159720</v>
      </c>
      <c r="F593" s="13" t="s">
        <v>73</v>
      </c>
      <c r="G593" s="47">
        <v>0</v>
      </c>
      <c r="H593" s="47">
        <v>0</v>
      </c>
      <c r="I593" s="47">
        <v>0</v>
      </c>
      <c r="J593" s="47">
        <v>0</v>
      </c>
      <c r="K593" s="47">
        <v>0</v>
      </c>
      <c r="L593" s="47">
        <v>0</v>
      </c>
      <c r="M593" s="47">
        <v>2</v>
      </c>
      <c r="N593" s="47">
        <v>0.5</v>
      </c>
      <c r="O593" s="47">
        <v>0.5</v>
      </c>
      <c r="P593" s="38" t="str">
        <f t="shared" si="35"/>
        <v/>
      </c>
      <c r="R593" s="38">
        <f t="shared" si="36"/>
        <v>0.1</v>
      </c>
      <c r="S593" s="38"/>
      <c r="T593" s="47">
        <v>438514.89372268209</v>
      </c>
      <c r="U593" s="47"/>
      <c r="V593" s="47">
        <f t="shared" si="34"/>
        <v>438514.89372268209</v>
      </c>
      <c r="W593" s="47">
        <f t="shared" si="37"/>
        <v>43851.48937226821</v>
      </c>
      <c r="Z593" s="54"/>
    </row>
    <row r="594" spans="5:26" x14ac:dyDescent="0.2">
      <c r="E594" s="13">
        <v>159719</v>
      </c>
      <c r="F594" s="13" t="s">
        <v>73</v>
      </c>
      <c r="G594" s="47">
        <v>0.57245000000000001</v>
      </c>
      <c r="H594" s="47">
        <v>0.62975000000000003</v>
      </c>
      <c r="I594" s="47">
        <v>0.35730000000000001</v>
      </c>
      <c r="J594" s="47">
        <v>0</v>
      </c>
      <c r="K594" s="47">
        <v>0.1</v>
      </c>
      <c r="L594" s="47">
        <v>1.6595</v>
      </c>
      <c r="M594" s="47">
        <v>2</v>
      </c>
      <c r="N594" s="47">
        <v>1.7</v>
      </c>
      <c r="O594" s="47">
        <v>4.049999999999998E-2</v>
      </c>
      <c r="P594" s="38">
        <f t="shared" si="35"/>
        <v>0.41022973787285327</v>
      </c>
      <c r="R594" s="38">
        <f t="shared" si="36"/>
        <v>0.41022973787285327</v>
      </c>
      <c r="S594" s="38"/>
      <c r="T594" s="47">
        <v>1510433.3301054018</v>
      </c>
      <c r="U594" s="47"/>
      <c r="V594" s="47">
        <f t="shared" si="34"/>
        <v>1510433.3301054018</v>
      </c>
      <c r="W594" s="47">
        <f t="shared" si="37"/>
        <v>619624.66908355989</v>
      </c>
      <c r="Z594" s="54"/>
    </row>
    <row r="595" spans="5:26" x14ac:dyDescent="0.2">
      <c r="E595" s="13">
        <v>159718</v>
      </c>
      <c r="F595" s="13" t="s">
        <v>73</v>
      </c>
      <c r="G595" s="47">
        <v>0.88</v>
      </c>
      <c r="H595" s="47">
        <v>0</v>
      </c>
      <c r="I595" s="47">
        <v>0</v>
      </c>
      <c r="J595" s="47">
        <v>0</v>
      </c>
      <c r="K595" s="47">
        <v>0</v>
      </c>
      <c r="L595" s="47">
        <v>0.88</v>
      </c>
      <c r="M595" s="47">
        <v>2</v>
      </c>
      <c r="N595" s="47">
        <v>0.88</v>
      </c>
      <c r="O595" s="47">
        <v>0</v>
      </c>
      <c r="P595" s="38">
        <f t="shared" si="35"/>
        <v>0.65</v>
      </c>
      <c r="R595" s="38">
        <f t="shared" si="36"/>
        <v>0.65</v>
      </c>
      <c r="S595" s="38"/>
      <c r="T595" s="47">
        <v>771786.21295192046</v>
      </c>
      <c r="U595" s="47"/>
      <c r="V595" s="47">
        <f t="shared" ref="V595:V658" si="38">IF(F595="Operational",T595,0)</f>
        <v>771786.21295192046</v>
      </c>
      <c r="W595" s="47">
        <f t="shared" si="37"/>
        <v>501661.0384187483</v>
      </c>
      <c r="Z595" s="54"/>
    </row>
    <row r="596" spans="5:26" x14ac:dyDescent="0.2">
      <c r="E596" s="13">
        <v>159717</v>
      </c>
      <c r="F596" s="13" t="s">
        <v>73</v>
      </c>
      <c r="G596" s="47">
        <v>0.32</v>
      </c>
      <c r="H596" s="47">
        <v>0</v>
      </c>
      <c r="I596" s="47">
        <v>0</v>
      </c>
      <c r="J596" s="47">
        <v>0</v>
      </c>
      <c r="K596" s="47">
        <v>0</v>
      </c>
      <c r="L596" s="47">
        <v>0.32</v>
      </c>
      <c r="M596" s="47">
        <v>2</v>
      </c>
      <c r="N596" s="47">
        <v>0.32</v>
      </c>
      <c r="O596" s="47">
        <v>0</v>
      </c>
      <c r="P596" s="38">
        <f t="shared" ref="P596:P659" si="39">IF(L596=0,"", MAX(((SUMPRODUCT(G596:K596,$F$10:$J$10)/L596)),0.1))</f>
        <v>0.65</v>
      </c>
      <c r="R596" s="38">
        <f t="shared" ref="R596:R659" si="40">IF(L596=0,$I$4,P596)</f>
        <v>0.65</v>
      </c>
      <c r="S596" s="38"/>
      <c r="T596" s="47">
        <v>280649.53198251652</v>
      </c>
      <c r="U596" s="47"/>
      <c r="V596" s="47">
        <f t="shared" si="38"/>
        <v>280649.53198251652</v>
      </c>
      <c r="W596" s="47">
        <f t="shared" ref="W596:W659" si="41">V596*R596</f>
        <v>182422.19578863576</v>
      </c>
      <c r="Z596" s="54"/>
    </row>
    <row r="597" spans="5:26" x14ac:dyDescent="0.2">
      <c r="E597" s="13">
        <v>159716</v>
      </c>
      <c r="F597" s="13" t="s">
        <v>73</v>
      </c>
      <c r="G597" s="47">
        <v>0.46975</v>
      </c>
      <c r="H597" s="47">
        <v>3.0249999999999999E-2</v>
      </c>
      <c r="I597" s="47">
        <v>0</v>
      </c>
      <c r="J597" s="47">
        <v>0</v>
      </c>
      <c r="K597" s="47">
        <v>0</v>
      </c>
      <c r="L597" s="47">
        <v>0.5</v>
      </c>
      <c r="M597" s="47">
        <v>2</v>
      </c>
      <c r="N597" s="47">
        <v>0.5</v>
      </c>
      <c r="O597" s="47">
        <v>0</v>
      </c>
      <c r="P597" s="38">
        <f t="shared" si="39"/>
        <v>0.63336249999999994</v>
      </c>
      <c r="R597" s="38">
        <f t="shared" si="40"/>
        <v>0.63336249999999994</v>
      </c>
      <c r="S597" s="38"/>
      <c r="T597" s="47">
        <v>438514.89372268209</v>
      </c>
      <c r="U597" s="47"/>
      <c r="V597" s="47">
        <f t="shared" si="38"/>
        <v>438514.89372268209</v>
      </c>
      <c r="W597" s="47">
        <f t="shared" si="41"/>
        <v>277738.88937543222</v>
      </c>
      <c r="Z597" s="54"/>
    </row>
    <row r="598" spans="5:26" x14ac:dyDescent="0.2">
      <c r="E598" s="13">
        <v>159715</v>
      </c>
      <c r="F598" s="13" t="s">
        <v>73</v>
      </c>
      <c r="G598" s="47">
        <v>41.95899</v>
      </c>
      <c r="H598" s="47">
        <v>14.78851</v>
      </c>
      <c r="I598" s="47">
        <v>3.6459999999999999</v>
      </c>
      <c r="J598" s="47">
        <v>2.2650000000000001</v>
      </c>
      <c r="K598" s="47">
        <v>5.173</v>
      </c>
      <c r="L598" s="47">
        <v>67.831500000000005</v>
      </c>
      <c r="M598" s="47">
        <v>2</v>
      </c>
      <c r="N598" s="47">
        <v>67.83</v>
      </c>
      <c r="O598" s="47">
        <v>-1.5000000000071623E-3</v>
      </c>
      <c r="P598" s="38">
        <f t="shared" si="39"/>
        <v>0.50420357429807683</v>
      </c>
      <c r="R598" s="38">
        <f t="shared" si="40"/>
        <v>0.50420357429807683</v>
      </c>
      <c r="S598" s="38"/>
      <c r="T598" s="47">
        <v>59488930.482419044</v>
      </c>
      <c r="U598" s="47"/>
      <c r="V598" s="47">
        <f t="shared" si="38"/>
        <v>59488930.482419044</v>
      </c>
      <c r="W598" s="47">
        <f t="shared" si="41"/>
        <v>29994531.380405497</v>
      </c>
      <c r="Z598" s="54"/>
    </row>
    <row r="599" spans="5:26" x14ac:dyDescent="0.2">
      <c r="E599" s="13">
        <v>159712</v>
      </c>
      <c r="F599" s="13" t="s">
        <v>73</v>
      </c>
      <c r="G599" s="47">
        <v>1.4E-2</v>
      </c>
      <c r="H599" s="47">
        <v>0</v>
      </c>
      <c r="I599" s="47">
        <v>0</v>
      </c>
      <c r="J599" s="47">
        <v>0</v>
      </c>
      <c r="K599" s="47">
        <v>0</v>
      </c>
      <c r="L599" s="47">
        <v>1.4E-2</v>
      </c>
      <c r="M599" s="47">
        <v>2</v>
      </c>
      <c r="N599" s="47">
        <v>1.4E-2</v>
      </c>
      <c r="O599" s="47">
        <v>0</v>
      </c>
      <c r="P599" s="38">
        <f t="shared" si="39"/>
        <v>0.65</v>
      </c>
      <c r="R599" s="38">
        <f t="shared" si="40"/>
        <v>0.65</v>
      </c>
      <c r="S599" s="38"/>
      <c r="T599" s="47">
        <v>11255.215605548841</v>
      </c>
      <c r="U599" s="47"/>
      <c r="V599" s="47">
        <f t="shared" si="38"/>
        <v>11255.215605548841</v>
      </c>
      <c r="W599" s="47">
        <f t="shared" si="41"/>
        <v>7315.8901436067472</v>
      </c>
      <c r="Z599" s="54"/>
    </row>
    <row r="600" spans="5:26" x14ac:dyDescent="0.2">
      <c r="E600" s="13">
        <v>159711</v>
      </c>
      <c r="F600" s="13" t="s">
        <v>73</v>
      </c>
      <c r="G600" s="47">
        <v>2.2959999999999998</v>
      </c>
      <c r="H600" s="47">
        <v>0.36499999999999999</v>
      </c>
      <c r="I600" s="47">
        <v>1.179</v>
      </c>
      <c r="J600" s="47">
        <v>0</v>
      </c>
      <c r="K600" s="47">
        <v>0</v>
      </c>
      <c r="L600" s="47">
        <v>3.84</v>
      </c>
      <c r="M600" s="47">
        <v>2</v>
      </c>
      <c r="N600" s="47">
        <v>3.84</v>
      </c>
      <c r="O600" s="47">
        <v>0</v>
      </c>
      <c r="P600" s="38">
        <f t="shared" si="39"/>
        <v>0.47802083333333339</v>
      </c>
      <c r="R600" s="38">
        <f t="shared" si="40"/>
        <v>0.47802083333333339</v>
      </c>
      <c r="S600" s="38"/>
      <c r="T600" s="47">
        <v>3087144.8518076818</v>
      </c>
      <c r="U600" s="47"/>
      <c r="V600" s="47">
        <f t="shared" si="38"/>
        <v>3087144.8518076818</v>
      </c>
      <c r="W600" s="47">
        <f t="shared" si="41"/>
        <v>1475719.554681818</v>
      </c>
      <c r="Z600" s="54"/>
    </row>
    <row r="601" spans="5:26" x14ac:dyDescent="0.2">
      <c r="E601" s="13">
        <v>159708</v>
      </c>
      <c r="F601" s="13" t="s">
        <v>73</v>
      </c>
      <c r="G601" s="47">
        <v>8.0000000000000002E-3</v>
      </c>
      <c r="H601" s="47">
        <v>0</v>
      </c>
      <c r="I601" s="47">
        <v>0</v>
      </c>
      <c r="J601" s="47">
        <v>0</v>
      </c>
      <c r="K601" s="47">
        <v>0</v>
      </c>
      <c r="L601" s="47">
        <v>8.0000000000000002E-3</v>
      </c>
      <c r="M601" s="47">
        <v>2</v>
      </c>
      <c r="N601" s="47">
        <v>8.0000000000000002E-3</v>
      </c>
      <c r="O601" s="47">
        <v>0</v>
      </c>
      <c r="P601" s="38">
        <f t="shared" si="39"/>
        <v>0.65</v>
      </c>
      <c r="R601" s="38">
        <f t="shared" si="40"/>
        <v>0.65</v>
      </c>
      <c r="S601" s="38"/>
      <c r="T601" s="47">
        <v>6431.5517745993375</v>
      </c>
      <c r="U601" s="47"/>
      <c r="V601" s="47">
        <f t="shared" si="38"/>
        <v>6431.5517745993375</v>
      </c>
      <c r="W601" s="47">
        <f t="shared" si="41"/>
        <v>4180.50865348957</v>
      </c>
      <c r="Z601" s="54"/>
    </row>
    <row r="602" spans="5:26" x14ac:dyDescent="0.2">
      <c r="E602" s="13">
        <v>159704</v>
      </c>
      <c r="F602" s="13" t="s">
        <v>73</v>
      </c>
      <c r="G602" s="47">
        <v>0</v>
      </c>
      <c r="H602" s="47">
        <v>0</v>
      </c>
      <c r="I602" s="47">
        <v>0</v>
      </c>
      <c r="J602" s="47">
        <v>0</v>
      </c>
      <c r="K602" s="47">
        <v>0</v>
      </c>
      <c r="L602" s="47">
        <v>0</v>
      </c>
      <c r="M602" s="47">
        <v>2</v>
      </c>
      <c r="N602" s="47">
        <v>2.028</v>
      </c>
      <c r="O602" s="47">
        <v>2.028</v>
      </c>
      <c r="P602" s="38" t="str">
        <f t="shared" si="39"/>
        <v/>
      </c>
      <c r="R602" s="38">
        <f t="shared" si="40"/>
        <v>0.1</v>
      </c>
      <c r="S602" s="38"/>
      <c r="T602" s="47">
        <v>0</v>
      </c>
      <c r="U602" s="47"/>
      <c r="V602" s="47">
        <f t="shared" si="38"/>
        <v>0</v>
      </c>
      <c r="W602" s="47">
        <f t="shared" si="41"/>
        <v>0</v>
      </c>
      <c r="Z602" s="54"/>
    </row>
    <row r="603" spans="5:26" x14ac:dyDescent="0.2">
      <c r="E603" s="13">
        <v>159703</v>
      </c>
      <c r="F603" s="13" t="s">
        <v>73</v>
      </c>
      <c r="G603" s="47">
        <v>0</v>
      </c>
      <c r="H603" s="47">
        <v>0</v>
      </c>
      <c r="I603" s="47">
        <v>0</v>
      </c>
      <c r="J603" s="47">
        <v>0</v>
      </c>
      <c r="K603" s="47">
        <v>0</v>
      </c>
      <c r="L603" s="47">
        <v>0</v>
      </c>
      <c r="M603" s="47">
        <v>2</v>
      </c>
      <c r="N603" s="47">
        <v>0.47599999999999998</v>
      </c>
      <c r="O603" s="47">
        <v>0.47599999999999998</v>
      </c>
      <c r="P603" s="38" t="str">
        <f t="shared" si="39"/>
        <v/>
      </c>
      <c r="R603" s="38">
        <f t="shared" si="40"/>
        <v>0.1</v>
      </c>
      <c r="S603" s="38"/>
      <c r="T603" s="47">
        <v>382677.33058866055</v>
      </c>
      <c r="U603" s="47"/>
      <c r="V603" s="47">
        <f t="shared" si="38"/>
        <v>382677.33058866055</v>
      </c>
      <c r="W603" s="47">
        <f t="shared" si="41"/>
        <v>38267.733058866055</v>
      </c>
      <c r="Z603" s="54"/>
    </row>
    <row r="604" spans="5:26" x14ac:dyDescent="0.2">
      <c r="E604" s="13">
        <v>159702</v>
      </c>
      <c r="F604" s="13" t="s">
        <v>73</v>
      </c>
      <c r="G604" s="47">
        <v>2.0139999999999998</v>
      </c>
      <c r="H604" s="47">
        <v>0.40079999999999999</v>
      </c>
      <c r="I604" s="47">
        <v>0.14560000000000001</v>
      </c>
      <c r="J604" s="47">
        <v>4.5600000000000002E-2</v>
      </c>
      <c r="K604" s="47">
        <v>0</v>
      </c>
      <c r="L604" s="47">
        <v>2.6059999999999994</v>
      </c>
      <c r="M604" s="47">
        <v>2</v>
      </c>
      <c r="N604" s="47">
        <v>2.6059999999999999</v>
      </c>
      <c r="O604" s="47">
        <v>0</v>
      </c>
      <c r="P604" s="38">
        <f t="shared" si="39"/>
        <v>0.57154259401381435</v>
      </c>
      <c r="R604" s="38">
        <f t="shared" si="40"/>
        <v>0.57154259401381435</v>
      </c>
      <c r="S604" s="38"/>
      <c r="T604" s="47">
        <v>2095077.9905757341</v>
      </c>
      <c r="U604" s="47"/>
      <c r="V604" s="47">
        <f t="shared" si="38"/>
        <v>2095077.9905757341</v>
      </c>
      <c r="W604" s="47">
        <f t="shared" si="41"/>
        <v>1197426.3093949046</v>
      </c>
      <c r="Z604" s="54"/>
    </row>
    <row r="605" spans="5:26" x14ac:dyDescent="0.2">
      <c r="E605" s="13">
        <v>159700</v>
      </c>
      <c r="F605" s="13" t="s">
        <v>74</v>
      </c>
      <c r="G605" s="47">
        <v>0</v>
      </c>
      <c r="H605" s="47">
        <v>0</v>
      </c>
      <c r="I605" s="47">
        <v>0</v>
      </c>
      <c r="J605" s="47">
        <v>0</v>
      </c>
      <c r="K605" s="47">
        <v>0</v>
      </c>
      <c r="L605" s="47">
        <v>0</v>
      </c>
      <c r="M605" s="47">
        <v>2</v>
      </c>
      <c r="N605" s="47">
        <v>0.61</v>
      </c>
      <c r="O605" s="47">
        <v>0.61</v>
      </c>
      <c r="P605" s="38" t="str">
        <f t="shared" si="39"/>
        <v/>
      </c>
      <c r="R605" s="38">
        <f t="shared" si="40"/>
        <v>0.1</v>
      </c>
      <c r="S605" s="38"/>
      <c r="T605" s="47">
        <v>490405.82281319943</v>
      </c>
      <c r="U605" s="47"/>
      <c r="V605" s="47">
        <f t="shared" si="38"/>
        <v>0</v>
      </c>
      <c r="W605" s="47">
        <f t="shared" si="41"/>
        <v>0</v>
      </c>
      <c r="Z605" s="54"/>
    </row>
    <row r="606" spans="5:26" x14ac:dyDescent="0.2">
      <c r="E606" s="13">
        <v>159699</v>
      </c>
      <c r="F606" s="13" t="s">
        <v>74</v>
      </c>
      <c r="G606" s="47">
        <v>0</v>
      </c>
      <c r="H606" s="47">
        <v>0</v>
      </c>
      <c r="I606" s="47">
        <v>0</v>
      </c>
      <c r="J606" s="47">
        <v>0</v>
      </c>
      <c r="K606" s="47">
        <v>0</v>
      </c>
      <c r="L606" s="47">
        <v>0</v>
      </c>
      <c r="M606" s="47">
        <v>2</v>
      </c>
      <c r="N606" s="47">
        <v>0.61</v>
      </c>
      <c r="O606" s="47">
        <v>0.61</v>
      </c>
      <c r="P606" s="38" t="str">
        <f t="shared" si="39"/>
        <v/>
      </c>
      <c r="R606" s="38">
        <f t="shared" si="40"/>
        <v>0.1</v>
      </c>
      <c r="S606" s="38"/>
      <c r="T606" s="47">
        <v>490405.82281319943</v>
      </c>
      <c r="U606" s="47"/>
      <c r="V606" s="47">
        <f t="shared" si="38"/>
        <v>0</v>
      </c>
      <c r="W606" s="47">
        <f t="shared" si="41"/>
        <v>0</v>
      </c>
      <c r="Z606" s="54"/>
    </row>
    <row r="607" spans="5:26" x14ac:dyDescent="0.2">
      <c r="E607" s="13">
        <v>159698</v>
      </c>
      <c r="F607" s="13" t="s">
        <v>74</v>
      </c>
      <c r="G607" s="47">
        <v>0</v>
      </c>
      <c r="H607" s="47">
        <v>0</v>
      </c>
      <c r="I607" s="47">
        <v>0</v>
      </c>
      <c r="J607" s="47">
        <v>0</v>
      </c>
      <c r="K607" s="47">
        <v>0</v>
      </c>
      <c r="L607" s="47">
        <v>0</v>
      </c>
      <c r="M607" s="47">
        <v>2</v>
      </c>
      <c r="N607" s="47">
        <v>1.7999999999999999E-2</v>
      </c>
      <c r="O607" s="47">
        <v>1.7999999999999999E-2</v>
      </c>
      <c r="P607" s="38" t="str">
        <f t="shared" si="39"/>
        <v/>
      </c>
      <c r="R607" s="38">
        <f t="shared" si="40"/>
        <v>0.1</v>
      </c>
      <c r="S607" s="38"/>
      <c r="T607" s="47">
        <v>14470.99149284851</v>
      </c>
      <c r="U607" s="47"/>
      <c r="V607" s="47">
        <f t="shared" si="38"/>
        <v>0</v>
      </c>
      <c r="W607" s="47">
        <f t="shared" si="41"/>
        <v>0</v>
      </c>
      <c r="Z607" s="54"/>
    </row>
    <row r="608" spans="5:26" x14ac:dyDescent="0.2">
      <c r="E608" s="13">
        <v>159697</v>
      </c>
      <c r="F608" s="13" t="s">
        <v>74</v>
      </c>
      <c r="G608" s="47">
        <v>0</v>
      </c>
      <c r="H608" s="47">
        <v>0</v>
      </c>
      <c r="I608" s="47">
        <v>0</v>
      </c>
      <c r="J608" s="47">
        <v>0</v>
      </c>
      <c r="K608" s="47">
        <v>0</v>
      </c>
      <c r="L608" s="47">
        <v>0</v>
      </c>
      <c r="M608" s="47">
        <v>2</v>
      </c>
      <c r="N608" s="47">
        <v>0.61599999999999999</v>
      </c>
      <c r="O608" s="47">
        <v>0.61599999999999999</v>
      </c>
      <c r="P608" s="38" t="str">
        <f t="shared" si="39"/>
        <v/>
      </c>
      <c r="R608" s="38">
        <f t="shared" si="40"/>
        <v>0.1</v>
      </c>
      <c r="S608" s="38"/>
      <c r="T608" s="47">
        <v>495229.486644149</v>
      </c>
      <c r="U608" s="47"/>
      <c r="V608" s="47">
        <f t="shared" si="38"/>
        <v>0</v>
      </c>
      <c r="W608" s="47">
        <f t="shared" si="41"/>
        <v>0</v>
      </c>
      <c r="Z608" s="54"/>
    </row>
    <row r="609" spans="5:26" x14ac:dyDescent="0.2">
      <c r="E609" s="13">
        <v>159696</v>
      </c>
      <c r="F609" s="13" t="s">
        <v>74</v>
      </c>
      <c r="G609" s="47">
        <v>0</v>
      </c>
      <c r="H609" s="47">
        <v>0</v>
      </c>
      <c r="I609" s="47">
        <v>0</v>
      </c>
      <c r="J609" s="47">
        <v>0</v>
      </c>
      <c r="K609" s="47">
        <v>0</v>
      </c>
      <c r="L609" s="47">
        <v>0</v>
      </c>
      <c r="M609" s="47">
        <v>2</v>
      </c>
      <c r="N609" s="47">
        <v>0.61599999999999999</v>
      </c>
      <c r="O609" s="47">
        <v>0.61599999999999999</v>
      </c>
      <c r="P609" s="38" t="str">
        <f t="shared" si="39"/>
        <v/>
      </c>
      <c r="R609" s="38">
        <f t="shared" si="40"/>
        <v>0.1</v>
      </c>
      <c r="S609" s="38"/>
      <c r="T609" s="47">
        <v>495229.486644149</v>
      </c>
      <c r="U609" s="47"/>
      <c r="V609" s="47">
        <f t="shared" si="38"/>
        <v>0</v>
      </c>
      <c r="W609" s="47">
        <f t="shared" si="41"/>
        <v>0</v>
      </c>
      <c r="Z609" s="54"/>
    </row>
    <row r="610" spans="5:26" x14ac:dyDescent="0.2">
      <c r="E610" s="13">
        <v>159695</v>
      </c>
      <c r="F610" s="13" t="s">
        <v>74</v>
      </c>
      <c r="G610" s="47">
        <v>0</v>
      </c>
      <c r="H610" s="47">
        <v>0</v>
      </c>
      <c r="I610" s="47">
        <v>0</v>
      </c>
      <c r="J610" s="47">
        <v>0</v>
      </c>
      <c r="K610" s="47">
        <v>0</v>
      </c>
      <c r="L610" s="47">
        <v>0</v>
      </c>
      <c r="M610" s="47">
        <v>2</v>
      </c>
      <c r="N610" s="47">
        <v>0.10199999999999999</v>
      </c>
      <c r="O610" s="47">
        <v>0.10199999999999999</v>
      </c>
      <c r="P610" s="38" t="str">
        <f t="shared" si="39"/>
        <v/>
      </c>
      <c r="R610" s="38">
        <f t="shared" si="40"/>
        <v>0.1</v>
      </c>
      <c r="S610" s="38"/>
      <c r="T610" s="47">
        <v>82002.285126141564</v>
      </c>
      <c r="U610" s="47"/>
      <c r="V610" s="47">
        <f t="shared" si="38"/>
        <v>0</v>
      </c>
      <c r="W610" s="47">
        <f t="shared" si="41"/>
        <v>0</v>
      </c>
      <c r="Z610" s="54"/>
    </row>
    <row r="611" spans="5:26" x14ac:dyDescent="0.2">
      <c r="E611" s="13">
        <v>159694</v>
      </c>
      <c r="F611" s="13" t="s">
        <v>74</v>
      </c>
      <c r="G611" s="47">
        <v>0</v>
      </c>
      <c r="H611" s="47">
        <v>0</v>
      </c>
      <c r="I611" s="47">
        <v>0</v>
      </c>
      <c r="J611" s="47">
        <v>0</v>
      </c>
      <c r="K611" s="47">
        <v>0</v>
      </c>
      <c r="L611" s="47">
        <v>0</v>
      </c>
      <c r="M611" s="47">
        <v>2</v>
      </c>
      <c r="N611" s="47">
        <v>8.5999999999999993E-2</v>
      </c>
      <c r="O611" s="47">
        <v>8.5999999999999993E-2</v>
      </c>
      <c r="P611" s="38" t="str">
        <f t="shared" si="39"/>
        <v/>
      </c>
      <c r="R611" s="38">
        <f t="shared" si="40"/>
        <v>0.1</v>
      </c>
      <c r="S611" s="38"/>
      <c r="T611" s="47">
        <v>69139.181576942879</v>
      </c>
      <c r="U611" s="47"/>
      <c r="V611" s="47">
        <f t="shared" si="38"/>
        <v>0</v>
      </c>
      <c r="W611" s="47">
        <f t="shared" si="41"/>
        <v>0</v>
      </c>
      <c r="Z611" s="54"/>
    </row>
    <row r="612" spans="5:26" x14ac:dyDescent="0.2">
      <c r="E612" s="13">
        <v>159693</v>
      </c>
      <c r="F612" s="13" t="s">
        <v>74</v>
      </c>
      <c r="G612" s="47">
        <v>0</v>
      </c>
      <c r="H612" s="47">
        <v>0</v>
      </c>
      <c r="I612" s="47">
        <v>0</v>
      </c>
      <c r="J612" s="47">
        <v>0</v>
      </c>
      <c r="K612" s="47">
        <v>0</v>
      </c>
      <c r="L612" s="47">
        <v>0</v>
      </c>
      <c r="M612" s="47">
        <v>2</v>
      </c>
      <c r="N612" s="47">
        <v>0.02</v>
      </c>
      <c r="O612" s="47">
        <v>0.02</v>
      </c>
      <c r="P612" s="38" t="str">
        <f t="shared" si="39"/>
        <v/>
      </c>
      <c r="R612" s="38">
        <f t="shared" si="40"/>
        <v>0.1</v>
      </c>
      <c r="S612" s="38"/>
      <c r="T612" s="47">
        <v>16078.879436498346</v>
      </c>
      <c r="U612" s="47"/>
      <c r="V612" s="47">
        <f t="shared" si="38"/>
        <v>0</v>
      </c>
      <c r="W612" s="47">
        <f t="shared" si="41"/>
        <v>0</v>
      </c>
      <c r="Z612" s="54"/>
    </row>
    <row r="613" spans="5:26" x14ac:dyDescent="0.2">
      <c r="E613" s="13">
        <v>159692</v>
      </c>
      <c r="F613" s="13" t="s">
        <v>74</v>
      </c>
      <c r="G613" s="47">
        <v>0</v>
      </c>
      <c r="H613" s="47">
        <v>0</v>
      </c>
      <c r="I613" s="47">
        <v>0</v>
      </c>
      <c r="J613" s="47">
        <v>0</v>
      </c>
      <c r="K613" s="47">
        <v>0</v>
      </c>
      <c r="L613" s="47">
        <v>0</v>
      </c>
      <c r="M613" s="47">
        <v>2</v>
      </c>
      <c r="N613" s="47">
        <v>8.2000000000000003E-2</v>
      </c>
      <c r="O613" s="47">
        <v>8.2000000000000003E-2</v>
      </c>
      <c r="P613" s="38" t="str">
        <f t="shared" si="39"/>
        <v/>
      </c>
      <c r="R613" s="38">
        <f t="shared" si="40"/>
        <v>0.1</v>
      </c>
      <c r="S613" s="38"/>
      <c r="T613" s="47">
        <v>65923.405689643216</v>
      </c>
      <c r="U613" s="47"/>
      <c r="V613" s="47">
        <f t="shared" si="38"/>
        <v>0</v>
      </c>
      <c r="W613" s="47">
        <f t="shared" si="41"/>
        <v>0</v>
      </c>
      <c r="Z613" s="54"/>
    </row>
    <row r="614" spans="5:26" x14ac:dyDescent="0.2">
      <c r="E614" s="13">
        <v>159691</v>
      </c>
      <c r="F614" s="13" t="s">
        <v>74</v>
      </c>
      <c r="G614" s="47">
        <v>0</v>
      </c>
      <c r="H614" s="47">
        <v>0</v>
      </c>
      <c r="I614" s="47">
        <v>0</v>
      </c>
      <c r="J614" s="47">
        <v>0</v>
      </c>
      <c r="K614" s="47">
        <v>0</v>
      </c>
      <c r="L614" s="47">
        <v>0</v>
      </c>
      <c r="M614" s="47">
        <v>2</v>
      </c>
      <c r="N614" s="47">
        <v>8.7999999999999995E-2</v>
      </c>
      <c r="O614" s="47">
        <v>8.7999999999999995E-2</v>
      </c>
      <c r="P614" s="38" t="str">
        <f t="shared" si="39"/>
        <v/>
      </c>
      <c r="R614" s="38">
        <f t="shared" si="40"/>
        <v>0.1</v>
      </c>
      <c r="S614" s="38"/>
      <c r="T614" s="47">
        <v>70747.069520592704</v>
      </c>
      <c r="U614" s="47"/>
      <c r="V614" s="47">
        <f t="shared" si="38"/>
        <v>0</v>
      </c>
      <c r="W614" s="47">
        <f t="shared" si="41"/>
        <v>0</v>
      </c>
      <c r="Z614" s="54"/>
    </row>
    <row r="615" spans="5:26" x14ac:dyDescent="0.2">
      <c r="E615" s="13">
        <v>159690</v>
      </c>
      <c r="F615" s="13" t="s">
        <v>74</v>
      </c>
      <c r="G615" s="47">
        <v>0</v>
      </c>
      <c r="H615" s="47">
        <v>0</v>
      </c>
      <c r="I615" s="47">
        <v>0</v>
      </c>
      <c r="J615" s="47">
        <v>0</v>
      </c>
      <c r="K615" s="47">
        <v>0</v>
      </c>
      <c r="L615" s="47">
        <v>0</v>
      </c>
      <c r="M615" s="47">
        <v>2</v>
      </c>
      <c r="N615" s="47">
        <v>0.50600000000000001</v>
      </c>
      <c r="O615" s="47">
        <v>0.50600000000000001</v>
      </c>
      <c r="P615" s="38" t="str">
        <f t="shared" si="39"/>
        <v/>
      </c>
      <c r="R615" s="38">
        <f t="shared" si="40"/>
        <v>0.1</v>
      </c>
      <c r="S615" s="38"/>
      <c r="T615" s="47">
        <v>406795.64974340814</v>
      </c>
      <c r="U615" s="47"/>
      <c r="V615" s="47">
        <f t="shared" si="38"/>
        <v>0</v>
      </c>
      <c r="W615" s="47">
        <f t="shared" si="41"/>
        <v>0</v>
      </c>
      <c r="Z615" s="54"/>
    </row>
    <row r="616" spans="5:26" x14ac:dyDescent="0.2">
      <c r="E616" s="13">
        <v>159689</v>
      </c>
      <c r="F616" s="13" t="s">
        <v>74</v>
      </c>
      <c r="G616" s="47">
        <v>0</v>
      </c>
      <c r="H616" s="47">
        <v>0</v>
      </c>
      <c r="I616" s="47">
        <v>0</v>
      </c>
      <c r="J616" s="47">
        <v>0</v>
      </c>
      <c r="K616" s="47">
        <v>0</v>
      </c>
      <c r="L616" s="47">
        <v>0</v>
      </c>
      <c r="M616" s="47">
        <v>2</v>
      </c>
      <c r="N616" s="47">
        <v>1.0980000000000001</v>
      </c>
      <c r="O616" s="47">
        <v>1.0980000000000001</v>
      </c>
      <c r="P616" s="38" t="str">
        <f t="shared" si="39"/>
        <v/>
      </c>
      <c r="R616" s="38">
        <f t="shared" si="40"/>
        <v>0.1</v>
      </c>
      <c r="S616" s="38"/>
      <c r="T616" s="47">
        <v>882730.48106375919</v>
      </c>
      <c r="U616" s="47"/>
      <c r="V616" s="47">
        <f t="shared" si="38"/>
        <v>0</v>
      </c>
      <c r="W616" s="47">
        <f t="shared" si="41"/>
        <v>0</v>
      </c>
      <c r="Z616" s="54"/>
    </row>
    <row r="617" spans="5:26" x14ac:dyDescent="0.2">
      <c r="E617" s="13">
        <v>159688</v>
      </c>
      <c r="F617" s="13" t="s">
        <v>74</v>
      </c>
      <c r="G617" s="47">
        <v>0</v>
      </c>
      <c r="H617" s="47">
        <v>0</v>
      </c>
      <c r="I617" s="47">
        <v>0</v>
      </c>
      <c r="J617" s="47">
        <v>0</v>
      </c>
      <c r="K617" s="47">
        <v>0</v>
      </c>
      <c r="L617" s="47">
        <v>0</v>
      </c>
      <c r="M617" s="47">
        <v>2</v>
      </c>
      <c r="N617" s="47">
        <v>0.59</v>
      </c>
      <c r="O617" s="47">
        <v>0.59</v>
      </c>
      <c r="P617" s="38" t="str">
        <f t="shared" si="39"/>
        <v/>
      </c>
      <c r="R617" s="38">
        <f t="shared" si="40"/>
        <v>0.1</v>
      </c>
      <c r="S617" s="38"/>
      <c r="T617" s="47">
        <v>474326.94337670115</v>
      </c>
      <c r="U617" s="47"/>
      <c r="V617" s="47">
        <f t="shared" si="38"/>
        <v>0</v>
      </c>
      <c r="W617" s="47">
        <f t="shared" si="41"/>
        <v>0</v>
      </c>
      <c r="Z617" s="54"/>
    </row>
    <row r="618" spans="5:26" x14ac:dyDescent="0.2">
      <c r="E618" s="13">
        <v>159687</v>
      </c>
      <c r="F618" s="13" t="s">
        <v>74</v>
      </c>
      <c r="G618" s="47">
        <v>0</v>
      </c>
      <c r="H618" s="47">
        <v>0</v>
      </c>
      <c r="I618" s="47">
        <v>0</v>
      </c>
      <c r="J618" s="47">
        <v>0</v>
      </c>
      <c r="K618" s="47">
        <v>0</v>
      </c>
      <c r="L618" s="47">
        <v>0</v>
      </c>
      <c r="M618" s="47">
        <v>2</v>
      </c>
      <c r="N618" s="47">
        <v>1.6E-2</v>
      </c>
      <c r="O618" s="47">
        <v>1.6E-2</v>
      </c>
      <c r="P618" s="38" t="str">
        <f t="shared" si="39"/>
        <v/>
      </c>
      <c r="R618" s="38">
        <f t="shared" si="40"/>
        <v>0.1</v>
      </c>
      <c r="S618" s="38"/>
      <c r="T618" s="47">
        <v>12863.103549198675</v>
      </c>
      <c r="U618" s="47"/>
      <c r="V618" s="47">
        <f t="shared" si="38"/>
        <v>0</v>
      </c>
      <c r="W618" s="47">
        <f t="shared" si="41"/>
        <v>0</v>
      </c>
      <c r="Z618" s="54"/>
    </row>
    <row r="619" spans="5:26" x14ac:dyDescent="0.2">
      <c r="E619" s="13">
        <v>159686</v>
      </c>
      <c r="F619" s="13" t="s">
        <v>74</v>
      </c>
      <c r="G619" s="47">
        <v>0</v>
      </c>
      <c r="H619" s="47">
        <v>0</v>
      </c>
      <c r="I619" s="47">
        <v>0</v>
      </c>
      <c r="J619" s="47">
        <v>0</v>
      </c>
      <c r="K619" s="47">
        <v>0</v>
      </c>
      <c r="L619" s="47">
        <v>0</v>
      </c>
      <c r="M619" s="47">
        <v>2</v>
      </c>
      <c r="N619" s="47">
        <v>0.998</v>
      </c>
      <c r="O619" s="47">
        <v>0.998</v>
      </c>
      <c r="P619" s="38" t="str">
        <f t="shared" si="39"/>
        <v/>
      </c>
      <c r="R619" s="38">
        <f t="shared" si="40"/>
        <v>0.1</v>
      </c>
      <c r="S619" s="38"/>
      <c r="T619" s="47">
        <v>802336.08388126735</v>
      </c>
      <c r="U619" s="47"/>
      <c r="V619" s="47">
        <f t="shared" si="38"/>
        <v>0</v>
      </c>
      <c r="W619" s="47">
        <f t="shared" si="41"/>
        <v>0</v>
      </c>
      <c r="Z619" s="54"/>
    </row>
    <row r="620" spans="5:26" x14ac:dyDescent="0.2">
      <c r="E620" s="13">
        <v>159685</v>
      </c>
      <c r="F620" s="13" t="s">
        <v>74</v>
      </c>
      <c r="G620" s="47">
        <v>0</v>
      </c>
      <c r="H620" s="47">
        <v>0</v>
      </c>
      <c r="I620" s="47">
        <v>0</v>
      </c>
      <c r="J620" s="47">
        <v>0</v>
      </c>
      <c r="K620" s="47">
        <v>0</v>
      </c>
      <c r="L620" s="47">
        <v>0</v>
      </c>
      <c r="M620" s="47">
        <v>2</v>
      </c>
      <c r="N620" s="47">
        <v>6.6000000000000003E-2</v>
      </c>
      <c r="O620" s="47">
        <v>6.6000000000000003E-2</v>
      </c>
      <c r="P620" s="38" t="str">
        <f t="shared" si="39"/>
        <v/>
      </c>
      <c r="R620" s="38">
        <f t="shared" si="40"/>
        <v>0.1</v>
      </c>
      <c r="S620" s="38"/>
      <c r="T620" s="47">
        <v>53060.302140444546</v>
      </c>
      <c r="U620" s="47"/>
      <c r="V620" s="47">
        <f t="shared" si="38"/>
        <v>0</v>
      </c>
      <c r="W620" s="47">
        <f t="shared" si="41"/>
        <v>0</v>
      </c>
      <c r="Z620" s="54"/>
    </row>
    <row r="621" spans="5:26" x14ac:dyDescent="0.2">
      <c r="E621" s="13">
        <v>159684</v>
      </c>
      <c r="F621" s="13" t="s">
        <v>74</v>
      </c>
      <c r="G621" s="47">
        <v>0</v>
      </c>
      <c r="H621" s="47">
        <v>0</v>
      </c>
      <c r="I621" s="47">
        <v>0</v>
      </c>
      <c r="J621" s="47">
        <v>0</v>
      </c>
      <c r="K621" s="47">
        <v>0</v>
      </c>
      <c r="L621" s="47">
        <v>0</v>
      </c>
      <c r="M621" s="47">
        <v>2</v>
      </c>
      <c r="N621" s="47">
        <v>0.8</v>
      </c>
      <c r="O621" s="47">
        <v>0.8</v>
      </c>
      <c r="P621" s="38" t="str">
        <f t="shared" si="39"/>
        <v/>
      </c>
      <c r="R621" s="38">
        <f t="shared" si="40"/>
        <v>0.1</v>
      </c>
      <c r="S621" s="38"/>
      <c r="T621" s="47">
        <v>643155.1774599338</v>
      </c>
      <c r="U621" s="47"/>
      <c r="V621" s="47">
        <f t="shared" si="38"/>
        <v>0</v>
      </c>
      <c r="W621" s="47">
        <f t="shared" si="41"/>
        <v>0</v>
      </c>
      <c r="Z621" s="54"/>
    </row>
    <row r="622" spans="5:26" x14ac:dyDescent="0.2">
      <c r="E622" s="13">
        <v>159683</v>
      </c>
      <c r="F622" s="13" t="s">
        <v>74</v>
      </c>
      <c r="G622" s="47">
        <v>0</v>
      </c>
      <c r="H622" s="47">
        <v>0</v>
      </c>
      <c r="I622" s="47">
        <v>0</v>
      </c>
      <c r="J622" s="47">
        <v>0</v>
      </c>
      <c r="K622" s="47">
        <v>0</v>
      </c>
      <c r="L622" s="47">
        <v>0</v>
      </c>
      <c r="M622" s="47">
        <v>2</v>
      </c>
      <c r="N622" s="47">
        <v>0.97599999999999998</v>
      </c>
      <c r="O622" s="47">
        <v>0.97599999999999998</v>
      </c>
      <c r="P622" s="38" t="str">
        <f t="shared" si="39"/>
        <v/>
      </c>
      <c r="R622" s="38">
        <f t="shared" si="40"/>
        <v>0.1</v>
      </c>
      <c r="S622" s="38"/>
      <c r="T622" s="47">
        <v>784649.31650111917</v>
      </c>
      <c r="U622" s="47"/>
      <c r="V622" s="47">
        <f t="shared" si="38"/>
        <v>0</v>
      </c>
      <c r="W622" s="47">
        <f t="shared" si="41"/>
        <v>0</v>
      </c>
      <c r="Z622" s="54"/>
    </row>
    <row r="623" spans="5:26" x14ac:dyDescent="0.2">
      <c r="E623" s="13">
        <v>159682</v>
      </c>
      <c r="F623" s="13" t="s">
        <v>74</v>
      </c>
      <c r="G623" s="47">
        <v>0</v>
      </c>
      <c r="H623" s="47">
        <v>0</v>
      </c>
      <c r="I623" s="47">
        <v>0</v>
      </c>
      <c r="J623" s="47">
        <v>0</v>
      </c>
      <c r="K623" s="47">
        <v>0</v>
      </c>
      <c r="L623" s="47">
        <v>0</v>
      </c>
      <c r="M623" s="47">
        <v>2</v>
      </c>
      <c r="N623" s="47">
        <v>2.2759999999999998</v>
      </c>
      <c r="O623" s="47">
        <v>2.2759999999999998</v>
      </c>
      <c r="P623" s="38" t="str">
        <f t="shared" si="39"/>
        <v/>
      </c>
      <c r="R623" s="38">
        <f t="shared" si="40"/>
        <v>0.1</v>
      </c>
      <c r="S623" s="38"/>
      <c r="T623" s="47">
        <v>1829776.4798735115</v>
      </c>
      <c r="U623" s="47"/>
      <c r="V623" s="47">
        <f t="shared" si="38"/>
        <v>0</v>
      </c>
      <c r="W623" s="47">
        <f t="shared" si="41"/>
        <v>0</v>
      </c>
      <c r="Z623" s="54"/>
    </row>
    <row r="624" spans="5:26" x14ac:dyDescent="0.2">
      <c r="E624" s="13">
        <v>159681</v>
      </c>
      <c r="F624" s="13" t="s">
        <v>74</v>
      </c>
      <c r="G624" s="47">
        <v>0</v>
      </c>
      <c r="H624" s="47">
        <v>0</v>
      </c>
      <c r="I624" s="47">
        <v>0</v>
      </c>
      <c r="J624" s="47">
        <v>0</v>
      </c>
      <c r="K624" s="47">
        <v>0</v>
      </c>
      <c r="L624" s="47">
        <v>0</v>
      </c>
      <c r="M624" s="47">
        <v>2</v>
      </c>
      <c r="N624" s="47">
        <v>0.85599999999999998</v>
      </c>
      <c r="O624" s="47">
        <v>0.85599999999999998</v>
      </c>
      <c r="P624" s="38" t="str">
        <f t="shared" si="39"/>
        <v/>
      </c>
      <c r="R624" s="38">
        <f t="shared" si="40"/>
        <v>0.1</v>
      </c>
      <c r="S624" s="38"/>
      <c r="T624" s="47">
        <v>688176.03988212917</v>
      </c>
      <c r="U624" s="47"/>
      <c r="V624" s="47">
        <f t="shared" si="38"/>
        <v>0</v>
      </c>
      <c r="W624" s="47">
        <f t="shared" si="41"/>
        <v>0</v>
      </c>
      <c r="Z624" s="54"/>
    </row>
    <row r="625" spans="5:26" x14ac:dyDescent="0.2">
      <c r="E625" s="13">
        <v>159680</v>
      </c>
      <c r="F625" s="13" t="s">
        <v>74</v>
      </c>
      <c r="G625" s="47">
        <v>0</v>
      </c>
      <c r="H625" s="47">
        <v>0</v>
      </c>
      <c r="I625" s="47">
        <v>0</v>
      </c>
      <c r="J625" s="47">
        <v>0</v>
      </c>
      <c r="K625" s="47">
        <v>0</v>
      </c>
      <c r="L625" s="47">
        <v>0</v>
      </c>
      <c r="M625" s="47">
        <v>2</v>
      </c>
      <c r="N625" s="47">
        <v>0.16600000000000001</v>
      </c>
      <c r="O625" s="47">
        <v>0.16600000000000001</v>
      </c>
      <c r="P625" s="38" t="str">
        <f t="shared" si="39"/>
        <v/>
      </c>
      <c r="R625" s="38">
        <f t="shared" si="40"/>
        <v>0.1</v>
      </c>
      <c r="S625" s="38"/>
      <c r="T625" s="47">
        <v>133454.69932293627</v>
      </c>
      <c r="U625" s="47"/>
      <c r="V625" s="47">
        <f t="shared" si="38"/>
        <v>0</v>
      </c>
      <c r="W625" s="47">
        <f t="shared" si="41"/>
        <v>0</v>
      </c>
      <c r="Z625" s="54"/>
    </row>
    <row r="626" spans="5:26" x14ac:dyDescent="0.2">
      <c r="E626" s="13">
        <v>159679</v>
      </c>
      <c r="F626" s="13" t="s">
        <v>74</v>
      </c>
      <c r="G626" s="47">
        <v>0</v>
      </c>
      <c r="H626" s="47">
        <v>0</v>
      </c>
      <c r="I626" s="47">
        <v>0</v>
      </c>
      <c r="J626" s="47">
        <v>0</v>
      </c>
      <c r="K626" s="47">
        <v>0</v>
      </c>
      <c r="L626" s="47">
        <v>0</v>
      </c>
      <c r="M626" s="47">
        <v>2</v>
      </c>
      <c r="N626" s="47">
        <v>0.96</v>
      </c>
      <c r="O626" s="47">
        <v>0.96</v>
      </c>
      <c r="P626" s="38" t="str">
        <f t="shared" si="39"/>
        <v/>
      </c>
      <c r="R626" s="38">
        <f t="shared" si="40"/>
        <v>0.1</v>
      </c>
      <c r="S626" s="38"/>
      <c r="T626" s="47">
        <v>912110.97894317878</v>
      </c>
      <c r="U626" s="47"/>
      <c r="V626" s="47">
        <f t="shared" si="38"/>
        <v>0</v>
      </c>
      <c r="W626" s="47">
        <f t="shared" si="41"/>
        <v>0</v>
      </c>
      <c r="Z626" s="54"/>
    </row>
    <row r="627" spans="5:26" x14ac:dyDescent="0.2">
      <c r="E627" s="13">
        <v>159678</v>
      </c>
      <c r="F627" s="13" t="s">
        <v>74</v>
      </c>
      <c r="G627" s="47">
        <v>0</v>
      </c>
      <c r="H627" s="47">
        <v>0</v>
      </c>
      <c r="I627" s="47">
        <v>0</v>
      </c>
      <c r="J627" s="47">
        <v>0</v>
      </c>
      <c r="K627" s="47">
        <v>0</v>
      </c>
      <c r="L627" s="47">
        <v>0</v>
      </c>
      <c r="M627" s="47">
        <v>2</v>
      </c>
      <c r="N627" s="47">
        <v>1.05</v>
      </c>
      <c r="O627" s="47">
        <v>1.05</v>
      </c>
      <c r="P627" s="38" t="str">
        <f t="shared" si="39"/>
        <v/>
      </c>
      <c r="R627" s="38">
        <f t="shared" si="40"/>
        <v>0.1</v>
      </c>
      <c r="S627" s="38"/>
      <c r="T627" s="47">
        <v>997621.38321910193</v>
      </c>
      <c r="U627" s="47"/>
      <c r="V627" s="47">
        <f t="shared" si="38"/>
        <v>0</v>
      </c>
      <c r="W627" s="47">
        <f t="shared" si="41"/>
        <v>0</v>
      </c>
      <c r="Z627" s="54"/>
    </row>
    <row r="628" spans="5:26" x14ac:dyDescent="0.2">
      <c r="E628" s="13">
        <v>159677</v>
      </c>
      <c r="F628" s="13" t="s">
        <v>74</v>
      </c>
      <c r="G628" s="47">
        <v>0</v>
      </c>
      <c r="H628" s="47">
        <v>0</v>
      </c>
      <c r="I628" s="47">
        <v>0</v>
      </c>
      <c r="J628" s="47">
        <v>0</v>
      </c>
      <c r="K628" s="47">
        <v>0</v>
      </c>
      <c r="L628" s="47">
        <v>0</v>
      </c>
      <c r="M628" s="47">
        <v>2</v>
      </c>
      <c r="N628" s="47">
        <v>1.05</v>
      </c>
      <c r="O628" s="47">
        <v>1.05</v>
      </c>
      <c r="P628" s="38" t="str">
        <f t="shared" si="39"/>
        <v/>
      </c>
      <c r="R628" s="38">
        <f t="shared" si="40"/>
        <v>0.1</v>
      </c>
      <c r="S628" s="38"/>
      <c r="T628" s="47">
        <v>997621.38321910193</v>
      </c>
      <c r="U628" s="47"/>
      <c r="V628" s="47">
        <f t="shared" si="38"/>
        <v>0</v>
      </c>
      <c r="W628" s="47">
        <f t="shared" si="41"/>
        <v>0</v>
      </c>
      <c r="Z628" s="54"/>
    </row>
    <row r="629" spans="5:26" x14ac:dyDescent="0.2">
      <c r="E629" s="13">
        <v>159676</v>
      </c>
      <c r="F629" s="13" t="s">
        <v>74</v>
      </c>
      <c r="G629" s="47">
        <v>0</v>
      </c>
      <c r="H629" s="47">
        <v>0</v>
      </c>
      <c r="I629" s="47">
        <v>0</v>
      </c>
      <c r="J629" s="47">
        <v>0</v>
      </c>
      <c r="K629" s="47">
        <v>0</v>
      </c>
      <c r="L629" s="47">
        <v>0</v>
      </c>
      <c r="M629" s="47">
        <v>2</v>
      </c>
      <c r="N629" s="47">
        <v>53.124000000000002</v>
      </c>
      <c r="O629" s="47">
        <v>53.124000000000002</v>
      </c>
      <c r="P629" s="38" t="str">
        <f t="shared" si="39"/>
        <v/>
      </c>
      <c r="R629" s="38">
        <f t="shared" si="40"/>
        <v>0.1</v>
      </c>
      <c r="S629" s="38"/>
      <c r="T629" s="47">
        <v>50473941.29726816</v>
      </c>
      <c r="U629" s="47"/>
      <c r="V629" s="47">
        <f t="shared" si="38"/>
        <v>0</v>
      </c>
      <c r="W629" s="47">
        <f t="shared" si="41"/>
        <v>0</v>
      </c>
      <c r="Z629" s="54"/>
    </row>
    <row r="630" spans="5:26" x14ac:dyDescent="0.2">
      <c r="E630" s="13">
        <v>159675</v>
      </c>
      <c r="F630" s="13" t="s">
        <v>74</v>
      </c>
      <c r="G630" s="47">
        <v>0</v>
      </c>
      <c r="H630" s="47">
        <v>0</v>
      </c>
      <c r="I630" s="47">
        <v>0</v>
      </c>
      <c r="J630" s="47">
        <v>0</v>
      </c>
      <c r="K630" s="47">
        <v>0</v>
      </c>
      <c r="L630" s="47">
        <v>0</v>
      </c>
      <c r="M630" s="47">
        <v>2</v>
      </c>
      <c r="N630" s="47">
        <v>1.034</v>
      </c>
      <c r="O630" s="47">
        <v>1.034</v>
      </c>
      <c r="P630" s="38" t="str">
        <f t="shared" si="39"/>
        <v/>
      </c>
      <c r="R630" s="38">
        <f t="shared" si="40"/>
        <v>0.1</v>
      </c>
      <c r="S630" s="38"/>
      <c r="T630" s="47">
        <v>982419.53357004886</v>
      </c>
      <c r="U630" s="47"/>
      <c r="V630" s="47">
        <f t="shared" si="38"/>
        <v>0</v>
      </c>
      <c r="W630" s="47">
        <f t="shared" si="41"/>
        <v>0</v>
      </c>
      <c r="Z630" s="54"/>
    </row>
    <row r="631" spans="5:26" x14ac:dyDescent="0.2">
      <c r="E631" s="13">
        <v>159674</v>
      </c>
      <c r="F631" s="13" t="s">
        <v>74</v>
      </c>
      <c r="G631" s="47">
        <v>0</v>
      </c>
      <c r="H631" s="47">
        <v>0</v>
      </c>
      <c r="I631" s="47">
        <v>0</v>
      </c>
      <c r="J631" s="47">
        <v>0</v>
      </c>
      <c r="K631" s="47">
        <v>0</v>
      </c>
      <c r="L631" s="47">
        <v>0</v>
      </c>
      <c r="M631" s="47">
        <v>2</v>
      </c>
      <c r="N631" s="47">
        <v>1.034</v>
      </c>
      <c r="O631" s="47">
        <v>1.034</v>
      </c>
      <c r="P631" s="38" t="str">
        <f t="shared" si="39"/>
        <v/>
      </c>
      <c r="R631" s="38">
        <f t="shared" si="40"/>
        <v>0.1</v>
      </c>
      <c r="S631" s="38"/>
      <c r="T631" s="47">
        <v>982419.53357004886</v>
      </c>
      <c r="U631" s="47"/>
      <c r="V631" s="47">
        <f t="shared" si="38"/>
        <v>0</v>
      </c>
      <c r="W631" s="47">
        <f t="shared" si="41"/>
        <v>0</v>
      </c>
      <c r="Z631" s="54"/>
    </row>
    <row r="632" spans="5:26" x14ac:dyDescent="0.2">
      <c r="E632" s="13">
        <v>159673</v>
      </c>
      <c r="F632" s="13" t="s">
        <v>74</v>
      </c>
      <c r="G632" s="47">
        <v>0</v>
      </c>
      <c r="H632" s="47">
        <v>0</v>
      </c>
      <c r="I632" s="47">
        <v>0</v>
      </c>
      <c r="J632" s="47">
        <v>0</v>
      </c>
      <c r="K632" s="47">
        <v>0</v>
      </c>
      <c r="L632" s="47">
        <v>0</v>
      </c>
      <c r="M632" s="47">
        <v>2</v>
      </c>
      <c r="N632" s="47">
        <v>46.031999999999996</v>
      </c>
      <c r="O632" s="47">
        <v>46.031999999999996</v>
      </c>
      <c r="P632" s="38" t="str">
        <f t="shared" si="39"/>
        <v/>
      </c>
      <c r="R632" s="38">
        <f t="shared" si="40"/>
        <v>0.1</v>
      </c>
      <c r="S632" s="38"/>
      <c r="T632" s="47">
        <v>43735721.440325424</v>
      </c>
      <c r="U632" s="47"/>
      <c r="V632" s="47">
        <f t="shared" si="38"/>
        <v>0</v>
      </c>
      <c r="W632" s="47">
        <f t="shared" si="41"/>
        <v>0</v>
      </c>
      <c r="Z632" s="54"/>
    </row>
    <row r="633" spans="5:26" x14ac:dyDescent="0.2">
      <c r="E633" s="13">
        <v>159672</v>
      </c>
      <c r="F633" s="13" t="s">
        <v>74</v>
      </c>
      <c r="G633" s="47">
        <v>0</v>
      </c>
      <c r="H633" s="47">
        <v>0</v>
      </c>
      <c r="I633" s="47">
        <v>0</v>
      </c>
      <c r="J633" s="47">
        <v>0</v>
      </c>
      <c r="K633" s="47">
        <v>0</v>
      </c>
      <c r="L633" s="47">
        <v>0</v>
      </c>
      <c r="M633" s="47">
        <v>2</v>
      </c>
      <c r="N633" s="47">
        <v>0.94</v>
      </c>
      <c r="O633" s="47">
        <v>0.94</v>
      </c>
      <c r="P633" s="38" t="str">
        <f t="shared" si="39"/>
        <v/>
      </c>
      <c r="R633" s="38">
        <f t="shared" si="40"/>
        <v>0.1</v>
      </c>
      <c r="S633" s="38"/>
      <c r="T633" s="47">
        <v>893108.66688186245</v>
      </c>
      <c r="U633" s="47"/>
      <c r="V633" s="47">
        <f t="shared" si="38"/>
        <v>0</v>
      </c>
      <c r="W633" s="47">
        <f t="shared" si="41"/>
        <v>0</v>
      </c>
      <c r="Z633" s="54"/>
    </row>
    <row r="634" spans="5:26" x14ac:dyDescent="0.2">
      <c r="E634" s="13">
        <v>159671</v>
      </c>
      <c r="F634" s="13" t="s">
        <v>74</v>
      </c>
      <c r="G634" s="47">
        <v>0</v>
      </c>
      <c r="H634" s="47">
        <v>0</v>
      </c>
      <c r="I634" s="47">
        <v>0</v>
      </c>
      <c r="J634" s="47">
        <v>0</v>
      </c>
      <c r="K634" s="47">
        <v>0</v>
      </c>
      <c r="L634" s="47">
        <v>0</v>
      </c>
      <c r="M634" s="47">
        <v>2</v>
      </c>
      <c r="N634" s="47">
        <v>0.94</v>
      </c>
      <c r="O634" s="47">
        <v>0.94</v>
      </c>
      <c r="P634" s="38" t="str">
        <f t="shared" si="39"/>
        <v/>
      </c>
      <c r="R634" s="38">
        <f t="shared" si="40"/>
        <v>0.1</v>
      </c>
      <c r="S634" s="38"/>
      <c r="T634" s="47">
        <v>893108.66688186245</v>
      </c>
      <c r="U634" s="47"/>
      <c r="V634" s="47">
        <f t="shared" si="38"/>
        <v>0</v>
      </c>
      <c r="W634" s="47">
        <f t="shared" si="41"/>
        <v>0</v>
      </c>
      <c r="Z634" s="54"/>
    </row>
    <row r="635" spans="5:26" x14ac:dyDescent="0.2">
      <c r="E635" s="13">
        <v>159669</v>
      </c>
      <c r="F635" s="13" t="s">
        <v>73</v>
      </c>
      <c r="G635" s="47">
        <v>0</v>
      </c>
      <c r="H635" s="47">
        <v>0</v>
      </c>
      <c r="I635" s="47">
        <v>0</v>
      </c>
      <c r="J635" s="47">
        <v>0</v>
      </c>
      <c r="K635" s="47">
        <v>0</v>
      </c>
      <c r="L635" s="47">
        <v>0</v>
      </c>
      <c r="M635" s="47">
        <v>2</v>
      </c>
      <c r="N635" s="47">
        <v>1</v>
      </c>
      <c r="O635" s="47">
        <v>1</v>
      </c>
      <c r="P635" s="38" t="str">
        <f t="shared" si="39"/>
        <v/>
      </c>
      <c r="R635" s="38">
        <f t="shared" si="40"/>
        <v>0.1</v>
      </c>
      <c r="S635" s="38"/>
      <c r="T635" s="47">
        <v>1015906.6421219738</v>
      </c>
      <c r="U635" s="47"/>
      <c r="V635" s="47">
        <f t="shared" si="38"/>
        <v>1015906.6421219738</v>
      </c>
      <c r="W635" s="47">
        <f t="shared" si="41"/>
        <v>101590.66421219739</v>
      </c>
      <c r="Z635" s="54"/>
    </row>
    <row r="636" spans="5:26" x14ac:dyDescent="0.2">
      <c r="E636" s="13">
        <v>159668</v>
      </c>
      <c r="F636" s="13" t="s">
        <v>73</v>
      </c>
      <c r="G636" s="47">
        <v>0.55000000000000004</v>
      </c>
      <c r="H636" s="47">
        <v>0.45</v>
      </c>
      <c r="I636" s="47">
        <v>0</v>
      </c>
      <c r="J636" s="47">
        <v>0</v>
      </c>
      <c r="K636" s="47">
        <v>0</v>
      </c>
      <c r="L636" s="47">
        <v>1</v>
      </c>
      <c r="M636" s="47">
        <v>2</v>
      </c>
      <c r="N636" s="47">
        <v>1</v>
      </c>
      <c r="O636" s="47">
        <v>0</v>
      </c>
      <c r="P636" s="38">
        <f t="shared" si="39"/>
        <v>0.52625000000000011</v>
      </c>
      <c r="R636" s="38">
        <f t="shared" si="40"/>
        <v>0.52625000000000011</v>
      </c>
      <c r="S636" s="38"/>
      <c r="T636" s="47">
        <v>1015906.6421219738</v>
      </c>
      <c r="U636" s="47"/>
      <c r="V636" s="47">
        <f t="shared" si="38"/>
        <v>1015906.6421219738</v>
      </c>
      <c r="W636" s="47">
        <f t="shared" si="41"/>
        <v>534620.87041668885</v>
      </c>
      <c r="Z636" s="54"/>
    </row>
    <row r="637" spans="5:26" x14ac:dyDescent="0.2">
      <c r="E637" s="13">
        <v>159667</v>
      </c>
      <c r="F637" s="13" t="s">
        <v>73</v>
      </c>
      <c r="G637" s="47">
        <v>58.317999999999998</v>
      </c>
      <c r="H637" s="47">
        <v>4.8099999999999996</v>
      </c>
      <c r="I637" s="47">
        <v>0.84599999999999997</v>
      </c>
      <c r="J637" s="47">
        <v>0</v>
      </c>
      <c r="K637" s="47">
        <v>0</v>
      </c>
      <c r="L637" s="47">
        <v>63.973999999999997</v>
      </c>
      <c r="M637" s="47">
        <v>2</v>
      </c>
      <c r="N637" s="47">
        <v>63.975999999999999</v>
      </c>
      <c r="O637" s="47">
        <v>2.0000000000024443E-3</v>
      </c>
      <c r="P637" s="38">
        <f t="shared" si="39"/>
        <v>0.62304217338293688</v>
      </c>
      <c r="R637" s="38">
        <f t="shared" si="40"/>
        <v>0.62304217338293688</v>
      </c>
      <c r="S637" s="38"/>
      <c r="T637" s="47">
        <v>64993643.336395405</v>
      </c>
      <c r="U637" s="47"/>
      <c r="V637" s="47">
        <f t="shared" si="38"/>
        <v>64993643.336395405</v>
      </c>
      <c r="W637" s="47">
        <f t="shared" si="41"/>
        <v>40493780.800383225</v>
      </c>
      <c r="Z637" s="54"/>
    </row>
    <row r="638" spans="5:26" x14ac:dyDescent="0.2">
      <c r="E638" s="13">
        <v>159666</v>
      </c>
      <c r="F638" s="13" t="s">
        <v>74</v>
      </c>
      <c r="G638" s="47">
        <v>0</v>
      </c>
      <c r="H638" s="47">
        <v>0</v>
      </c>
      <c r="I638" s="47">
        <v>0</v>
      </c>
      <c r="J638" s="47">
        <v>0</v>
      </c>
      <c r="K638" s="47">
        <v>0</v>
      </c>
      <c r="L638" s="47">
        <v>0</v>
      </c>
      <c r="M638" s="47">
        <v>2</v>
      </c>
      <c r="N638" s="47">
        <v>42.7</v>
      </c>
      <c r="O638" s="47">
        <v>42.7</v>
      </c>
      <c r="P638" s="38" t="str">
        <f t="shared" si="39"/>
        <v/>
      </c>
      <c r="R638" s="38">
        <f t="shared" si="40"/>
        <v>0.1</v>
      </c>
      <c r="S638" s="38"/>
      <c r="T638" s="47">
        <v>41100075.565760225</v>
      </c>
      <c r="U638" s="47"/>
      <c r="V638" s="47">
        <f t="shared" si="38"/>
        <v>0</v>
      </c>
      <c r="W638" s="47">
        <f t="shared" si="41"/>
        <v>0</v>
      </c>
      <c r="Z638" s="54"/>
    </row>
    <row r="639" spans="5:26" x14ac:dyDescent="0.2">
      <c r="E639" s="13">
        <v>159665</v>
      </c>
      <c r="F639" s="13" t="s">
        <v>73</v>
      </c>
      <c r="G639" s="47">
        <v>1.1245000000000001</v>
      </c>
      <c r="H639" s="47">
        <v>0.51949999999999996</v>
      </c>
      <c r="I639" s="47">
        <v>0</v>
      </c>
      <c r="J639" s="47">
        <v>0</v>
      </c>
      <c r="K639" s="47">
        <v>0</v>
      </c>
      <c r="L639" s="47">
        <v>1.6440000000000001</v>
      </c>
      <c r="M639" s="47">
        <v>2</v>
      </c>
      <c r="N639" s="47">
        <v>1.6439999999999999</v>
      </c>
      <c r="O639" s="47">
        <v>0</v>
      </c>
      <c r="P639" s="38">
        <f t="shared" si="39"/>
        <v>0.56310066909975676</v>
      </c>
      <c r="R639" s="38">
        <f t="shared" si="40"/>
        <v>0.56310066909975676</v>
      </c>
      <c r="S639" s="38"/>
      <c r="T639" s="47">
        <v>1670150.5196485249</v>
      </c>
      <c r="U639" s="47"/>
      <c r="V639" s="47">
        <f t="shared" si="38"/>
        <v>1670150.5196485249</v>
      </c>
      <c r="W639" s="47">
        <f t="shared" si="41"/>
        <v>940462.87511139084</v>
      </c>
      <c r="Z639" s="54"/>
    </row>
    <row r="640" spans="5:26" x14ac:dyDescent="0.2">
      <c r="E640" s="13">
        <v>159664</v>
      </c>
      <c r="F640" s="13" t="s">
        <v>73</v>
      </c>
      <c r="G640" s="47">
        <v>1.284</v>
      </c>
      <c r="H640" s="47">
        <v>0</v>
      </c>
      <c r="I640" s="47">
        <v>0</v>
      </c>
      <c r="J640" s="47">
        <v>0</v>
      </c>
      <c r="K640" s="47">
        <v>0</v>
      </c>
      <c r="L640" s="47">
        <v>1.284</v>
      </c>
      <c r="M640" s="47">
        <v>2</v>
      </c>
      <c r="N640" s="47">
        <v>1.284</v>
      </c>
      <c r="O640" s="47">
        <v>0</v>
      </c>
      <c r="P640" s="38">
        <f t="shared" si="39"/>
        <v>0.65</v>
      </c>
      <c r="R640" s="38">
        <f t="shared" si="40"/>
        <v>0.65</v>
      </c>
      <c r="S640" s="38"/>
      <c r="T640" s="47">
        <v>1304424.1284846147</v>
      </c>
      <c r="U640" s="47"/>
      <c r="V640" s="47">
        <f t="shared" si="38"/>
        <v>1304424.1284846147</v>
      </c>
      <c r="W640" s="47">
        <f t="shared" si="41"/>
        <v>847875.68351499957</v>
      </c>
      <c r="Z640" s="54"/>
    </row>
    <row r="641" spans="5:26" x14ac:dyDescent="0.2">
      <c r="E641" s="13">
        <v>159663</v>
      </c>
      <c r="F641" s="13" t="s">
        <v>73</v>
      </c>
      <c r="G641" s="47">
        <v>0.32</v>
      </c>
      <c r="H641" s="47">
        <v>0.04</v>
      </c>
      <c r="I641" s="47">
        <v>0</v>
      </c>
      <c r="J641" s="47">
        <v>0</v>
      </c>
      <c r="K641" s="47">
        <v>0</v>
      </c>
      <c r="L641" s="47">
        <v>0.36</v>
      </c>
      <c r="M641" s="47">
        <v>2</v>
      </c>
      <c r="N641" s="47">
        <v>0.36</v>
      </c>
      <c r="O641" s="47">
        <v>0</v>
      </c>
      <c r="P641" s="38">
        <f t="shared" si="39"/>
        <v>0.61944444444444458</v>
      </c>
      <c r="R641" s="38">
        <f t="shared" si="40"/>
        <v>0.61944444444444458</v>
      </c>
      <c r="S641" s="38"/>
      <c r="T641" s="47">
        <v>365726.39116391062</v>
      </c>
      <c r="U641" s="47"/>
      <c r="V641" s="47">
        <f t="shared" si="38"/>
        <v>365726.39116391062</v>
      </c>
      <c r="W641" s="47">
        <f t="shared" si="41"/>
        <v>226547.18119320023</v>
      </c>
      <c r="Z641" s="54"/>
    </row>
    <row r="642" spans="5:26" x14ac:dyDescent="0.2">
      <c r="E642" s="13">
        <v>159662</v>
      </c>
      <c r="F642" s="13" t="s">
        <v>73</v>
      </c>
      <c r="G642" s="47">
        <v>1.4430000000000001</v>
      </c>
      <c r="H642" s="47">
        <v>0.20300000000000001</v>
      </c>
      <c r="I642" s="47">
        <v>0</v>
      </c>
      <c r="J642" s="47">
        <v>0</v>
      </c>
      <c r="K642" s="47">
        <v>0</v>
      </c>
      <c r="L642" s="47">
        <v>1.6460000000000001</v>
      </c>
      <c r="M642" s="47">
        <v>2</v>
      </c>
      <c r="N642" s="47">
        <v>1.6459999999999999</v>
      </c>
      <c r="O642" s="47">
        <v>0</v>
      </c>
      <c r="P642" s="38">
        <f t="shared" si="39"/>
        <v>0.61608444714459298</v>
      </c>
      <c r="R642" s="38">
        <f t="shared" si="40"/>
        <v>0.61608444714459298</v>
      </c>
      <c r="S642" s="38"/>
      <c r="T642" s="47">
        <v>1672182.3329327689</v>
      </c>
      <c r="U642" s="47"/>
      <c r="V642" s="47">
        <f t="shared" si="38"/>
        <v>1672182.3329327689</v>
      </c>
      <c r="W642" s="47">
        <f t="shared" si="41"/>
        <v>1030205.5281098406</v>
      </c>
      <c r="Z642" s="54"/>
    </row>
    <row r="643" spans="5:26" x14ac:dyDescent="0.2">
      <c r="E643" s="13">
        <v>159661</v>
      </c>
      <c r="F643" s="13" t="s">
        <v>73</v>
      </c>
      <c r="G643" s="47">
        <v>0</v>
      </c>
      <c r="H643" s="47">
        <v>0</v>
      </c>
      <c r="I643" s="47">
        <v>0</v>
      </c>
      <c r="J643" s="47">
        <v>0</v>
      </c>
      <c r="K643" s="47">
        <v>0</v>
      </c>
      <c r="L643" s="47">
        <v>0</v>
      </c>
      <c r="M643" s="47">
        <v>2</v>
      </c>
      <c r="N643" s="47">
        <v>0.16400000000000001</v>
      </c>
      <c r="O643" s="47">
        <v>0.16400000000000001</v>
      </c>
      <c r="P643" s="38" t="str">
        <f t="shared" si="39"/>
        <v/>
      </c>
      <c r="R643" s="38">
        <f t="shared" si="40"/>
        <v>0.1</v>
      </c>
      <c r="S643" s="38"/>
      <c r="T643" s="47">
        <v>166608.68930800376</v>
      </c>
      <c r="U643" s="47"/>
      <c r="V643" s="47">
        <f t="shared" si="38"/>
        <v>166608.68930800376</v>
      </c>
      <c r="W643" s="47">
        <f t="shared" si="41"/>
        <v>16660.868930800378</v>
      </c>
      <c r="Z643" s="54"/>
    </row>
    <row r="644" spans="5:26" x14ac:dyDescent="0.2">
      <c r="E644" s="13">
        <v>159660</v>
      </c>
      <c r="F644" s="13" t="s">
        <v>73</v>
      </c>
      <c r="G644" s="47">
        <v>0.1835</v>
      </c>
      <c r="H644" s="47">
        <v>4.65E-2</v>
      </c>
      <c r="I644" s="47">
        <v>0</v>
      </c>
      <c r="J644" s="47">
        <v>0</v>
      </c>
      <c r="K644" s="47">
        <v>0</v>
      </c>
      <c r="L644" s="47">
        <v>0.22999999999999998</v>
      </c>
      <c r="M644" s="47">
        <v>2</v>
      </c>
      <c r="N644" s="47">
        <v>0.248</v>
      </c>
      <c r="O644" s="47">
        <v>1.8000000000000016E-2</v>
      </c>
      <c r="P644" s="38">
        <f t="shared" si="39"/>
        <v>0.59440217391304362</v>
      </c>
      <c r="R644" s="38">
        <f t="shared" si="40"/>
        <v>0.59440217391304362</v>
      </c>
      <c r="S644" s="38"/>
      <c r="T644" s="47">
        <v>251944.8472462495</v>
      </c>
      <c r="U644" s="47"/>
      <c r="V644" s="47">
        <f t="shared" si="38"/>
        <v>251944.8472462495</v>
      </c>
      <c r="W644" s="47">
        <f t="shared" si="41"/>
        <v>149756.5649093604</v>
      </c>
      <c r="Z644" s="54"/>
    </row>
    <row r="645" spans="5:26" x14ac:dyDescent="0.2">
      <c r="E645" s="13">
        <v>159659</v>
      </c>
      <c r="F645" s="13" t="s">
        <v>73</v>
      </c>
      <c r="G645" s="47">
        <v>0.64759999999999995</v>
      </c>
      <c r="H645" s="47">
        <v>0.25669999999999998</v>
      </c>
      <c r="I645" s="47">
        <v>0</v>
      </c>
      <c r="J645" s="47">
        <v>0</v>
      </c>
      <c r="K645" s="47">
        <v>0.25829999999999997</v>
      </c>
      <c r="L645" s="47">
        <v>1.1625999999999999</v>
      </c>
      <c r="M645" s="47">
        <v>2</v>
      </c>
      <c r="N645" s="47">
        <v>1.204</v>
      </c>
      <c r="O645" s="47">
        <v>4.1400000000000103E-2</v>
      </c>
      <c r="P645" s="38">
        <f t="shared" si="39"/>
        <v>0.46708455186650621</v>
      </c>
      <c r="R645" s="38">
        <f t="shared" si="40"/>
        <v>0.46708455186650621</v>
      </c>
      <c r="S645" s="38"/>
      <c r="T645" s="47">
        <v>1223151.5971148564</v>
      </c>
      <c r="U645" s="47"/>
      <c r="V645" s="47">
        <f t="shared" si="38"/>
        <v>1223151.5971148564</v>
      </c>
      <c r="W645" s="47">
        <f t="shared" si="41"/>
        <v>571315.21560319408</v>
      </c>
      <c r="Z645" s="54"/>
    </row>
    <row r="646" spans="5:26" x14ac:dyDescent="0.2">
      <c r="E646" s="13">
        <v>159658</v>
      </c>
      <c r="F646" s="13" t="s">
        <v>73</v>
      </c>
      <c r="G646" s="47">
        <v>0.94289999999999996</v>
      </c>
      <c r="H646" s="47">
        <v>0.26779999999999998</v>
      </c>
      <c r="I646" s="47">
        <v>0.24129999999999999</v>
      </c>
      <c r="J646" s="47">
        <v>0</v>
      </c>
      <c r="K646" s="47">
        <v>0</v>
      </c>
      <c r="L646" s="47">
        <v>1.452</v>
      </c>
      <c r="M646" s="47">
        <v>2</v>
      </c>
      <c r="N646" s="47">
        <v>1.452</v>
      </c>
      <c r="O646" s="47">
        <v>0</v>
      </c>
      <c r="P646" s="38">
        <f t="shared" si="39"/>
        <v>0.52034263085399446</v>
      </c>
      <c r="R646" s="38">
        <f t="shared" si="40"/>
        <v>0.52034263085399446</v>
      </c>
      <c r="S646" s="38"/>
      <c r="T646" s="47">
        <v>1475096.444361106</v>
      </c>
      <c r="U646" s="47"/>
      <c r="V646" s="47">
        <f t="shared" si="38"/>
        <v>1475096.444361106</v>
      </c>
      <c r="W646" s="47">
        <f t="shared" si="41"/>
        <v>767555.56462223083</v>
      </c>
      <c r="Z646" s="54"/>
    </row>
    <row r="647" spans="5:26" x14ac:dyDescent="0.2">
      <c r="E647" s="13">
        <v>159657</v>
      </c>
      <c r="F647" s="13" t="s">
        <v>73</v>
      </c>
      <c r="G647" s="47">
        <v>68.292829999999995</v>
      </c>
      <c r="H647" s="47">
        <v>7.0151700000000003</v>
      </c>
      <c r="I647" s="47">
        <v>1.56</v>
      </c>
      <c r="J647" s="47">
        <v>0.57999999999999996</v>
      </c>
      <c r="K647" s="47">
        <v>0</v>
      </c>
      <c r="L647" s="47">
        <v>77.447999999999993</v>
      </c>
      <c r="M647" s="47">
        <v>2</v>
      </c>
      <c r="N647" s="47">
        <v>77.447999999999993</v>
      </c>
      <c r="O647" s="47">
        <v>0</v>
      </c>
      <c r="P647" s="38">
        <f t="shared" si="39"/>
        <v>0.61140414536204934</v>
      </c>
      <c r="R647" s="38">
        <f t="shared" si="40"/>
        <v>0.61140414536204934</v>
      </c>
      <c r="S647" s="38"/>
      <c r="T647" s="47">
        <v>78679937.619062632</v>
      </c>
      <c r="U647" s="47"/>
      <c r="V647" s="47">
        <f t="shared" si="38"/>
        <v>78679937.619062632</v>
      </c>
      <c r="W647" s="47">
        <f t="shared" si="41"/>
        <v>48105240.017122343</v>
      </c>
      <c r="Z647" s="54"/>
    </row>
    <row r="648" spans="5:26" x14ac:dyDescent="0.2">
      <c r="E648" s="13">
        <v>126845</v>
      </c>
      <c r="F648" s="13" t="s">
        <v>73</v>
      </c>
      <c r="G648" s="47">
        <v>2.9820000000000002</v>
      </c>
      <c r="H648" s="47">
        <v>6.2E-2</v>
      </c>
      <c r="I648" s="47">
        <v>0</v>
      </c>
      <c r="J648" s="47">
        <v>0</v>
      </c>
      <c r="K648" s="47">
        <v>0</v>
      </c>
      <c r="L648" s="47">
        <v>3.044</v>
      </c>
      <c r="M648" s="47">
        <v>2</v>
      </c>
      <c r="N648" s="47">
        <v>3.044</v>
      </c>
      <c r="O648" s="47">
        <v>0</v>
      </c>
      <c r="P648" s="38">
        <f t="shared" si="39"/>
        <v>0.6443988173455979</v>
      </c>
      <c r="R648" s="38">
        <f t="shared" si="40"/>
        <v>0.6443988173455979</v>
      </c>
      <c r="S648" s="38"/>
      <c r="T648" s="47">
        <v>2929944.4970064196</v>
      </c>
      <c r="U648" s="47"/>
      <c r="V648" s="47">
        <f t="shared" si="38"/>
        <v>2929944.4970064196</v>
      </c>
      <c r="W648" s="47">
        <f t="shared" si="41"/>
        <v>1888052.7687591794</v>
      </c>
      <c r="Z648" s="54"/>
    </row>
    <row r="649" spans="5:26" x14ac:dyDescent="0.2">
      <c r="E649" s="13">
        <v>126844</v>
      </c>
      <c r="F649" s="13" t="s">
        <v>74</v>
      </c>
      <c r="G649" s="47">
        <v>0</v>
      </c>
      <c r="H649" s="47">
        <v>0</v>
      </c>
      <c r="I649" s="47">
        <v>0</v>
      </c>
      <c r="J649" s="47">
        <v>0</v>
      </c>
      <c r="K649" s="47">
        <v>0</v>
      </c>
      <c r="L649" s="47">
        <v>0</v>
      </c>
      <c r="M649" s="47">
        <v>2</v>
      </c>
      <c r="N649" s="47">
        <v>77.2</v>
      </c>
      <c r="O649" s="47">
        <v>77.2</v>
      </c>
      <c r="P649" s="38" t="str">
        <f t="shared" si="39"/>
        <v/>
      </c>
      <c r="R649" s="38">
        <f t="shared" si="40"/>
        <v>0.1</v>
      </c>
      <c r="S649" s="38"/>
      <c r="T649" s="47">
        <v>73348924.556680635</v>
      </c>
      <c r="U649" s="47"/>
      <c r="V649" s="47">
        <f t="shared" si="38"/>
        <v>0</v>
      </c>
      <c r="W649" s="47">
        <f t="shared" si="41"/>
        <v>0</v>
      </c>
      <c r="Z649" s="54"/>
    </row>
    <row r="650" spans="5:26" x14ac:dyDescent="0.2">
      <c r="E650" s="13">
        <v>126843</v>
      </c>
      <c r="F650" s="13" t="s">
        <v>74</v>
      </c>
      <c r="G650" s="47">
        <v>0</v>
      </c>
      <c r="H650" s="47">
        <v>0</v>
      </c>
      <c r="I650" s="47">
        <v>0</v>
      </c>
      <c r="J650" s="47">
        <v>0</v>
      </c>
      <c r="K650" s="47">
        <v>0</v>
      </c>
      <c r="L650" s="47">
        <v>0</v>
      </c>
      <c r="M650" s="47">
        <v>2</v>
      </c>
      <c r="N650" s="47">
        <v>0.97</v>
      </c>
      <c r="O650" s="47">
        <v>0.97</v>
      </c>
      <c r="P650" s="38" t="str">
        <f t="shared" si="39"/>
        <v/>
      </c>
      <c r="R650" s="38">
        <f t="shared" si="40"/>
        <v>0.1</v>
      </c>
      <c r="S650" s="38"/>
      <c r="T650" s="47">
        <v>921612.13497383683</v>
      </c>
      <c r="U650" s="47"/>
      <c r="V650" s="47">
        <f t="shared" si="38"/>
        <v>0</v>
      </c>
      <c r="W650" s="47">
        <f t="shared" si="41"/>
        <v>0</v>
      </c>
      <c r="Z650" s="54"/>
    </row>
    <row r="651" spans="5:26" x14ac:dyDescent="0.2">
      <c r="E651" s="13">
        <v>126842</v>
      </c>
      <c r="F651" s="13" t="s">
        <v>74</v>
      </c>
      <c r="G651" s="47">
        <v>0</v>
      </c>
      <c r="H651" s="47">
        <v>0</v>
      </c>
      <c r="I651" s="47">
        <v>0</v>
      </c>
      <c r="J651" s="47">
        <v>0</v>
      </c>
      <c r="K651" s="47">
        <v>0</v>
      </c>
      <c r="L651" s="47">
        <v>0</v>
      </c>
      <c r="M651" s="47">
        <v>2</v>
      </c>
      <c r="N651" s="47">
        <v>52.5</v>
      </c>
      <c r="O651" s="47">
        <v>52.5</v>
      </c>
      <c r="P651" s="38" t="str">
        <f t="shared" si="39"/>
        <v/>
      </c>
      <c r="R651" s="38">
        <f t="shared" si="40"/>
        <v>0.1</v>
      </c>
      <c r="S651" s="38"/>
      <c r="T651" s="47">
        <v>49881069.160955086</v>
      </c>
      <c r="U651" s="47"/>
      <c r="V651" s="47">
        <f t="shared" si="38"/>
        <v>0</v>
      </c>
      <c r="W651" s="47">
        <f t="shared" si="41"/>
        <v>0</v>
      </c>
      <c r="Z651" s="54"/>
    </row>
    <row r="652" spans="5:26" x14ac:dyDescent="0.2">
      <c r="E652" s="13">
        <v>126841</v>
      </c>
      <c r="F652" s="13" t="s">
        <v>74</v>
      </c>
      <c r="G652" s="47">
        <v>0</v>
      </c>
      <c r="H652" s="47">
        <v>0</v>
      </c>
      <c r="I652" s="47">
        <v>0</v>
      </c>
      <c r="J652" s="47">
        <v>0</v>
      </c>
      <c r="K652" s="47">
        <v>0</v>
      </c>
      <c r="L652" s="47">
        <v>0</v>
      </c>
      <c r="M652" s="47">
        <v>2</v>
      </c>
      <c r="N652" s="47">
        <v>68.245999999999995</v>
      </c>
      <c r="O652" s="47">
        <v>68.245999999999995</v>
      </c>
      <c r="P652" s="38" t="str">
        <f t="shared" si="39"/>
        <v/>
      </c>
      <c r="R652" s="38">
        <f t="shared" si="40"/>
        <v>0.1</v>
      </c>
      <c r="S652" s="38"/>
      <c r="T652" s="47">
        <v>64841589.446829341</v>
      </c>
      <c r="U652" s="47"/>
      <c r="V652" s="47">
        <f t="shared" si="38"/>
        <v>0</v>
      </c>
      <c r="W652" s="47">
        <f t="shared" si="41"/>
        <v>0</v>
      </c>
      <c r="Z652" s="54"/>
    </row>
    <row r="653" spans="5:26" x14ac:dyDescent="0.2">
      <c r="E653" s="13">
        <v>126840</v>
      </c>
      <c r="F653" s="13" t="s">
        <v>74</v>
      </c>
      <c r="G653" s="47">
        <v>0</v>
      </c>
      <c r="H653" s="47">
        <v>0</v>
      </c>
      <c r="I653" s="47">
        <v>0</v>
      </c>
      <c r="J653" s="47">
        <v>0</v>
      </c>
      <c r="K653" s="47">
        <v>0</v>
      </c>
      <c r="L653" s="47">
        <v>0</v>
      </c>
      <c r="M653" s="47">
        <v>2</v>
      </c>
      <c r="N653" s="47">
        <v>2.0939999999999999</v>
      </c>
      <c r="O653" s="47">
        <v>2.0939999999999999</v>
      </c>
      <c r="P653" s="38" t="str">
        <f t="shared" si="39"/>
        <v/>
      </c>
      <c r="R653" s="38">
        <f t="shared" si="40"/>
        <v>0.1</v>
      </c>
      <c r="S653" s="38"/>
      <c r="T653" s="47">
        <v>1989542.0728198085</v>
      </c>
      <c r="U653" s="47"/>
      <c r="V653" s="47">
        <f t="shared" si="38"/>
        <v>0</v>
      </c>
      <c r="W653" s="47">
        <f t="shared" si="41"/>
        <v>0</v>
      </c>
      <c r="Z653" s="54"/>
    </row>
    <row r="654" spans="5:26" x14ac:dyDescent="0.2">
      <c r="E654" s="13">
        <v>126839</v>
      </c>
      <c r="F654" s="13" t="s">
        <v>73</v>
      </c>
      <c r="G654" s="47">
        <v>0</v>
      </c>
      <c r="H654" s="47">
        <v>0</v>
      </c>
      <c r="I654" s="47">
        <v>0</v>
      </c>
      <c r="J654" s="47">
        <v>0</v>
      </c>
      <c r="K654" s="47">
        <v>0</v>
      </c>
      <c r="L654" s="47">
        <v>0</v>
      </c>
      <c r="M654" s="47">
        <v>2</v>
      </c>
      <c r="N654" s="47">
        <v>0.3</v>
      </c>
      <c r="O654" s="47">
        <v>0.3</v>
      </c>
      <c r="P654" s="38" t="str">
        <f t="shared" si="39"/>
        <v/>
      </c>
      <c r="R654" s="38">
        <f t="shared" si="40"/>
        <v>0.1</v>
      </c>
      <c r="S654" s="38"/>
      <c r="T654" s="47">
        <v>304771.99263659213</v>
      </c>
      <c r="U654" s="47"/>
      <c r="V654" s="47">
        <f t="shared" si="38"/>
        <v>304771.99263659213</v>
      </c>
      <c r="W654" s="47">
        <f t="shared" si="41"/>
        <v>30477.199263659215</v>
      </c>
      <c r="Z654" s="54"/>
    </row>
    <row r="655" spans="5:26" x14ac:dyDescent="0.2">
      <c r="E655" s="13">
        <v>126838</v>
      </c>
      <c r="F655" s="13" t="s">
        <v>73</v>
      </c>
      <c r="G655" s="47">
        <v>0</v>
      </c>
      <c r="H655" s="47">
        <v>0</v>
      </c>
      <c r="I655" s="47">
        <v>0</v>
      </c>
      <c r="J655" s="47">
        <v>0</v>
      </c>
      <c r="K655" s="47">
        <v>0</v>
      </c>
      <c r="L655" s="47">
        <v>0</v>
      </c>
      <c r="M655" s="47">
        <v>2</v>
      </c>
      <c r="N655" s="47">
        <v>0.29599999999999999</v>
      </c>
      <c r="O655" s="47">
        <v>0.29599999999999999</v>
      </c>
      <c r="P655" s="38" t="str">
        <f t="shared" si="39"/>
        <v/>
      </c>
      <c r="R655" s="38">
        <f t="shared" si="40"/>
        <v>0.1</v>
      </c>
      <c r="S655" s="38"/>
      <c r="T655" s="47">
        <v>284909.18893360713</v>
      </c>
      <c r="U655" s="47"/>
      <c r="V655" s="47">
        <f t="shared" si="38"/>
        <v>284909.18893360713</v>
      </c>
      <c r="W655" s="47">
        <f t="shared" si="41"/>
        <v>28490.918893360715</v>
      </c>
      <c r="Z655" s="54"/>
    </row>
    <row r="656" spans="5:26" x14ac:dyDescent="0.2">
      <c r="E656" s="13">
        <v>126837</v>
      </c>
      <c r="F656" s="13" t="s">
        <v>73</v>
      </c>
      <c r="G656" s="47">
        <v>0</v>
      </c>
      <c r="H656" s="47">
        <v>0</v>
      </c>
      <c r="I656" s="47">
        <v>0</v>
      </c>
      <c r="J656" s="47">
        <v>0</v>
      </c>
      <c r="K656" s="47">
        <v>0</v>
      </c>
      <c r="L656" s="47">
        <v>0</v>
      </c>
      <c r="M656" s="47">
        <v>2</v>
      </c>
      <c r="N656" s="47">
        <v>0.4</v>
      </c>
      <c r="O656" s="47">
        <v>0.4</v>
      </c>
      <c r="P656" s="38" t="str">
        <f t="shared" si="39"/>
        <v/>
      </c>
      <c r="R656" s="38">
        <f t="shared" si="40"/>
        <v>0.1</v>
      </c>
      <c r="S656" s="38"/>
      <c r="T656" s="47">
        <v>385012.4174778476</v>
      </c>
      <c r="U656" s="47"/>
      <c r="V656" s="47">
        <f t="shared" si="38"/>
        <v>385012.4174778476</v>
      </c>
      <c r="W656" s="47">
        <f t="shared" si="41"/>
        <v>38501.241747784763</v>
      </c>
      <c r="Z656" s="54"/>
    </row>
    <row r="657" spans="5:26" x14ac:dyDescent="0.2">
      <c r="E657" s="13">
        <v>126836</v>
      </c>
      <c r="F657" s="13" t="s">
        <v>73</v>
      </c>
      <c r="G657" s="47">
        <v>0</v>
      </c>
      <c r="H657" s="47">
        <v>0</v>
      </c>
      <c r="I657" s="47">
        <v>0</v>
      </c>
      <c r="J657" s="47">
        <v>0</v>
      </c>
      <c r="K657" s="47">
        <v>0</v>
      </c>
      <c r="L657" s="47">
        <v>0</v>
      </c>
      <c r="M657" s="47">
        <v>2</v>
      </c>
      <c r="N657" s="47">
        <v>0.14799999999999999</v>
      </c>
      <c r="O657" s="47">
        <v>0.14799999999999999</v>
      </c>
      <c r="P657" s="38" t="str">
        <f t="shared" si="39"/>
        <v/>
      </c>
      <c r="R657" s="38">
        <f t="shared" si="40"/>
        <v>0.1</v>
      </c>
      <c r="S657" s="38"/>
      <c r="T657" s="47">
        <v>142454.59446680357</v>
      </c>
      <c r="U657" s="47"/>
      <c r="V657" s="47">
        <f t="shared" si="38"/>
        <v>142454.59446680357</v>
      </c>
      <c r="W657" s="47">
        <f t="shared" si="41"/>
        <v>14245.459446680357</v>
      </c>
      <c r="Z657" s="54"/>
    </row>
    <row r="658" spans="5:26" x14ac:dyDescent="0.2">
      <c r="E658" s="13">
        <v>126835</v>
      </c>
      <c r="F658" s="13" t="s">
        <v>73</v>
      </c>
      <c r="G658" s="47">
        <v>0</v>
      </c>
      <c r="H658" s="47">
        <v>0</v>
      </c>
      <c r="I658" s="47">
        <v>0</v>
      </c>
      <c r="J658" s="47">
        <v>0</v>
      </c>
      <c r="K658" s="47">
        <v>0</v>
      </c>
      <c r="L658" s="47">
        <v>0</v>
      </c>
      <c r="M658" s="47">
        <v>2</v>
      </c>
      <c r="N658" s="47">
        <v>0.4</v>
      </c>
      <c r="O658" s="47">
        <v>0.4</v>
      </c>
      <c r="P658" s="38" t="str">
        <f t="shared" si="39"/>
        <v/>
      </c>
      <c r="R658" s="38">
        <f t="shared" si="40"/>
        <v>0.1</v>
      </c>
      <c r="S658" s="38"/>
      <c r="T658" s="47">
        <v>406362.65684878966</v>
      </c>
      <c r="U658" s="47"/>
      <c r="V658" s="47">
        <f t="shared" si="38"/>
        <v>406362.65684878966</v>
      </c>
      <c r="W658" s="47">
        <f t="shared" si="41"/>
        <v>40636.26568487897</v>
      </c>
      <c r="Z658" s="54"/>
    </row>
    <row r="659" spans="5:26" x14ac:dyDescent="0.2">
      <c r="E659" s="13">
        <v>126834</v>
      </c>
      <c r="F659" s="13" t="s">
        <v>73</v>
      </c>
      <c r="G659" s="47">
        <v>0.22700000000000001</v>
      </c>
      <c r="H659" s="47">
        <v>3.1E-2</v>
      </c>
      <c r="I659" s="47">
        <v>0</v>
      </c>
      <c r="J659" s="47">
        <v>0</v>
      </c>
      <c r="K659" s="47">
        <v>0</v>
      </c>
      <c r="L659" s="47">
        <v>0.25800000000000001</v>
      </c>
      <c r="M659" s="47">
        <v>2</v>
      </c>
      <c r="N659" s="47">
        <v>0.25800000000000001</v>
      </c>
      <c r="O659" s="47">
        <v>0</v>
      </c>
      <c r="P659" s="38">
        <f t="shared" si="39"/>
        <v>0.61695736434108528</v>
      </c>
      <c r="R659" s="38">
        <f t="shared" si="40"/>
        <v>0.61695736434108528</v>
      </c>
      <c r="S659" s="38"/>
      <c r="T659" s="47">
        <v>248333.00927321168</v>
      </c>
      <c r="U659" s="47"/>
      <c r="V659" s="47">
        <f t="shared" ref="V659:V722" si="42">IF(F659="Operational",T659,0)</f>
        <v>248333.00927321168</v>
      </c>
      <c r="W659" s="47">
        <f t="shared" si="41"/>
        <v>153210.87888009095</v>
      </c>
      <c r="Z659" s="54"/>
    </row>
    <row r="660" spans="5:26" x14ac:dyDescent="0.2">
      <c r="E660" s="13">
        <v>126833</v>
      </c>
      <c r="F660" s="13" t="s">
        <v>73</v>
      </c>
      <c r="G660" s="47">
        <v>0</v>
      </c>
      <c r="H660" s="47">
        <v>0</v>
      </c>
      <c r="I660" s="47">
        <v>0</v>
      </c>
      <c r="J660" s="47">
        <v>0</v>
      </c>
      <c r="K660" s="47">
        <v>0</v>
      </c>
      <c r="L660" s="47">
        <v>0</v>
      </c>
      <c r="M660" s="47">
        <v>2</v>
      </c>
      <c r="N660" s="47">
        <v>0.14199999999999999</v>
      </c>
      <c r="O660" s="47">
        <v>0.14199999999999999</v>
      </c>
      <c r="P660" s="38" t="str">
        <f t="shared" ref="P660:P723" si="43">IF(L660=0,"", MAX(((SUMPRODUCT(G660:K660,$F$10:$J$10)/L660)),0.1))</f>
        <v/>
      </c>
      <c r="R660" s="38">
        <f t="shared" ref="R660:R723" si="44">IF(L660=0,$I$4,P660)</f>
        <v>0.1</v>
      </c>
      <c r="S660" s="38"/>
      <c r="T660" s="47">
        <v>144258.74318132026</v>
      </c>
      <c r="U660" s="47"/>
      <c r="V660" s="47">
        <f t="shared" si="42"/>
        <v>144258.74318132026</v>
      </c>
      <c r="W660" s="47">
        <f t="shared" ref="W660:W723" si="45">V660*R660</f>
        <v>14425.874318132026</v>
      </c>
      <c r="Z660" s="54"/>
    </row>
    <row r="661" spans="5:26" x14ac:dyDescent="0.2">
      <c r="E661" s="13">
        <v>126832</v>
      </c>
      <c r="F661" s="13" t="s">
        <v>73</v>
      </c>
      <c r="G661" s="47">
        <v>0</v>
      </c>
      <c r="H661" s="47">
        <v>0</v>
      </c>
      <c r="I661" s="47">
        <v>0</v>
      </c>
      <c r="J661" s="47">
        <v>0</v>
      </c>
      <c r="K661" s="47">
        <v>0</v>
      </c>
      <c r="L661" s="47">
        <v>0</v>
      </c>
      <c r="M661" s="47">
        <v>2</v>
      </c>
      <c r="N661" s="47">
        <v>0.14599999999999999</v>
      </c>
      <c r="O661" s="47">
        <v>0.14599999999999999</v>
      </c>
      <c r="P661" s="38" t="str">
        <f t="shared" si="43"/>
        <v/>
      </c>
      <c r="R661" s="38">
        <f t="shared" si="44"/>
        <v>0.1</v>
      </c>
      <c r="S661" s="38"/>
      <c r="T661" s="47">
        <v>140529.53237941436</v>
      </c>
      <c r="U661" s="47"/>
      <c r="V661" s="47">
        <f t="shared" si="42"/>
        <v>140529.53237941436</v>
      </c>
      <c r="W661" s="47">
        <f t="shared" si="45"/>
        <v>14052.953237941438</v>
      </c>
      <c r="Z661" s="54"/>
    </row>
    <row r="662" spans="5:26" x14ac:dyDescent="0.2">
      <c r="E662" s="13">
        <v>126831</v>
      </c>
      <c r="F662" s="13" t="s">
        <v>73</v>
      </c>
      <c r="G662" s="47">
        <v>0</v>
      </c>
      <c r="H662" s="47">
        <v>0</v>
      </c>
      <c r="I662" s="47">
        <v>0</v>
      </c>
      <c r="J662" s="47">
        <v>0</v>
      </c>
      <c r="K662" s="47">
        <v>0</v>
      </c>
      <c r="L662" s="47">
        <v>0</v>
      </c>
      <c r="M662" s="47">
        <v>2</v>
      </c>
      <c r="N662" s="47">
        <v>0.13400000000000001</v>
      </c>
      <c r="O662" s="47">
        <v>0.13400000000000001</v>
      </c>
      <c r="P662" s="38" t="str">
        <f t="shared" si="43"/>
        <v/>
      </c>
      <c r="R662" s="38">
        <f t="shared" si="44"/>
        <v>0.1</v>
      </c>
      <c r="S662" s="38"/>
      <c r="T662" s="47">
        <v>136131.49004434451</v>
      </c>
      <c r="U662" s="47"/>
      <c r="V662" s="47">
        <f t="shared" si="42"/>
        <v>136131.49004434451</v>
      </c>
      <c r="W662" s="47">
        <f t="shared" si="45"/>
        <v>13613.149004434452</v>
      </c>
      <c r="Z662" s="54"/>
    </row>
    <row r="663" spans="5:26" x14ac:dyDescent="0.2">
      <c r="E663" s="13">
        <v>126830</v>
      </c>
      <c r="F663" s="13" t="s">
        <v>73</v>
      </c>
      <c r="G663" s="47">
        <v>8.5000000000000006E-2</v>
      </c>
      <c r="H663" s="47">
        <v>3.1E-2</v>
      </c>
      <c r="I663" s="47">
        <v>0.01</v>
      </c>
      <c r="J663" s="47">
        <v>0</v>
      </c>
      <c r="K663" s="47">
        <v>0</v>
      </c>
      <c r="L663" s="47">
        <v>0.126</v>
      </c>
      <c r="M663" s="47">
        <v>2</v>
      </c>
      <c r="N663" s="47">
        <v>0.126</v>
      </c>
      <c r="O663" s="47">
        <v>0</v>
      </c>
      <c r="P663" s="38">
        <f t="shared" si="43"/>
        <v>0.54464285714285721</v>
      </c>
      <c r="R663" s="38">
        <f t="shared" si="44"/>
        <v>0.54464285714285721</v>
      </c>
      <c r="S663" s="38"/>
      <c r="T663" s="47">
        <v>121278.91150552197</v>
      </c>
      <c r="U663" s="47"/>
      <c r="V663" s="47">
        <f t="shared" si="42"/>
        <v>121278.91150552197</v>
      </c>
      <c r="W663" s="47">
        <f t="shared" si="45"/>
        <v>66053.69287354323</v>
      </c>
      <c r="Z663" s="54"/>
    </row>
    <row r="664" spans="5:26" x14ac:dyDescent="0.2">
      <c r="E664" s="13">
        <v>126829</v>
      </c>
      <c r="F664" s="13" t="s">
        <v>73</v>
      </c>
      <c r="G664" s="47">
        <v>0.94799999999999995</v>
      </c>
      <c r="H664" s="47">
        <v>0.34799999999999998</v>
      </c>
      <c r="I664" s="47">
        <v>0.1</v>
      </c>
      <c r="J664" s="47">
        <v>0.2</v>
      </c>
      <c r="K664" s="47">
        <v>0.1</v>
      </c>
      <c r="L664" s="47">
        <v>1.696</v>
      </c>
      <c r="M664" s="47">
        <v>2</v>
      </c>
      <c r="N664" s="47">
        <v>1.696</v>
      </c>
      <c r="O664" s="47">
        <v>0</v>
      </c>
      <c r="P664" s="38">
        <f t="shared" si="43"/>
        <v>0.46827830188679243</v>
      </c>
      <c r="R664" s="38">
        <f t="shared" si="44"/>
        <v>0.46827830188679243</v>
      </c>
      <c r="S664" s="38"/>
      <c r="T664" s="47">
        <v>1632452.6501060734</v>
      </c>
      <c r="U664" s="47"/>
      <c r="V664" s="47">
        <f t="shared" si="42"/>
        <v>1632452.6501060734</v>
      </c>
      <c r="W664" s="47">
        <f t="shared" si="45"/>
        <v>764442.15490226611</v>
      </c>
      <c r="Z664" s="54"/>
    </row>
    <row r="665" spans="5:26" x14ac:dyDescent="0.2">
      <c r="E665" s="13">
        <v>126828</v>
      </c>
      <c r="F665" s="13" t="s">
        <v>73</v>
      </c>
      <c r="G665" s="47">
        <v>26.279</v>
      </c>
      <c r="H665" s="47">
        <v>4.2809999999999997</v>
      </c>
      <c r="I665" s="47">
        <v>0</v>
      </c>
      <c r="J665" s="47">
        <v>0</v>
      </c>
      <c r="K665" s="47">
        <v>0</v>
      </c>
      <c r="L665" s="47">
        <v>30.56</v>
      </c>
      <c r="M665" s="47">
        <v>2</v>
      </c>
      <c r="N665" s="47">
        <v>30.56</v>
      </c>
      <c r="O665" s="47">
        <v>0</v>
      </c>
      <c r="P665" s="38">
        <f t="shared" si="43"/>
        <v>0.61147660340314136</v>
      </c>
      <c r="R665" s="38">
        <f t="shared" si="44"/>
        <v>0.61147660340314136</v>
      </c>
      <c r="S665" s="38"/>
      <c r="T665" s="47">
        <v>29414948.695307545</v>
      </c>
      <c r="U665" s="47"/>
      <c r="V665" s="47">
        <f t="shared" si="42"/>
        <v>29414948.695307545</v>
      </c>
      <c r="W665" s="47">
        <f t="shared" si="45"/>
        <v>17986552.917484321</v>
      </c>
      <c r="Z665" s="54"/>
    </row>
    <row r="666" spans="5:26" x14ac:dyDescent="0.2">
      <c r="E666" s="13">
        <v>126827</v>
      </c>
      <c r="F666" s="13" t="s">
        <v>73</v>
      </c>
      <c r="G666" s="47">
        <v>0.29299999999999998</v>
      </c>
      <c r="H666" s="47">
        <v>0.111</v>
      </c>
      <c r="I666" s="47">
        <v>0</v>
      </c>
      <c r="J666" s="47">
        <v>0</v>
      </c>
      <c r="K666" s="47">
        <v>0</v>
      </c>
      <c r="L666" s="47">
        <v>0.40399999999999997</v>
      </c>
      <c r="M666" s="47">
        <v>2</v>
      </c>
      <c r="N666" s="47">
        <v>0.40400000000000003</v>
      </c>
      <c r="O666" s="47">
        <v>0</v>
      </c>
      <c r="P666" s="38">
        <f t="shared" si="43"/>
        <v>0.57444306930693079</v>
      </c>
      <c r="R666" s="38">
        <f t="shared" si="44"/>
        <v>0.57444306930693079</v>
      </c>
      <c r="S666" s="38"/>
      <c r="T666" s="47">
        <v>388862.54165262601</v>
      </c>
      <c r="U666" s="47"/>
      <c r="V666" s="47">
        <f t="shared" si="42"/>
        <v>388862.54165262601</v>
      </c>
      <c r="W666" s="47">
        <f t="shared" si="45"/>
        <v>223379.39196542872</v>
      </c>
      <c r="Z666" s="54"/>
    </row>
    <row r="667" spans="5:26" x14ac:dyDescent="0.2">
      <c r="E667" s="13">
        <v>126826</v>
      </c>
      <c r="F667" s="13" t="s">
        <v>73</v>
      </c>
      <c r="G667" s="47">
        <v>1.02</v>
      </c>
      <c r="H667" s="47">
        <v>5.8000000000000003E-2</v>
      </c>
      <c r="I667" s="47">
        <v>0</v>
      </c>
      <c r="J667" s="47">
        <v>0</v>
      </c>
      <c r="K667" s="47">
        <v>0</v>
      </c>
      <c r="L667" s="47">
        <v>1.0780000000000001</v>
      </c>
      <c r="M667" s="47">
        <v>2</v>
      </c>
      <c r="N667" s="47">
        <v>1.0780000000000001</v>
      </c>
      <c r="O667" s="47">
        <v>0</v>
      </c>
      <c r="P667" s="38">
        <f t="shared" si="43"/>
        <v>0.63520408163265307</v>
      </c>
      <c r="R667" s="38">
        <f t="shared" si="44"/>
        <v>0.63520408163265307</v>
      </c>
      <c r="S667" s="38"/>
      <c r="T667" s="47">
        <v>1037608.4651027994</v>
      </c>
      <c r="U667" s="47"/>
      <c r="V667" s="47">
        <f t="shared" si="42"/>
        <v>1037608.4651027994</v>
      </c>
      <c r="W667" s="47">
        <f t="shared" si="45"/>
        <v>659093.13216989045</v>
      </c>
      <c r="Z667" s="54"/>
    </row>
    <row r="668" spans="5:26" x14ac:dyDescent="0.2">
      <c r="E668" s="13">
        <v>126825</v>
      </c>
      <c r="F668" s="13" t="s">
        <v>73</v>
      </c>
      <c r="G668" s="47">
        <v>54.241999999999997</v>
      </c>
      <c r="H668" s="47">
        <v>10.938000000000001</v>
      </c>
      <c r="I668" s="47">
        <v>0</v>
      </c>
      <c r="J668" s="47">
        <v>0</v>
      </c>
      <c r="K668" s="47">
        <v>0</v>
      </c>
      <c r="L668" s="47">
        <v>65.179999999999993</v>
      </c>
      <c r="M668" s="47">
        <v>2</v>
      </c>
      <c r="N668" s="47">
        <v>65.180000000000007</v>
      </c>
      <c r="O668" s="47">
        <v>0</v>
      </c>
      <c r="P668" s="38">
        <f t="shared" si="43"/>
        <v>0.60385164160785532</v>
      </c>
      <c r="R668" s="38">
        <f t="shared" si="44"/>
        <v>0.60385164160785532</v>
      </c>
      <c r="S668" s="38"/>
      <c r="T668" s="47">
        <v>62737773.428015262</v>
      </c>
      <c r="U668" s="47"/>
      <c r="V668" s="47">
        <f t="shared" si="42"/>
        <v>62737773.428015262</v>
      </c>
      <c r="W668" s="47">
        <f t="shared" si="45"/>
        <v>37884307.475328699</v>
      </c>
      <c r="Z668" s="54"/>
    </row>
    <row r="669" spans="5:26" x14ac:dyDescent="0.2">
      <c r="E669" s="13">
        <v>126824</v>
      </c>
      <c r="F669" s="13" t="s">
        <v>73</v>
      </c>
      <c r="G669" s="47">
        <v>0.55100000000000005</v>
      </c>
      <c r="H669" s="47">
        <v>0.57899999999999996</v>
      </c>
      <c r="I669" s="47">
        <v>0.3</v>
      </c>
      <c r="J669" s="47">
        <v>3.1E-2</v>
      </c>
      <c r="K669" s="47">
        <v>0.17899999999999999</v>
      </c>
      <c r="L669" s="47">
        <v>1.64</v>
      </c>
      <c r="M669" s="47">
        <v>2</v>
      </c>
      <c r="N669" s="47">
        <v>1.64</v>
      </c>
      <c r="O669" s="47">
        <v>0</v>
      </c>
      <c r="P669" s="38">
        <f t="shared" si="43"/>
        <v>0.39559451219512198</v>
      </c>
      <c r="R669" s="38">
        <f t="shared" si="44"/>
        <v>0.39559451219512198</v>
      </c>
      <c r="S669" s="38"/>
      <c r="T669" s="47">
        <v>1578550.9116591748</v>
      </c>
      <c r="U669" s="47"/>
      <c r="V669" s="47">
        <f t="shared" si="42"/>
        <v>1578550.9116591748</v>
      </c>
      <c r="W669" s="47">
        <f t="shared" si="45"/>
        <v>624466.07787297631</v>
      </c>
      <c r="Z669" s="54"/>
    </row>
    <row r="670" spans="5:26" x14ac:dyDescent="0.2">
      <c r="E670" s="13">
        <v>126823</v>
      </c>
      <c r="F670" s="13" t="s">
        <v>73</v>
      </c>
      <c r="G670" s="47">
        <v>33.179000000000002</v>
      </c>
      <c r="H670" s="47">
        <v>11.837999999999999</v>
      </c>
      <c r="I670" s="47">
        <v>0.80300000000000005</v>
      </c>
      <c r="J670" s="47">
        <v>1.6839999999999999</v>
      </c>
      <c r="K670" s="47">
        <v>1.7</v>
      </c>
      <c r="L670" s="47">
        <v>49.204000000000001</v>
      </c>
      <c r="M670" s="47">
        <v>2</v>
      </c>
      <c r="N670" s="47">
        <v>49.204000000000001</v>
      </c>
      <c r="O670" s="47">
        <v>0</v>
      </c>
      <c r="P670" s="38">
        <f t="shared" si="43"/>
        <v>0.5382595927160394</v>
      </c>
      <c r="R670" s="38">
        <f t="shared" si="44"/>
        <v>0.5382595927160394</v>
      </c>
      <c r="S670" s="38"/>
      <c r="T670" s="47">
        <v>47360377.473950028</v>
      </c>
      <c r="U670" s="47"/>
      <c r="V670" s="47">
        <f t="shared" si="42"/>
        <v>47360377.473950028</v>
      </c>
      <c r="W670" s="47">
        <f t="shared" si="45"/>
        <v>25492177.490006231</v>
      </c>
      <c r="Z670" s="54"/>
    </row>
    <row r="671" spans="5:26" x14ac:dyDescent="0.2">
      <c r="E671" s="13">
        <v>126822</v>
      </c>
      <c r="F671" s="13" t="s">
        <v>73</v>
      </c>
      <c r="G671" s="47">
        <v>0.30399999999999999</v>
      </c>
      <c r="H671" s="47">
        <v>0</v>
      </c>
      <c r="I671" s="47">
        <v>0</v>
      </c>
      <c r="J671" s="47">
        <v>0</v>
      </c>
      <c r="K671" s="47">
        <v>0</v>
      </c>
      <c r="L671" s="47">
        <v>0.30399999999999999</v>
      </c>
      <c r="M671" s="47">
        <v>2</v>
      </c>
      <c r="N671" s="47">
        <v>0.30399999999999999</v>
      </c>
      <c r="O671" s="47">
        <v>0</v>
      </c>
      <c r="P671" s="38">
        <f t="shared" si="43"/>
        <v>0.65</v>
      </c>
      <c r="R671" s="38">
        <f t="shared" si="44"/>
        <v>0.65</v>
      </c>
      <c r="S671" s="38"/>
      <c r="T671" s="47">
        <v>292609.43728316412</v>
      </c>
      <c r="U671" s="47"/>
      <c r="V671" s="47">
        <f t="shared" si="42"/>
        <v>292609.43728316412</v>
      </c>
      <c r="W671" s="47">
        <f t="shared" si="45"/>
        <v>190196.13423405669</v>
      </c>
      <c r="Z671" s="54"/>
    </row>
    <row r="672" spans="5:26" x14ac:dyDescent="0.2">
      <c r="E672" s="13">
        <v>126821</v>
      </c>
      <c r="F672" s="13" t="s">
        <v>73</v>
      </c>
      <c r="G672" s="47">
        <v>6.2E-2</v>
      </c>
      <c r="H672" s="47">
        <v>0.76800000000000002</v>
      </c>
      <c r="I672" s="47">
        <v>0</v>
      </c>
      <c r="J672" s="47">
        <v>0</v>
      </c>
      <c r="K672" s="47">
        <v>0</v>
      </c>
      <c r="L672" s="47">
        <v>0.83000000000000007</v>
      </c>
      <c r="M672" s="47">
        <v>2</v>
      </c>
      <c r="N672" s="47">
        <v>0.83</v>
      </c>
      <c r="O672" s="47">
        <v>0</v>
      </c>
      <c r="P672" s="38">
        <f t="shared" si="43"/>
        <v>0.39554216867469882</v>
      </c>
      <c r="R672" s="38">
        <f t="shared" si="44"/>
        <v>0.39554216867469882</v>
      </c>
      <c r="S672" s="38"/>
      <c r="T672" s="47">
        <v>798900.76626653352</v>
      </c>
      <c r="U672" s="47"/>
      <c r="V672" s="47">
        <f t="shared" si="42"/>
        <v>798900.76626653352</v>
      </c>
      <c r="W672" s="47">
        <f t="shared" si="45"/>
        <v>315998.94164494332</v>
      </c>
      <c r="Z672" s="54"/>
    </row>
    <row r="673" spans="5:26" x14ac:dyDescent="0.2">
      <c r="E673" s="13">
        <v>126820</v>
      </c>
      <c r="F673" s="13" t="s">
        <v>73</v>
      </c>
      <c r="G673" s="47">
        <v>25.167999999999999</v>
      </c>
      <c r="H673" s="47">
        <v>7.032</v>
      </c>
      <c r="I673" s="47">
        <v>1.052</v>
      </c>
      <c r="J673" s="47">
        <v>0.1</v>
      </c>
      <c r="K673" s="47">
        <v>0</v>
      </c>
      <c r="L673" s="47">
        <v>33.352000000000004</v>
      </c>
      <c r="M673" s="47">
        <v>2</v>
      </c>
      <c r="N673" s="47">
        <v>33.351999999999997</v>
      </c>
      <c r="O673" s="47">
        <v>0</v>
      </c>
      <c r="P673" s="38">
        <f t="shared" si="43"/>
        <v>0.57538678340129534</v>
      </c>
      <c r="R673" s="38">
        <f t="shared" si="44"/>
        <v>0.57538678340129534</v>
      </c>
      <c r="S673" s="38"/>
      <c r="T673" s="47">
        <v>32102335.369302925</v>
      </c>
      <c r="U673" s="47"/>
      <c r="V673" s="47">
        <f t="shared" si="42"/>
        <v>32102335.369302925</v>
      </c>
      <c r="W673" s="47">
        <f t="shared" si="45"/>
        <v>18471259.487812843</v>
      </c>
      <c r="Z673" s="54"/>
    </row>
    <row r="674" spans="5:26" x14ac:dyDescent="0.2">
      <c r="E674" s="13">
        <v>126819</v>
      </c>
      <c r="F674" s="13" t="s">
        <v>73</v>
      </c>
      <c r="G674" s="47">
        <v>9.8000000000000004E-2</v>
      </c>
      <c r="H674" s="47">
        <v>0</v>
      </c>
      <c r="I674" s="47">
        <v>0</v>
      </c>
      <c r="J674" s="47">
        <v>0</v>
      </c>
      <c r="K674" s="47">
        <v>0</v>
      </c>
      <c r="L674" s="47">
        <v>9.8000000000000004E-2</v>
      </c>
      <c r="M674" s="47">
        <v>2</v>
      </c>
      <c r="N674" s="47">
        <v>3.218</v>
      </c>
      <c r="O674" s="47">
        <v>3.12</v>
      </c>
      <c r="P674" s="38">
        <f t="shared" si="43"/>
        <v>0.65</v>
      </c>
      <c r="R674" s="38">
        <f t="shared" si="44"/>
        <v>0.65</v>
      </c>
      <c r="S674" s="38"/>
      <c r="T674" s="47">
        <v>3097424.8986092834</v>
      </c>
      <c r="U674" s="47"/>
      <c r="V674" s="47">
        <f t="shared" si="42"/>
        <v>3097424.8986092834</v>
      </c>
      <c r="W674" s="47">
        <f t="shared" si="45"/>
        <v>2013326.1840960342</v>
      </c>
      <c r="Z674" s="54"/>
    </row>
    <row r="675" spans="5:26" x14ac:dyDescent="0.2">
      <c r="E675" s="13">
        <v>126818</v>
      </c>
      <c r="F675" s="13" t="s">
        <v>73</v>
      </c>
      <c r="G675" s="47">
        <v>0.221</v>
      </c>
      <c r="H675" s="47">
        <v>0.63800000000000001</v>
      </c>
      <c r="I675" s="47">
        <v>0.159</v>
      </c>
      <c r="J675" s="47">
        <v>0.1</v>
      </c>
      <c r="K675" s="47">
        <v>0.2</v>
      </c>
      <c r="L675" s="47">
        <v>1.3180000000000001</v>
      </c>
      <c r="M675" s="47">
        <v>2</v>
      </c>
      <c r="N675" s="47">
        <v>1.3180000000000001</v>
      </c>
      <c r="O675" s="47">
        <v>0</v>
      </c>
      <c r="P675" s="38">
        <f t="shared" si="43"/>
        <v>0.33438922610015176</v>
      </c>
      <c r="R675" s="38">
        <f t="shared" si="44"/>
        <v>0.33438922610015176</v>
      </c>
      <c r="S675" s="38"/>
      <c r="T675" s="47">
        <v>1268615.9155895077</v>
      </c>
      <c r="U675" s="47"/>
      <c r="V675" s="47">
        <f t="shared" si="42"/>
        <v>1268615.9155895077</v>
      </c>
      <c r="W675" s="47">
        <f t="shared" si="45"/>
        <v>424211.49423231091</v>
      </c>
      <c r="Z675" s="54"/>
    </row>
    <row r="676" spans="5:26" x14ac:dyDescent="0.2">
      <c r="E676" s="13">
        <v>126817</v>
      </c>
      <c r="F676" s="13" t="s">
        <v>73</v>
      </c>
      <c r="G676" s="47">
        <v>0.13100000000000001</v>
      </c>
      <c r="H676" s="47">
        <v>0.247</v>
      </c>
      <c r="I676" s="47">
        <v>0</v>
      </c>
      <c r="J676" s="47">
        <v>0</v>
      </c>
      <c r="K676" s="47">
        <v>0</v>
      </c>
      <c r="L676" s="47">
        <v>0.378</v>
      </c>
      <c r="M676" s="47">
        <v>2</v>
      </c>
      <c r="N676" s="47">
        <v>0.378</v>
      </c>
      <c r="O676" s="47">
        <v>0</v>
      </c>
      <c r="P676" s="38">
        <f t="shared" si="43"/>
        <v>0.47030423280423284</v>
      </c>
      <c r="R676" s="38">
        <f t="shared" si="44"/>
        <v>0.47030423280423284</v>
      </c>
      <c r="S676" s="38"/>
      <c r="T676" s="47">
        <v>363836.73451656592</v>
      </c>
      <c r="U676" s="47"/>
      <c r="V676" s="47">
        <f t="shared" si="42"/>
        <v>363836.73451656592</v>
      </c>
      <c r="W676" s="47">
        <f t="shared" si="45"/>
        <v>171113.95629281088</v>
      </c>
      <c r="Z676" s="54"/>
    </row>
    <row r="677" spans="5:26" x14ac:dyDescent="0.2">
      <c r="E677" s="13">
        <v>126816</v>
      </c>
      <c r="F677" s="13" t="s">
        <v>73</v>
      </c>
      <c r="G677" s="47">
        <v>3.0000000000000001E-3</v>
      </c>
      <c r="H677" s="47">
        <v>0</v>
      </c>
      <c r="I677" s="47">
        <v>0</v>
      </c>
      <c r="J677" s="47">
        <v>0</v>
      </c>
      <c r="K677" s="47">
        <v>0</v>
      </c>
      <c r="L677" s="47">
        <v>3.0000000000000001E-3</v>
      </c>
      <c r="M677" s="47">
        <v>2</v>
      </c>
      <c r="N677" s="47">
        <v>4.0000000000000001E-3</v>
      </c>
      <c r="O677" s="47">
        <v>1E-3</v>
      </c>
      <c r="P677" s="38">
        <f t="shared" si="43"/>
        <v>0.65</v>
      </c>
      <c r="R677" s="38">
        <f t="shared" si="44"/>
        <v>0.65</v>
      </c>
      <c r="S677" s="38"/>
      <c r="T677" s="47">
        <v>3850.1241747784752</v>
      </c>
      <c r="U677" s="47"/>
      <c r="V677" s="47">
        <f t="shared" si="42"/>
        <v>3850.1241747784752</v>
      </c>
      <c r="W677" s="47">
        <f t="shared" si="45"/>
        <v>2502.5807136060089</v>
      </c>
      <c r="Z677" s="54"/>
    </row>
    <row r="678" spans="5:26" x14ac:dyDescent="0.2">
      <c r="E678" s="13">
        <v>126815</v>
      </c>
      <c r="F678" s="13" t="s">
        <v>73</v>
      </c>
      <c r="G678" s="47">
        <v>0.42399999999999999</v>
      </c>
      <c r="H678" s="47">
        <v>0.27900000000000003</v>
      </c>
      <c r="I678" s="47">
        <v>0.1</v>
      </c>
      <c r="J678" s="47">
        <v>0.17899999999999999</v>
      </c>
      <c r="K678" s="47">
        <v>0.23799999999999999</v>
      </c>
      <c r="L678" s="47">
        <v>1.22</v>
      </c>
      <c r="M678" s="47">
        <v>2</v>
      </c>
      <c r="N678" s="47">
        <v>1.22</v>
      </c>
      <c r="O678" s="47">
        <v>0</v>
      </c>
      <c r="P678" s="38">
        <f t="shared" si="43"/>
        <v>0.36018442622950819</v>
      </c>
      <c r="R678" s="38">
        <f t="shared" si="44"/>
        <v>0.36018442622950819</v>
      </c>
      <c r="S678" s="38"/>
      <c r="T678" s="47">
        <v>1174287.8733074351</v>
      </c>
      <c r="U678" s="47"/>
      <c r="V678" s="47">
        <f t="shared" si="42"/>
        <v>1174287.8733074351</v>
      </c>
      <c r="W678" s="47">
        <f t="shared" si="45"/>
        <v>422960.20387550793</v>
      </c>
      <c r="Z678" s="54"/>
    </row>
    <row r="679" spans="5:26" x14ac:dyDescent="0.2">
      <c r="E679" s="13">
        <v>126814</v>
      </c>
      <c r="F679" s="13" t="s">
        <v>73</v>
      </c>
      <c r="G679" s="47">
        <v>0.30880999999999997</v>
      </c>
      <c r="H679" s="47">
        <v>0.82</v>
      </c>
      <c r="I679" s="47">
        <v>0.22219</v>
      </c>
      <c r="J679" s="47">
        <v>0.1</v>
      </c>
      <c r="K679" s="47">
        <v>0.189</v>
      </c>
      <c r="L679" s="47">
        <v>1.6400000000000001</v>
      </c>
      <c r="M679" s="47">
        <v>2</v>
      </c>
      <c r="N679" s="47">
        <v>1.64</v>
      </c>
      <c r="O679" s="47">
        <v>0</v>
      </c>
      <c r="P679" s="38">
        <f t="shared" si="43"/>
        <v>0.35122545731707322</v>
      </c>
      <c r="R679" s="38">
        <f t="shared" si="44"/>
        <v>0.35122545731707322</v>
      </c>
      <c r="S679" s="38"/>
      <c r="T679" s="47">
        <v>1578550.9116591748</v>
      </c>
      <c r="U679" s="47"/>
      <c r="V679" s="47">
        <f t="shared" si="42"/>
        <v>1578550.9116591748</v>
      </c>
      <c r="W679" s="47">
        <f t="shared" si="45"/>
        <v>554427.26584577654</v>
      </c>
      <c r="Z679" s="54"/>
    </row>
    <row r="680" spans="5:26" x14ac:dyDescent="0.2">
      <c r="E680" s="13">
        <v>126813</v>
      </c>
      <c r="F680" s="13" t="s">
        <v>73</v>
      </c>
      <c r="G680" s="47">
        <v>0</v>
      </c>
      <c r="H680" s="47">
        <v>0</v>
      </c>
      <c r="I680" s="47">
        <v>0</v>
      </c>
      <c r="J680" s="47">
        <v>0</v>
      </c>
      <c r="K680" s="47">
        <v>0</v>
      </c>
      <c r="L680" s="47">
        <v>0</v>
      </c>
      <c r="M680" s="47">
        <v>2</v>
      </c>
      <c r="N680" s="47">
        <v>2.4E-2</v>
      </c>
      <c r="O680" s="47">
        <v>2.4E-2</v>
      </c>
      <c r="P680" s="38" t="str">
        <f t="shared" si="43"/>
        <v/>
      </c>
      <c r="R680" s="38">
        <f t="shared" si="44"/>
        <v>0.1</v>
      </c>
      <c r="S680" s="38"/>
      <c r="T680" s="47">
        <v>23100.745048670851</v>
      </c>
      <c r="U680" s="47"/>
      <c r="V680" s="47">
        <f t="shared" si="42"/>
        <v>23100.745048670851</v>
      </c>
      <c r="W680" s="47">
        <f t="shared" si="45"/>
        <v>2310.0745048670851</v>
      </c>
      <c r="Z680" s="54"/>
    </row>
    <row r="681" spans="5:26" x14ac:dyDescent="0.2">
      <c r="E681" s="13">
        <v>126812</v>
      </c>
      <c r="F681" s="13" t="s">
        <v>73</v>
      </c>
      <c r="G681" s="47">
        <v>0</v>
      </c>
      <c r="H681" s="47">
        <v>0</v>
      </c>
      <c r="I681" s="47">
        <v>0</v>
      </c>
      <c r="J681" s="47">
        <v>0</v>
      </c>
      <c r="K681" s="47">
        <v>0</v>
      </c>
      <c r="L681" s="47">
        <v>0</v>
      </c>
      <c r="M681" s="47">
        <v>2</v>
      </c>
      <c r="N681" s="47">
        <v>0.96399999999999997</v>
      </c>
      <c r="O681" s="47">
        <v>0.96399999999999997</v>
      </c>
      <c r="P681" s="38" t="str">
        <f t="shared" si="43"/>
        <v/>
      </c>
      <c r="R681" s="38">
        <f t="shared" si="44"/>
        <v>0.1</v>
      </c>
      <c r="S681" s="38"/>
      <c r="T681" s="47">
        <v>927879.92612161255</v>
      </c>
      <c r="U681" s="47"/>
      <c r="V681" s="47">
        <f t="shared" si="42"/>
        <v>927879.92612161255</v>
      </c>
      <c r="W681" s="47">
        <f t="shared" si="45"/>
        <v>92787.992612161266</v>
      </c>
      <c r="Z681" s="54"/>
    </row>
    <row r="682" spans="5:26" x14ac:dyDescent="0.2">
      <c r="E682" s="13">
        <v>126811</v>
      </c>
      <c r="F682" s="13" t="s">
        <v>73</v>
      </c>
      <c r="G682" s="47">
        <v>0</v>
      </c>
      <c r="H682" s="47">
        <v>0</v>
      </c>
      <c r="I682" s="47">
        <v>0</v>
      </c>
      <c r="J682" s="47">
        <v>0</v>
      </c>
      <c r="K682" s="47">
        <v>0</v>
      </c>
      <c r="L682" s="47">
        <v>0</v>
      </c>
      <c r="M682" s="47">
        <v>2</v>
      </c>
      <c r="N682" s="47">
        <v>0.54</v>
      </c>
      <c r="O682" s="47">
        <v>0.54</v>
      </c>
      <c r="P682" s="38" t="str">
        <f t="shared" si="43"/>
        <v/>
      </c>
      <c r="R682" s="38">
        <f t="shared" si="44"/>
        <v>0.1</v>
      </c>
      <c r="S682" s="38"/>
      <c r="T682" s="47">
        <v>513062.42565553798</v>
      </c>
      <c r="U682" s="47"/>
      <c r="V682" s="47">
        <f t="shared" si="42"/>
        <v>513062.42565553798</v>
      </c>
      <c r="W682" s="47">
        <f t="shared" si="45"/>
        <v>51306.242565553803</v>
      </c>
      <c r="Z682" s="54"/>
    </row>
    <row r="683" spans="5:26" x14ac:dyDescent="0.2">
      <c r="E683" s="13">
        <v>126810</v>
      </c>
      <c r="F683" s="13" t="s">
        <v>73</v>
      </c>
      <c r="G683" s="47">
        <v>0</v>
      </c>
      <c r="H683" s="47">
        <v>0</v>
      </c>
      <c r="I683" s="47">
        <v>0</v>
      </c>
      <c r="J683" s="47">
        <v>0</v>
      </c>
      <c r="K683" s="47">
        <v>0</v>
      </c>
      <c r="L683" s="47">
        <v>0</v>
      </c>
      <c r="M683" s="47">
        <v>2</v>
      </c>
      <c r="N683" s="47">
        <v>0.54</v>
      </c>
      <c r="O683" s="47">
        <v>0.54</v>
      </c>
      <c r="P683" s="38" t="str">
        <f t="shared" si="43"/>
        <v/>
      </c>
      <c r="R683" s="38">
        <f t="shared" si="44"/>
        <v>0.1</v>
      </c>
      <c r="S683" s="38"/>
      <c r="T683" s="47">
        <v>513062.42565553798</v>
      </c>
      <c r="U683" s="47"/>
      <c r="V683" s="47">
        <f t="shared" si="42"/>
        <v>513062.42565553798</v>
      </c>
      <c r="W683" s="47">
        <f t="shared" si="45"/>
        <v>51306.242565553803</v>
      </c>
      <c r="Z683" s="54"/>
    </row>
    <row r="684" spans="5:26" x14ac:dyDescent="0.2">
      <c r="E684" s="13">
        <v>126809</v>
      </c>
      <c r="F684" s="13" t="s">
        <v>73</v>
      </c>
      <c r="G684" s="47">
        <v>0</v>
      </c>
      <c r="H684" s="47">
        <v>0</v>
      </c>
      <c r="I684" s="47">
        <v>0</v>
      </c>
      <c r="J684" s="47">
        <v>0</v>
      </c>
      <c r="K684" s="47">
        <v>0</v>
      </c>
      <c r="L684" s="47">
        <v>0</v>
      </c>
      <c r="M684" s="47">
        <v>2</v>
      </c>
      <c r="N684" s="47">
        <v>0.14000000000000001</v>
      </c>
      <c r="O684" s="47">
        <v>0.14000000000000001</v>
      </c>
      <c r="P684" s="38" t="str">
        <f t="shared" si="43"/>
        <v/>
      </c>
      <c r="R684" s="38">
        <f t="shared" si="44"/>
        <v>0.1</v>
      </c>
      <c r="S684" s="38"/>
      <c r="T684" s="47">
        <v>133016.18442921358</v>
      </c>
      <c r="U684" s="47"/>
      <c r="V684" s="47">
        <f t="shared" si="42"/>
        <v>133016.18442921358</v>
      </c>
      <c r="W684" s="47">
        <f t="shared" si="45"/>
        <v>13301.618442921359</v>
      </c>
      <c r="Z684" s="54"/>
    </row>
    <row r="685" spans="5:26" x14ac:dyDescent="0.2">
      <c r="E685" s="13">
        <v>126808</v>
      </c>
      <c r="F685" s="13" t="s">
        <v>73</v>
      </c>
      <c r="G685" s="47">
        <v>0</v>
      </c>
      <c r="H685" s="47">
        <v>0</v>
      </c>
      <c r="I685" s="47">
        <v>0</v>
      </c>
      <c r="J685" s="47">
        <v>0</v>
      </c>
      <c r="K685" s="47">
        <v>0</v>
      </c>
      <c r="L685" s="47">
        <v>0</v>
      </c>
      <c r="M685" s="47">
        <v>2</v>
      </c>
      <c r="N685" s="47">
        <v>0.2</v>
      </c>
      <c r="O685" s="47">
        <v>0.2</v>
      </c>
      <c r="P685" s="38" t="str">
        <f t="shared" si="43"/>
        <v/>
      </c>
      <c r="R685" s="38">
        <f t="shared" si="44"/>
        <v>0.1</v>
      </c>
      <c r="S685" s="38"/>
      <c r="T685" s="47">
        <v>190023.12061316226</v>
      </c>
      <c r="U685" s="47"/>
      <c r="V685" s="47">
        <f t="shared" si="42"/>
        <v>190023.12061316226</v>
      </c>
      <c r="W685" s="47">
        <f t="shared" si="45"/>
        <v>19002.312061316228</v>
      </c>
      <c r="Z685" s="54"/>
    </row>
    <row r="686" spans="5:26" x14ac:dyDescent="0.2">
      <c r="E686" s="13">
        <v>126807</v>
      </c>
      <c r="F686" s="13" t="s">
        <v>73</v>
      </c>
      <c r="G686" s="47">
        <v>0</v>
      </c>
      <c r="H686" s="47">
        <v>0</v>
      </c>
      <c r="I686" s="47">
        <v>0</v>
      </c>
      <c r="J686" s="47">
        <v>0</v>
      </c>
      <c r="K686" s="47">
        <v>0</v>
      </c>
      <c r="L686" s="47">
        <v>0</v>
      </c>
      <c r="M686" s="47">
        <v>2</v>
      </c>
      <c r="N686" s="47">
        <v>0.4</v>
      </c>
      <c r="O686" s="47">
        <v>0.4</v>
      </c>
      <c r="P686" s="38" t="str">
        <f t="shared" si="43"/>
        <v/>
      </c>
      <c r="R686" s="38">
        <f t="shared" si="44"/>
        <v>0.1</v>
      </c>
      <c r="S686" s="38"/>
      <c r="T686" s="47">
        <v>380046.24122632452</v>
      </c>
      <c r="U686" s="47"/>
      <c r="V686" s="47">
        <f t="shared" si="42"/>
        <v>380046.24122632452</v>
      </c>
      <c r="W686" s="47">
        <f t="shared" si="45"/>
        <v>38004.624122632456</v>
      </c>
      <c r="Z686" s="54"/>
    </row>
    <row r="687" spans="5:26" x14ac:dyDescent="0.2">
      <c r="E687" s="13">
        <v>126806</v>
      </c>
      <c r="F687" s="13" t="s">
        <v>73</v>
      </c>
      <c r="G687" s="47">
        <v>0</v>
      </c>
      <c r="H687" s="47">
        <v>0</v>
      </c>
      <c r="I687" s="47">
        <v>0</v>
      </c>
      <c r="J687" s="47">
        <v>0</v>
      </c>
      <c r="K687" s="47">
        <v>0</v>
      </c>
      <c r="L687" s="47">
        <v>0</v>
      </c>
      <c r="M687" s="47">
        <v>2</v>
      </c>
      <c r="N687" s="47">
        <v>0.40400000000000003</v>
      </c>
      <c r="O687" s="47">
        <v>0.40400000000000003</v>
      </c>
      <c r="P687" s="38" t="str">
        <f t="shared" si="43"/>
        <v/>
      </c>
      <c r="R687" s="38">
        <f t="shared" si="44"/>
        <v>0.1</v>
      </c>
      <c r="S687" s="38"/>
      <c r="T687" s="47">
        <v>383846.70363858779</v>
      </c>
      <c r="U687" s="47"/>
      <c r="V687" s="47">
        <f t="shared" si="42"/>
        <v>383846.70363858779</v>
      </c>
      <c r="W687" s="47">
        <f t="shared" si="45"/>
        <v>38384.670363858779</v>
      </c>
      <c r="Z687" s="54"/>
    </row>
    <row r="688" spans="5:26" x14ac:dyDescent="0.2">
      <c r="E688" s="13">
        <v>126804</v>
      </c>
      <c r="F688" s="13" t="s">
        <v>73</v>
      </c>
      <c r="G688" s="47">
        <v>0</v>
      </c>
      <c r="H688" s="47">
        <v>0</v>
      </c>
      <c r="I688" s="47">
        <v>0</v>
      </c>
      <c r="J688" s="47">
        <v>0</v>
      </c>
      <c r="K688" s="47">
        <v>0</v>
      </c>
      <c r="L688" s="47">
        <v>0</v>
      </c>
      <c r="M688" s="47">
        <v>2</v>
      </c>
      <c r="N688" s="47">
        <v>1.3120000000000001</v>
      </c>
      <c r="O688" s="47">
        <v>1.3120000000000001</v>
      </c>
      <c r="P688" s="38" t="str">
        <f t="shared" si="43"/>
        <v/>
      </c>
      <c r="R688" s="38">
        <f t="shared" si="44"/>
        <v>0.1</v>
      </c>
      <c r="S688" s="38"/>
      <c r="T688" s="47">
        <v>1246551.6712223445</v>
      </c>
      <c r="U688" s="47"/>
      <c r="V688" s="47">
        <f t="shared" si="42"/>
        <v>1246551.6712223445</v>
      </c>
      <c r="W688" s="47">
        <f t="shared" si="45"/>
        <v>124655.16712223446</v>
      </c>
      <c r="Z688" s="54"/>
    </row>
    <row r="689" spans="5:26" x14ac:dyDescent="0.2">
      <c r="E689" s="13">
        <v>126803</v>
      </c>
      <c r="F689" s="13" t="s">
        <v>73</v>
      </c>
      <c r="G689" s="47">
        <v>0.83899999999999997</v>
      </c>
      <c r="H689" s="47">
        <v>0.20330000000000001</v>
      </c>
      <c r="I689" s="47">
        <v>0.3947</v>
      </c>
      <c r="J689" s="47">
        <v>0.1</v>
      </c>
      <c r="K689" s="47">
        <v>0</v>
      </c>
      <c r="L689" s="47">
        <v>1.5370000000000001</v>
      </c>
      <c r="M689" s="47">
        <v>2</v>
      </c>
      <c r="N689" s="47">
        <v>1.552</v>
      </c>
      <c r="O689" s="47">
        <v>1.4999999999999902E-2</v>
      </c>
      <c r="P689" s="38">
        <f t="shared" si="43"/>
        <v>0.45586206896551718</v>
      </c>
      <c r="R689" s="38">
        <f t="shared" si="44"/>
        <v>0.45586206896551718</v>
      </c>
      <c r="S689" s="38"/>
      <c r="T689" s="47">
        <v>1474579.4159581391</v>
      </c>
      <c r="U689" s="47"/>
      <c r="V689" s="47">
        <f t="shared" si="42"/>
        <v>1474579.4159581391</v>
      </c>
      <c r="W689" s="47">
        <f t="shared" si="45"/>
        <v>672204.8234126413</v>
      </c>
      <c r="Z689" s="54"/>
    </row>
    <row r="690" spans="5:26" x14ac:dyDescent="0.2">
      <c r="E690" s="13">
        <v>126802</v>
      </c>
      <c r="F690" s="13" t="s">
        <v>73</v>
      </c>
      <c r="G690" s="47">
        <v>0</v>
      </c>
      <c r="H690" s="47">
        <v>0</v>
      </c>
      <c r="I690" s="47">
        <v>0</v>
      </c>
      <c r="J690" s="47">
        <v>0</v>
      </c>
      <c r="K690" s="47">
        <v>0</v>
      </c>
      <c r="L690" s="47">
        <v>0</v>
      </c>
      <c r="M690" s="47">
        <v>2</v>
      </c>
      <c r="N690" s="47">
        <v>0.2</v>
      </c>
      <c r="O690" s="47">
        <v>0.2</v>
      </c>
      <c r="P690" s="38" t="str">
        <f t="shared" si="43"/>
        <v/>
      </c>
      <c r="R690" s="38">
        <f t="shared" si="44"/>
        <v>0.1</v>
      </c>
      <c r="S690" s="38"/>
      <c r="T690" s="47">
        <v>190023.12061316226</v>
      </c>
      <c r="U690" s="47"/>
      <c r="V690" s="47">
        <f t="shared" si="42"/>
        <v>190023.12061316226</v>
      </c>
      <c r="W690" s="47">
        <f t="shared" si="45"/>
        <v>19002.312061316228</v>
      </c>
      <c r="Z690" s="54"/>
    </row>
    <row r="691" spans="5:26" x14ac:dyDescent="0.2">
      <c r="E691" s="13">
        <v>126801</v>
      </c>
      <c r="F691" s="13" t="s">
        <v>73</v>
      </c>
      <c r="G691" s="47">
        <v>0</v>
      </c>
      <c r="H691" s="47">
        <v>0</v>
      </c>
      <c r="I691" s="47">
        <v>0</v>
      </c>
      <c r="J691" s="47">
        <v>0</v>
      </c>
      <c r="K691" s="47">
        <v>0</v>
      </c>
      <c r="L691" s="47">
        <v>0</v>
      </c>
      <c r="M691" s="47">
        <v>2</v>
      </c>
      <c r="N691" s="47">
        <v>0.2</v>
      </c>
      <c r="O691" s="47">
        <v>0.2</v>
      </c>
      <c r="P691" s="38" t="str">
        <f t="shared" si="43"/>
        <v/>
      </c>
      <c r="R691" s="38">
        <f t="shared" si="44"/>
        <v>0.1</v>
      </c>
      <c r="S691" s="38"/>
      <c r="T691" s="47">
        <v>190023.12061316226</v>
      </c>
      <c r="U691" s="47"/>
      <c r="V691" s="47">
        <f t="shared" si="42"/>
        <v>190023.12061316226</v>
      </c>
      <c r="W691" s="47">
        <f t="shared" si="45"/>
        <v>19002.312061316228</v>
      </c>
      <c r="Z691" s="54"/>
    </row>
    <row r="692" spans="5:26" x14ac:dyDescent="0.2">
      <c r="E692" s="13">
        <v>126800</v>
      </c>
      <c r="F692" s="13" t="s">
        <v>73</v>
      </c>
      <c r="G692" s="47">
        <v>0.111</v>
      </c>
      <c r="H692" s="47">
        <v>4.9000000000000002E-2</v>
      </c>
      <c r="I692" s="47">
        <v>0</v>
      </c>
      <c r="J692" s="47">
        <v>0</v>
      </c>
      <c r="K692" s="47">
        <v>0</v>
      </c>
      <c r="L692" s="47">
        <v>0.16</v>
      </c>
      <c r="M692" s="47">
        <v>2</v>
      </c>
      <c r="N692" s="47">
        <v>0.16</v>
      </c>
      <c r="O692" s="47">
        <v>0</v>
      </c>
      <c r="P692" s="38">
        <f t="shared" si="43"/>
        <v>0.56578125000000001</v>
      </c>
      <c r="R692" s="38">
        <f t="shared" si="44"/>
        <v>0.56578125000000001</v>
      </c>
      <c r="S692" s="38"/>
      <c r="T692" s="47">
        <v>152018.4964905298</v>
      </c>
      <c r="U692" s="47"/>
      <c r="V692" s="47">
        <f t="shared" si="42"/>
        <v>152018.4964905298</v>
      </c>
      <c r="W692" s="47">
        <f t="shared" si="45"/>
        <v>86009.214967532564</v>
      </c>
      <c r="Z692" s="54"/>
    </row>
    <row r="693" spans="5:26" x14ac:dyDescent="0.2">
      <c r="E693" s="13">
        <v>126799</v>
      </c>
      <c r="F693" s="13" t="s">
        <v>73</v>
      </c>
      <c r="G693" s="47">
        <v>0.02</v>
      </c>
      <c r="H693" s="47">
        <v>8.8999999999999996E-2</v>
      </c>
      <c r="I693" s="47">
        <v>0</v>
      </c>
      <c r="J693" s="47">
        <v>0</v>
      </c>
      <c r="K693" s="47">
        <v>8.8999999999999996E-2</v>
      </c>
      <c r="L693" s="47">
        <v>0.19800000000000001</v>
      </c>
      <c r="M693" s="47">
        <v>2</v>
      </c>
      <c r="N693" s="47">
        <v>0.19800000000000001</v>
      </c>
      <c r="O693" s="47">
        <v>0</v>
      </c>
      <c r="P693" s="38">
        <f t="shared" si="43"/>
        <v>0.27916666666666662</v>
      </c>
      <c r="R693" s="38">
        <f t="shared" si="44"/>
        <v>0.27916666666666662</v>
      </c>
      <c r="S693" s="38"/>
      <c r="T693" s="47">
        <v>188122.88940703066</v>
      </c>
      <c r="U693" s="47"/>
      <c r="V693" s="47">
        <f t="shared" si="42"/>
        <v>188122.88940703066</v>
      </c>
      <c r="W693" s="47">
        <f t="shared" si="45"/>
        <v>52517.639959462715</v>
      </c>
      <c r="Z693" s="54"/>
    </row>
    <row r="694" spans="5:26" x14ac:dyDescent="0.2">
      <c r="E694" s="13">
        <v>126798</v>
      </c>
      <c r="F694" s="13" t="s">
        <v>73</v>
      </c>
      <c r="G694" s="47">
        <v>4.2000000000000003E-2</v>
      </c>
      <c r="H694" s="47">
        <v>0</v>
      </c>
      <c r="I694" s="47">
        <v>0</v>
      </c>
      <c r="J694" s="47">
        <v>0</v>
      </c>
      <c r="K694" s="47">
        <v>6.2E-2</v>
      </c>
      <c r="L694" s="47">
        <v>0.10400000000000001</v>
      </c>
      <c r="M694" s="47">
        <v>2</v>
      </c>
      <c r="N694" s="47">
        <v>0.104</v>
      </c>
      <c r="O694" s="47">
        <v>0</v>
      </c>
      <c r="P694" s="38">
        <f t="shared" si="43"/>
        <v>0.32211538461538458</v>
      </c>
      <c r="R694" s="38">
        <f t="shared" si="44"/>
        <v>0.32211538461538458</v>
      </c>
      <c r="S694" s="38"/>
      <c r="T694" s="47">
        <v>98812.022718844382</v>
      </c>
      <c r="U694" s="47"/>
      <c r="V694" s="47">
        <f t="shared" si="42"/>
        <v>98812.022718844382</v>
      </c>
      <c r="W694" s="47">
        <f t="shared" si="45"/>
        <v>31828.872702704677</v>
      </c>
      <c r="Z694" s="54"/>
    </row>
    <row r="695" spans="5:26" x14ac:dyDescent="0.2">
      <c r="E695" s="13">
        <v>126797</v>
      </c>
      <c r="F695" s="13" t="s">
        <v>73</v>
      </c>
      <c r="G695" s="47">
        <v>0.34</v>
      </c>
      <c r="H695" s="47">
        <v>0.127</v>
      </c>
      <c r="I695" s="47">
        <v>0.16800000000000001</v>
      </c>
      <c r="J695" s="47">
        <v>0</v>
      </c>
      <c r="K695" s="47">
        <v>0.81899999999999995</v>
      </c>
      <c r="L695" s="47">
        <v>1.454</v>
      </c>
      <c r="M695" s="47">
        <v>2</v>
      </c>
      <c r="N695" s="47">
        <v>1.6539999999999999</v>
      </c>
      <c r="O695" s="47">
        <v>0.19999999999999996</v>
      </c>
      <c r="P695" s="38">
        <f t="shared" si="43"/>
        <v>0.26129642365887207</v>
      </c>
      <c r="R695" s="38">
        <f t="shared" si="44"/>
        <v>0.26129642365887207</v>
      </c>
      <c r="S695" s="38"/>
      <c r="T695" s="47">
        <v>1571491.2074708517</v>
      </c>
      <c r="U695" s="47"/>
      <c r="V695" s="47">
        <f t="shared" si="42"/>
        <v>1571491.2074708517</v>
      </c>
      <c r="W695" s="47">
        <f t="shared" si="45"/>
        <v>410625.03232349607</v>
      </c>
      <c r="Z695" s="54"/>
    </row>
    <row r="696" spans="5:26" x14ac:dyDescent="0.2">
      <c r="E696" s="13">
        <v>126796</v>
      </c>
      <c r="F696" s="13" t="s">
        <v>73</v>
      </c>
      <c r="G696" s="47">
        <v>12.88</v>
      </c>
      <c r="H696" s="47">
        <v>21.818000000000001</v>
      </c>
      <c r="I696" s="47">
        <v>5.9059999999999997</v>
      </c>
      <c r="J696" s="47">
        <v>4.5350000000000001</v>
      </c>
      <c r="K696" s="47">
        <v>1.744</v>
      </c>
      <c r="L696" s="47">
        <v>46.882999999999996</v>
      </c>
      <c r="M696" s="47">
        <v>2</v>
      </c>
      <c r="N696" s="47">
        <v>46.884</v>
      </c>
      <c r="O696" s="47">
        <v>1.0000000000047748E-3</v>
      </c>
      <c r="P696" s="38">
        <f t="shared" si="43"/>
        <v>0.38852462513064434</v>
      </c>
      <c r="R696" s="38">
        <f t="shared" si="44"/>
        <v>0.38852462513064434</v>
      </c>
      <c r="S696" s="38"/>
      <c r="T696" s="47">
        <v>44545219.934137493</v>
      </c>
      <c r="U696" s="47"/>
      <c r="V696" s="47">
        <f t="shared" si="42"/>
        <v>44545219.934137493</v>
      </c>
      <c r="W696" s="47">
        <f t="shared" si="45"/>
        <v>17306914.876272876</v>
      </c>
      <c r="Z696" s="54"/>
    </row>
    <row r="697" spans="5:26" x14ac:dyDescent="0.2">
      <c r="E697" s="13">
        <v>126795</v>
      </c>
      <c r="F697" s="13" t="s">
        <v>73</v>
      </c>
      <c r="G697" s="47">
        <v>0.01</v>
      </c>
      <c r="H697" s="47">
        <v>0.38100000000000001</v>
      </c>
      <c r="I697" s="47">
        <v>3.1E-2</v>
      </c>
      <c r="J697" s="47">
        <v>0</v>
      </c>
      <c r="K697" s="47">
        <v>0</v>
      </c>
      <c r="L697" s="47">
        <v>0.42200000000000004</v>
      </c>
      <c r="M697" s="47">
        <v>2</v>
      </c>
      <c r="N697" s="47">
        <v>0.42199999999999999</v>
      </c>
      <c r="O697" s="47">
        <v>0</v>
      </c>
      <c r="P697" s="38">
        <f t="shared" si="43"/>
        <v>0.36682464454976299</v>
      </c>
      <c r="R697" s="38">
        <f t="shared" si="44"/>
        <v>0.36682464454976299</v>
      </c>
      <c r="S697" s="38"/>
      <c r="T697" s="47">
        <v>400948.78449377231</v>
      </c>
      <c r="U697" s="47"/>
      <c r="V697" s="47">
        <f t="shared" si="42"/>
        <v>400948.78449377231</v>
      </c>
      <c r="W697" s="47">
        <f t="shared" si="45"/>
        <v>147077.89535458756</v>
      </c>
      <c r="Z697" s="54"/>
    </row>
    <row r="698" spans="5:26" x14ac:dyDescent="0.2">
      <c r="E698" s="13">
        <v>126794</v>
      </c>
      <c r="F698" s="13" t="s">
        <v>73</v>
      </c>
      <c r="G698" s="47">
        <v>8.2000000000000003E-2</v>
      </c>
      <c r="H698" s="47">
        <v>0.36</v>
      </c>
      <c r="I698" s="47">
        <v>0.1</v>
      </c>
      <c r="J698" s="47">
        <v>0.1</v>
      </c>
      <c r="K698" s="47">
        <v>0</v>
      </c>
      <c r="L698" s="47">
        <v>0.64200000000000002</v>
      </c>
      <c r="M698" s="47">
        <v>2</v>
      </c>
      <c r="N698" s="47">
        <v>0.64200000000000002</v>
      </c>
      <c r="O698" s="47">
        <v>0</v>
      </c>
      <c r="P698" s="38">
        <f t="shared" si="43"/>
        <v>0.33613707165109036</v>
      </c>
      <c r="R698" s="38">
        <f t="shared" si="44"/>
        <v>0.33613707165109036</v>
      </c>
      <c r="S698" s="38"/>
      <c r="T698" s="47">
        <v>609974.21716825082</v>
      </c>
      <c r="U698" s="47"/>
      <c r="V698" s="47">
        <f t="shared" si="42"/>
        <v>609974.21716825082</v>
      </c>
      <c r="W698" s="47">
        <f t="shared" si="45"/>
        <v>205034.94714160208</v>
      </c>
      <c r="Z698" s="54"/>
    </row>
    <row r="699" spans="5:26" x14ac:dyDescent="0.2">
      <c r="E699" s="13">
        <v>126793</v>
      </c>
      <c r="F699" s="13" t="s">
        <v>73</v>
      </c>
      <c r="G699" s="47">
        <v>34.401000000000003</v>
      </c>
      <c r="H699" s="47">
        <v>24.574999999999999</v>
      </c>
      <c r="I699" s="47">
        <v>7.3879999999999999</v>
      </c>
      <c r="J699" s="47">
        <v>1.474</v>
      </c>
      <c r="K699" s="47">
        <v>4.2380000000000004</v>
      </c>
      <c r="L699" s="47">
        <v>72.076000000000008</v>
      </c>
      <c r="M699" s="47">
        <v>2</v>
      </c>
      <c r="N699" s="47">
        <v>72.075999999999993</v>
      </c>
      <c r="O699" s="47">
        <v>0</v>
      </c>
      <c r="P699" s="38">
        <f t="shared" si="43"/>
        <v>0.46395991730950664</v>
      </c>
      <c r="R699" s="38">
        <f t="shared" si="44"/>
        <v>0.46395991730950664</v>
      </c>
      <c r="S699" s="38"/>
      <c r="T699" s="47">
        <v>68480532.206571415</v>
      </c>
      <c r="U699" s="47"/>
      <c r="V699" s="47">
        <f t="shared" si="42"/>
        <v>68480532.206571415</v>
      </c>
      <c r="W699" s="47">
        <f t="shared" si="45"/>
        <v>31772222.059871878</v>
      </c>
      <c r="Z699" s="54"/>
    </row>
    <row r="700" spans="5:26" x14ac:dyDescent="0.2">
      <c r="E700" s="13">
        <v>126792</v>
      </c>
      <c r="F700" s="13" t="s">
        <v>73</v>
      </c>
      <c r="G700" s="47">
        <v>1.78</v>
      </c>
      <c r="H700" s="47">
        <v>0.74099999999999999</v>
      </c>
      <c r="I700" s="47">
        <v>0</v>
      </c>
      <c r="J700" s="47">
        <v>0.06</v>
      </c>
      <c r="K700" s="47">
        <v>0.437</v>
      </c>
      <c r="L700" s="47">
        <v>3.0179999999999998</v>
      </c>
      <c r="M700" s="47">
        <v>2</v>
      </c>
      <c r="N700" s="47">
        <v>3.0179999999999998</v>
      </c>
      <c r="O700" s="47">
        <v>0</v>
      </c>
      <c r="P700" s="38">
        <f t="shared" si="43"/>
        <v>0.49190689198144472</v>
      </c>
      <c r="R700" s="38">
        <f t="shared" si="44"/>
        <v>0.49190689198144472</v>
      </c>
      <c r="S700" s="38"/>
      <c r="T700" s="47">
        <v>2904918.6898703598</v>
      </c>
      <c r="U700" s="47"/>
      <c r="V700" s="47">
        <f t="shared" si="42"/>
        <v>2904918.6898703598</v>
      </c>
      <c r="W700" s="47">
        <f t="shared" si="45"/>
        <v>1428949.524192939</v>
      </c>
      <c r="Z700" s="54"/>
    </row>
    <row r="701" spans="5:26" x14ac:dyDescent="0.2">
      <c r="E701" s="13">
        <v>126791</v>
      </c>
      <c r="F701" s="13" t="s">
        <v>73</v>
      </c>
      <c r="G701" s="47">
        <v>1.2E-2</v>
      </c>
      <c r="H701" s="47">
        <v>0</v>
      </c>
      <c r="I701" s="47">
        <v>0</v>
      </c>
      <c r="J701" s="47">
        <v>0</v>
      </c>
      <c r="K701" s="47">
        <v>0</v>
      </c>
      <c r="L701" s="47">
        <v>1.2E-2</v>
      </c>
      <c r="M701" s="47">
        <v>2</v>
      </c>
      <c r="N701" s="47">
        <v>1.2E-2</v>
      </c>
      <c r="O701" s="47">
        <v>0</v>
      </c>
      <c r="P701" s="38">
        <f t="shared" si="43"/>
        <v>0.65</v>
      </c>
      <c r="R701" s="38">
        <f t="shared" si="44"/>
        <v>0.65</v>
      </c>
      <c r="S701" s="38"/>
      <c r="T701" s="47">
        <v>11550.372524335426</v>
      </c>
      <c r="U701" s="47"/>
      <c r="V701" s="47">
        <f t="shared" si="42"/>
        <v>11550.372524335426</v>
      </c>
      <c r="W701" s="47">
        <f t="shared" si="45"/>
        <v>7507.7421408180271</v>
      </c>
      <c r="Z701" s="54"/>
    </row>
    <row r="702" spans="5:26" x14ac:dyDescent="0.2">
      <c r="E702" s="13">
        <v>126790</v>
      </c>
      <c r="F702" s="13" t="s">
        <v>73</v>
      </c>
      <c r="G702" s="47">
        <v>1.5109999999999999</v>
      </c>
      <c r="H702" s="47">
        <v>0</v>
      </c>
      <c r="I702" s="47">
        <v>3.1E-2</v>
      </c>
      <c r="J702" s="47">
        <v>0</v>
      </c>
      <c r="K702" s="47">
        <v>0</v>
      </c>
      <c r="L702" s="47">
        <v>1.5419999999999998</v>
      </c>
      <c r="M702" s="47">
        <v>2</v>
      </c>
      <c r="N702" s="47">
        <v>1.542</v>
      </c>
      <c r="O702" s="47">
        <v>0</v>
      </c>
      <c r="P702" s="38">
        <f t="shared" si="43"/>
        <v>0.64045071335927373</v>
      </c>
      <c r="R702" s="38">
        <f t="shared" si="44"/>
        <v>0.64045071335927373</v>
      </c>
      <c r="S702" s="38"/>
      <c r="T702" s="47">
        <v>1484222.8693771022</v>
      </c>
      <c r="U702" s="47"/>
      <c r="V702" s="47">
        <f t="shared" si="42"/>
        <v>1484222.8693771022</v>
      </c>
      <c r="W702" s="47">
        <f t="shared" si="45"/>
        <v>950571.59547671326</v>
      </c>
      <c r="Z702" s="54"/>
    </row>
    <row r="703" spans="5:26" x14ac:dyDescent="0.2">
      <c r="E703" s="13">
        <v>126789</v>
      </c>
      <c r="F703" s="13" t="s">
        <v>73</v>
      </c>
      <c r="G703" s="47">
        <v>41.601999999999997</v>
      </c>
      <c r="H703" s="47">
        <v>1.66</v>
      </c>
      <c r="I703" s="47">
        <v>0</v>
      </c>
      <c r="J703" s="47">
        <v>0</v>
      </c>
      <c r="K703" s="47">
        <v>0</v>
      </c>
      <c r="L703" s="47">
        <v>43.261999999999993</v>
      </c>
      <c r="M703" s="47">
        <v>2</v>
      </c>
      <c r="N703" s="47">
        <v>43.262</v>
      </c>
      <c r="O703" s="47">
        <v>0</v>
      </c>
      <c r="P703" s="38">
        <f t="shared" si="43"/>
        <v>0.63944801442374377</v>
      </c>
      <c r="R703" s="38">
        <f t="shared" si="44"/>
        <v>0.63944801442374377</v>
      </c>
      <c r="S703" s="38"/>
      <c r="T703" s="47">
        <v>41641018.012316599</v>
      </c>
      <c r="U703" s="47"/>
      <c r="V703" s="47">
        <f t="shared" si="42"/>
        <v>41641018.012316599</v>
      </c>
      <c r="W703" s="47">
        <f t="shared" si="45"/>
        <v>26627266.286559198</v>
      </c>
      <c r="Z703" s="54"/>
    </row>
    <row r="704" spans="5:26" x14ac:dyDescent="0.2">
      <c r="E704" s="13">
        <v>126788</v>
      </c>
      <c r="F704" s="13" t="s">
        <v>73</v>
      </c>
      <c r="G704" s="47">
        <v>1.1659999999999999</v>
      </c>
      <c r="H704" s="47">
        <v>0</v>
      </c>
      <c r="I704" s="47">
        <v>0</v>
      </c>
      <c r="J704" s="47">
        <v>0</v>
      </c>
      <c r="K704" s="47">
        <v>0</v>
      </c>
      <c r="L704" s="47">
        <v>1.1659999999999999</v>
      </c>
      <c r="M704" s="47">
        <v>2</v>
      </c>
      <c r="N704" s="47">
        <v>1.1659999999999999</v>
      </c>
      <c r="O704" s="47">
        <v>0</v>
      </c>
      <c r="P704" s="38">
        <f t="shared" si="43"/>
        <v>0.65</v>
      </c>
      <c r="R704" s="38">
        <f t="shared" si="44"/>
        <v>0.65</v>
      </c>
      <c r="S704" s="38"/>
      <c r="T704" s="47">
        <v>1122311.1969479255</v>
      </c>
      <c r="U704" s="47"/>
      <c r="V704" s="47">
        <f t="shared" si="42"/>
        <v>1122311.1969479255</v>
      </c>
      <c r="W704" s="47">
        <f t="shared" si="45"/>
        <v>729502.27801615163</v>
      </c>
      <c r="Z704" s="54"/>
    </row>
    <row r="705" spans="5:26" x14ac:dyDescent="0.2">
      <c r="E705" s="13">
        <v>126787</v>
      </c>
      <c r="F705" s="13" t="s">
        <v>73</v>
      </c>
      <c r="G705" s="47">
        <v>30.036999999999999</v>
      </c>
      <c r="H705" s="47">
        <v>4.0609999999999999</v>
      </c>
      <c r="I705" s="47">
        <v>0.81</v>
      </c>
      <c r="J705" s="47">
        <v>0</v>
      </c>
      <c r="K705" s="47">
        <v>0</v>
      </c>
      <c r="L705" s="47">
        <v>34.908000000000001</v>
      </c>
      <c r="M705" s="47">
        <v>2</v>
      </c>
      <c r="N705" s="47">
        <v>34.908000000000001</v>
      </c>
      <c r="O705" s="47">
        <v>0</v>
      </c>
      <c r="P705" s="38">
        <f t="shared" si="43"/>
        <v>0.60698622092357035</v>
      </c>
      <c r="R705" s="38">
        <f t="shared" si="44"/>
        <v>0.60698622092357035</v>
      </c>
      <c r="S705" s="38"/>
      <c r="T705" s="47">
        <v>33600033.673291758</v>
      </c>
      <c r="U705" s="47"/>
      <c r="V705" s="47">
        <f t="shared" si="42"/>
        <v>33600033.673291758</v>
      </c>
      <c r="W705" s="47">
        <f t="shared" si="45"/>
        <v>20394757.462256074</v>
      </c>
      <c r="Z705" s="54"/>
    </row>
    <row r="706" spans="5:26" x14ac:dyDescent="0.2">
      <c r="E706" s="13">
        <v>126786</v>
      </c>
      <c r="F706" s="13" t="s">
        <v>73</v>
      </c>
      <c r="G706" s="47">
        <v>0.106</v>
      </c>
      <c r="H706" s="47">
        <v>0</v>
      </c>
      <c r="I706" s="47">
        <v>6.6000000000000003E-2</v>
      </c>
      <c r="J706" s="47">
        <v>0</v>
      </c>
      <c r="K706" s="47">
        <v>0</v>
      </c>
      <c r="L706" s="47">
        <v>0.17199999999999999</v>
      </c>
      <c r="M706" s="47">
        <v>2</v>
      </c>
      <c r="N706" s="47">
        <v>0.17199999999999999</v>
      </c>
      <c r="O706" s="47">
        <v>0</v>
      </c>
      <c r="P706" s="38">
        <f t="shared" si="43"/>
        <v>0.46773255813953496</v>
      </c>
      <c r="R706" s="38">
        <f t="shared" si="44"/>
        <v>0.46773255813953496</v>
      </c>
      <c r="S706" s="38"/>
      <c r="T706" s="47">
        <v>165555.33951547445</v>
      </c>
      <c r="U706" s="47"/>
      <c r="V706" s="47">
        <f t="shared" si="42"/>
        <v>165555.33951547445</v>
      </c>
      <c r="W706" s="47">
        <f t="shared" si="45"/>
        <v>77435.622465232096</v>
      </c>
      <c r="Z706" s="54"/>
    </row>
    <row r="707" spans="5:26" x14ac:dyDescent="0.2">
      <c r="E707" s="13">
        <v>126785</v>
      </c>
      <c r="F707" s="13" t="s">
        <v>73</v>
      </c>
      <c r="G707" s="47">
        <v>0.92900000000000005</v>
      </c>
      <c r="H707" s="47">
        <v>3.1E-2</v>
      </c>
      <c r="I707" s="47">
        <v>0</v>
      </c>
      <c r="J707" s="47">
        <v>0</v>
      </c>
      <c r="K707" s="47">
        <v>0</v>
      </c>
      <c r="L707" s="47">
        <v>0.96000000000000008</v>
      </c>
      <c r="M707" s="47">
        <v>2</v>
      </c>
      <c r="N707" s="47">
        <v>0.96</v>
      </c>
      <c r="O707" s="47">
        <v>0</v>
      </c>
      <c r="P707" s="38">
        <f t="shared" si="43"/>
        <v>0.64111979166666666</v>
      </c>
      <c r="R707" s="38">
        <f t="shared" si="44"/>
        <v>0.64111979166666666</v>
      </c>
      <c r="S707" s="38"/>
      <c r="T707" s="47">
        <v>924029.80194683396</v>
      </c>
      <c r="U707" s="47"/>
      <c r="V707" s="47">
        <f t="shared" si="42"/>
        <v>924029.80194683396</v>
      </c>
      <c r="W707" s="47">
        <f t="shared" si="45"/>
        <v>592413.79411794548</v>
      </c>
      <c r="Z707" s="54"/>
    </row>
    <row r="708" spans="5:26" x14ac:dyDescent="0.2">
      <c r="E708" s="13">
        <v>126784</v>
      </c>
      <c r="F708" s="13" t="s">
        <v>73</v>
      </c>
      <c r="G708" s="47">
        <v>0.18</v>
      </c>
      <c r="H708" s="47">
        <v>0</v>
      </c>
      <c r="I708" s="47">
        <v>0</v>
      </c>
      <c r="J708" s="47">
        <v>0</v>
      </c>
      <c r="K708" s="47">
        <v>0</v>
      </c>
      <c r="L708" s="47">
        <v>0.18</v>
      </c>
      <c r="M708" s="47">
        <v>2</v>
      </c>
      <c r="N708" s="47">
        <v>0.18</v>
      </c>
      <c r="O708" s="47">
        <v>0</v>
      </c>
      <c r="P708" s="38">
        <f t="shared" si="43"/>
        <v>0.65</v>
      </c>
      <c r="R708" s="38">
        <f t="shared" si="44"/>
        <v>0.65</v>
      </c>
      <c r="S708" s="38"/>
      <c r="T708" s="47">
        <v>173255.58786503138</v>
      </c>
      <c r="U708" s="47"/>
      <c r="V708" s="47">
        <f t="shared" si="42"/>
        <v>173255.58786503138</v>
      </c>
      <c r="W708" s="47">
        <f t="shared" si="45"/>
        <v>112616.1321122704</v>
      </c>
      <c r="Z708" s="54"/>
    </row>
    <row r="709" spans="5:26" x14ac:dyDescent="0.2">
      <c r="E709" s="13">
        <v>126783</v>
      </c>
      <c r="F709" s="13" t="s">
        <v>73</v>
      </c>
      <c r="G709" s="47">
        <v>25.899000000000001</v>
      </c>
      <c r="H709" s="47">
        <v>3.992</v>
      </c>
      <c r="I709" s="47">
        <v>0.61799999999999999</v>
      </c>
      <c r="J709" s="47">
        <v>0.84899999999999998</v>
      </c>
      <c r="K709" s="47">
        <v>1.214</v>
      </c>
      <c r="L709" s="47">
        <v>32.572000000000003</v>
      </c>
      <c r="M709" s="47">
        <v>2</v>
      </c>
      <c r="N709" s="47">
        <v>32.572000000000003</v>
      </c>
      <c r="O709" s="47">
        <v>0</v>
      </c>
      <c r="P709" s="38">
        <f t="shared" si="43"/>
        <v>0.57244872896966714</v>
      </c>
      <c r="R709" s="38">
        <f t="shared" si="44"/>
        <v>0.57244872896966714</v>
      </c>
      <c r="S709" s="38"/>
      <c r="T709" s="47">
        <v>31351561.155221131</v>
      </c>
      <c r="U709" s="47"/>
      <c r="V709" s="47">
        <f t="shared" si="42"/>
        <v>31351561.155221131</v>
      </c>
      <c r="W709" s="47">
        <f t="shared" si="45"/>
        <v>17947161.334521126</v>
      </c>
      <c r="Z709" s="54"/>
    </row>
    <row r="710" spans="5:26" x14ac:dyDescent="0.2">
      <c r="E710" s="13">
        <v>126782</v>
      </c>
      <c r="F710" s="13" t="s">
        <v>73</v>
      </c>
      <c r="G710" s="47">
        <v>0.97599999999999998</v>
      </c>
      <c r="H710" s="47">
        <v>0</v>
      </c>
      <c r="I710" s="47">
        <v>0</v>
      </c>
      <c r="J710" s="47">
        <v>0</v>
      </c>
      <c r="K710" s="47">
        <v>0</v>
      </c>
      <c r="L710" s="47">
        <v>0.97599999999999998</v>
      </c>
      <c r="M710" s="47">
        <v>2</v>
      </c>
      <c r="N710" s="47">
        <v>0.97599999999999998</v>
      </c>
      <c r="O710" s="47">
        <v>0</v>
      </c>
      <c r="P710" s="38">
        <f t="shared" si="43"/>
        <v>0.65</v>
      </c>
      <c r="R710" s="38">
        <f t="shared" si="44"/>
        <v>0.65</v>
      </c>
      <c r="S710" s="38"/>
      <c r="T710" s="47">
        <v>939430.29864594783</v>
      </c>
      <c r="U710" s="47"/>
      <c r="V710" s="47">
        <f t="shared" si="42"/>
        <v>939430.29864594783</v>
      </c>
      <c r="W710" s="47">
        <f t="shared" si="45"/>
        <v>610629.69411986612</v>
      </c>
      <c r="Z710" s="54"/>
    </row>
    <row r="711" spans="5:26" x14ac:dyDescent="0.2">
      <c r="E711" s="13">
        <v>126781</v>
      </c>
      <c r="F711" s="13" t="s">
        <v>73</v>
      </c>
      <c r="G711" s="47">
        <v>38.484000000000002</v>
      </c>
      <c r="H711" s="47">
        <v>3.6309999999999998</v>
      </c>
      <c r="I711" s="47">
        <v>1.677</v>
      </c>
      <c r="J711" s="47">
        <v>0</v>
      </c>
      <c r="K711" s="47">
        <v>0</v>
      </c>
      <c r="L711" s="47">
        <v>43.792000000000002</v>
      </c>
      <c r="M711" s="47">
        <v>2</v>
      </c>
      <c r="N711" s="47">
        <v>43.792000000000002</v>
      </c>
      <c r="O711" s="47">
        <v>0</v>
      </c>
      <c r="P711" s="38">
        <f t="shared" si="43"/>
        <v>0.60900849470222873</v>
      </c>
      <c r="R711" s="38">
        <f t="shared" si="44"/>
        <v>0.60900849470222873</v>
      </c>
      <c r="S711" s="38"/>
      <c r="T711" s="47">
        <v>42151159.465474755</v>
      </c>
      <c r="U711" s="47"/>
      <c r="V711" s="47">
        <f t="shared" si="42"/>
        <v>42151159.465474755</v>
      </c>
      <c r="W711" s="47">
        <f t="shared" si="45"/>
        <v>25670414.176022381</v>
      </c>
      <c r="Z711" s="54"/>
    </row>
    <row r="712" spans="5:26" x14ac:dyDescent="0.2">
      <c r="E712" s="13">
        <v>126780</v>
      </c>
      <c r="F712" s="13" t="s">
        <v>73</v>
      </c>
      <c r="G712" s="47">
        <v>1.1879999999999999</v>
      </c>
      <c r="H712" s="47">
        <v>0</v>
      </c>
      <c r="I712" s="47">
        <v>0</v>
      </c>
      <c r="J712" s="47">
        <v>0</v>
      </c>
      <c r="K712" s="47">
        <v>0</v>
      </c>
      <c r="L712" s="47">
        <v>1.1879999999999999</v>
      </c>
      <c r="M712" s="47">
        <v>2</v>
      </c>
      <c r="N712" s="47">
        <v>1.1879999999999999</v>
      </c>
      <c r="O712" s="47">
        <v>0</v>
      </c>
      <c r="P712" s="38">
        <f t="shared" si="43"/>
        <v>0.65</v>
      </c>
      <c r="R712" s="38">
        <f t="shared" si="44"/>
        <v>0.65</v>
      </c>
      <c r="S712" s="38"/>
      <c r="T712" s="47">
        <v>1143486.8799092071</v>
      </c>
      <c r="U712" s="47"/>
      <c r="V712" s="47">
        <f t="shared" si="42"/>
        <v>1143486.8799092071</v>
      </c>
      <c r="W712" s="47">
        <f t="shared" si="45"/>
        <v>743266.4719409846</v>
      </c>
      <c r="Z712" s="54"/>
    </row>
    <row r="713" spans="5:26" x14ac:dyDescent="0.2">
      <c r="E713" s="13">
        <v>126779</v>
      </c>
      <c r="F713" s="13" t="s">
        <v>73</v>
      </c>
      <c r="G713" s="47">
        <v>27.015999999999998</v>
      </c>
      <c r="H713" s="47">
        <v>2.2429999999999999</v>
      </c>
      <c r="I713" s="47">
        <v>2.649</v>
      </c>
      <c r="J713" s="47">
        <v>0.79</v>
      </c>
      <c r="K713" s="47">
        <v>1.18</v>
      </c>
      <c r="L713" s="47">
        <v>33.878</v>
      </c>
      <c r="M713" s="47">
        <v>2</v>
      </c>
      <c r="N713" s="47">
        <v>33.878</v>
      </c>
      <c r="O713" s="47">
        <v>0</v>
      </c>
      <c r="P713" s="38">
        <f t="shared" si="43"/>
        <v>0.56266898872424576</v>
      </c>
      <c r="R713" s="38">
        <f t="shared" si="44"/>
        <v>0.56266898872424576</v>
      </c>
      <c r="S713" s="38"/>
      <c r="T713" s="47">
        <v>32188016.400663558</v>
      </c>
      <c r="U713" s="47"/>
      <c r="V713" s="47">
        <f t="shared" si="42"/>
        <v>32188016.400663558</v>
      </c>
      <c r="W713" s="47">
        <f t="shared" si="45"/>
        <v>18111198.637200803</v>
      </c>
      <c r="Z713" s="54"/>
    </row>
    <row r="714" spans="5:26" x14ac:dyDescent="0.2">
      <c r="E714" s="13">
        <v>126778</v>
      </c>
      <c r="F714" s="13" t="s">
        <v>73</v>
      </c>
      <c r="G714" s="47">
        <v>0.81399999999999995</v>
      </c>
      <c r="H714" s="47">
        <v>0</v>
      </c>
      <c r="I714" s="47">
        <v>0</v>
      </c>
      <c r="J714" s="47">
        <v>0</v>
      </c>
      <c r="K714" s="47">
        <v>0</v>
      </c>
      <c r="L714" s="47">
        <v>0.81399999999999995</v>
      </c>
      <c r="M714" s="47">
        <v>2</v>
      </c>
      <c r="N714" s="47">
        <v>0.81399999999999995</v>
      </c>
      <c r="O714" s="47">
        <v>0</v>
      </c>
      <c r="P714" s="38">
        <f t="shared" si="43"/>
        <v>0.65</v>
      </c>
      <c r="R714" s="38">
        <f t="shared" si="44"/>
        <v>0.65</v>
      </c>
      <c r="S714" s="38"/>
      <c r="T714" s="47">
        <v>783500.26956741966</v>
      </c>
      <c r="U714" s="47"/>
      <c r="V714" s="47">
        <f t="shared" si="42"/>
        <v>783500.26956741966</v>
      </c>
      <c r="W714" s="47">
        <f t="shared" si="45"/>
        <v>509275.17521882278</v>
      </c>
      <c r="Z714" s="54"/>
    </row>
    <row r="715" spans="5:26" x14ac:dyDescent="0.2">
      <c r="E715" s="13">
        <v>126777</v>
      </c>
      <c r="F715" s="13" t="s">
        <v>73</v>
      </c>
      <c r="G715" s="47">
        <v>38.204000000000001</v>
      </c>
      <c r="H715" s="47">
        <v>3.11</v>
      </c>
      <c r="I715" s="47">
        <v>0</v>
      </c>
      <c r="J715" s="47">
        <v>0</v>
      </c>
      <c r="K715" s="47">
        <v>0</v>
      </c>
      <c r="L715" s="47">
        <v>41.314</v>
      </c>
      <c r="M715" s="47">
        <v>2</v>
      </c>
      <c r="N715" s="47">
        <v>41.314</v>
      </c>
      <c r="O715" s="47">
        <v>0</v>
      </c>
      <c r="P715" s="38">
        <f t="shared" si="43"/>
        <v>0.62929878491552516</v>
      </c>
      <c r="R715" s="38">
        <f t="shared" si="44"/>
        <v>0.62929878491552516</v>
      </c>
      <c r="S715" s="38"/>
      <c r="T715" s="47">
        <v>39766007.539199486</v>
      </c>
      <c r="U715" s="47"/>
      <c r="V715" s="47">
        <f t="shared" si="42"/>
        <v>39766007.539199486</v>
      </c>
      <c r="W715" s="47">
        <f t="shared" si="45"/>
        <v>25024700.22535985</v>
      </c>
      <c r="Z715" s="54"/>
    </row>
    <row r="716" spans="5:26" x14ac:dyDescent="0.2">
      <c r="E716" s="13">
        <v>126776</v>
      </c>
      <c r="F716" s="13" t="s">
        <v>73</v>
      </c>
      <c r="G716" s="47">
        <v>1.3919999999999999</v>
      </c>
      <c r="H716" s="47">
        <v>0</v>
      </c>
      <c r="I716" s="47">
        <v>0</v>
      </c>
      <c r="J716" s="47">
        <v>0</v>
      </c>
      <c r="K716" s="47">
        <v>0</v>
      </c>
      <c r="L716" s="47">
        <v>1.3919999999999999</v>
      </c>
      <c r="M716" s="47">
        <v>2</v>
      </c>
      <c r="N716" s="47">
        <v>1.3919999999999999</v>
      </c>
      <c r="O716" s="47">
        <v>0</v>
      </c>
      <c r="P716" s="38">
        <f t="shared" si="43"/>
        <v>0.65</v>
      </c>
      <c r="R716" s="38">
        <f t="shared" si="44"/>
        <v>0.65</v>
      </c>
      <c r="S716" s="38"/>
      <c r="T716" s="47">
        <v>1322560.9194676094</v>
      </c>
      <c r="U716" s="47"/>
      <c r="V716" s="47">
        <f t="shared" si="42"/>
        <v>1322560.9194676094</v>
      </c>
      <c r="W716" s="47">
        <f t="shared" si="45"/>
        <v>859664.59765394614</v>
      </c>
      <c r="Z716" s="54"/>
    </row>
    <row r="717" spans="5:26" x14ac:dyDescent="0.2">
      <c r="E717" s="13">
        <v>126775</v>
      </c>
      <c r="F717" s="13" t="s">
        <v>73</v>
      </c>
      <c r="G717" s="47">
        <v>8.0000000000000002E-3</v>
      </c>
      <c r="H717" s="47">
        <v>0</v>
      </c>
      <c r="I717" s="47">
        <v>0.31900000000000001</v>
      </c>
      <c r="J717" s="47">
        <v>5.7000000000000002E-2</v>
      </c>
      <c r="K717" s="47">
        <v>1.27</v>
      </c>
      <c r="L717" s="47">
        <v>1.6539999999999999</v>
      </c>
      <c r="M717" s="47">
        <v>2</v>
      </c>
      <c r="N717" s="47">
        <v>1.6539999999999999</v>
      </c>
      <c r="O717" s="47">
        <v>0</v>
      </c>
      <c r="P717" s="38">
        <f t="shared" si="43"/>
        <v>0.11712515114873036</v>
      </c>
      <c r="R717" s="38">
        <f t="shared" si="44"/>
        <v>0.11712515114873036</v>
      </c>
      <c r="S717" s="38"/>
      <c r="T717" s="47">
        <v>1571491.2074708517</v>
      </c>
      <c r="U717" s="47"/>
      <c r="V717" s="47">
        <f t="shared" si="42"/>
        <v>1571491.2074708517</v>
      </c>
      <c r="W717" s="47">
        <f t="shared" si="45"/>
        <v>184061.14520392427</v>
      </c>
      <c r="Z717" s="54"/>
    </row>
    <row r="718" spans="5:26" x14ac:dyDescent="0.2">
      <c r="E718" s="13">
        <v>126774</v>
      </c>
      <c r="F718" s="13" t="s">
        <v>73</v>
      </c>
      <c r="G718" s="47">
        <v>0</v>
      </c>
      <c r="H718" s="47">
        <v>0</v>
      </c>
      <c r="I718" s="47">
        <v>0</v>
      </c>
      <c r="J718" s="47">
        <v>0</v>
      </c>
      <c r="K718" s="47">
        <v>0</v>
      </c>
      <c r="L718" s="47">
        <v>0</v>
      </c>
      <c r="M718" s="47">
        <v>2</v>
      </c>
      <c r="N718" s="47">
        <v>2.1999999999999999E-2</v>
      </c>
      <c r="O718" s="47">
        <v>2.1999999999999999E-2</v>
      </c>
      <c r="P718" s="38" t="str">
        <f t="shared" si="43"/>
        <v/>
      </c>
      <c r="R718" s="38">
        <f t="shared" si="44"/>
        <v>0.1</v>
      </c>
      <c r="S718" s="38"/>
      <c r="T718" s="47">
        <v>20902.543267447847</v>
      </c>
      <c r="U718" s="47"/>
      <c r="V718" s="47">
        <f t="shared" si="42"/>
        <v>20902.543267447847</v>
      </c>
      <c r="W718" s="47">
        <f t="shared" si="45"/>
        <v>2090.254326744785</v>
      </c>
      <c r="Z718" s="54"/>
    </row>
    <row r="719" spans="5:26" x14ac:dyDescent="0.2">
      <c r="E719" s="13">
        <v>126773</v>
      </c>
      <c r="F719" s="13" t="s">
        <v>73</v>
      </c>
      <c r="G719" s="47">
        <v>0</v>
      </c>
      <c r="H719" s="47">
        <v>0</v>
      </c>
      <c r="I719" s="47">
        <v>0</v>
      </c>
      <c r="J719" s="47">
        <v>0</v>
      </c>
      <c r="K719" s="47">
        <v>0</v>
      </c>
      <c r="L719" s="47">
        <v>0</v>
      </c>
      <c r="M719" s="47">
        <v>2</v>
      </c>
      <c r="N719" s="47">
        <v>0.84199999999999997</v>
      </c>
      <c r="O719" s="47">
        <v>0.84199999999999997</v>
      </c>
      <c r="P719" s="38" t="str">
        <f t="shared" si="43"/>
        <v/>
      </c>
      <c r="R719" s="38">
        <f t="shared" si="44"/>
        <v>0.1</v>
      </c>
      <c r="S719" s="38"/>
      <c r="T719" s="47">
        <v>799997.33778141299</v>
      </c>
      <c r="U719" s="47"/>
      <c r="V719" s="47">
        <f t="shared" si="42"/>
        <v>799997.33778141299</v>
      </c>
      <c r="W719" s="47">
        <f t="shared" si="45"/>
        <v>79999.733778141308</v>
      </c>
      <c r="Z719" s="54"/>
    </row>
    <row r="720" spans="5:26" x14ac:dyDescent="0.2">
      <c r="E720" s="13">
        <v>126772</v>
      </c>
      <c r="F720" s="13" t="s">
        <v>73</v>
      </c>
      <c r="G720" s="47">
        <v>3.1E-2</v>
      </c>
      <c r="H720" s="47">
        <v>6.2E-2</v>
      </c>
      <c r="I720" s="47">
        <v>3.1E-2</v>
      </c>
      <c r="J720" s="47">
        <v>0.2</v>
      </c>
      <c r="K720" s="47">
        <v>1.1000000000000001</v>
      </c>
      <c r="L720" s="47">
        <v>1.4240000000000002</v>
      </c>
      <c r="M720" s="47">
        <v>2</v>
      </c>
      <c r="N720" s="47">
        <v>1.4239999999999999</v>
      </c>
      <c r="O720" s="47">
        <v>0</v>
      </c>
      <c r="P720" s="38">
        <f t="shared" si="43"/>
        <v>0.12557935393258426</v>
      </c>
      <c r="R720" s="38">
        <f t="shared" si="44"/>
        <v>0.12557935393258426</v>
      </c>
      <c r="S720" s="38"/>
      <c r="T720" s="47">
        <v>108313.17874950258</v>
      </c>
      <c r="U720" s="47"/>
      <c r="V720" s="47">
        <f t="shared" si="42"/>
        <v>108313.17874950258</v>
      </c>
      <c r="W720" s="47">
        <f t="shared" si="45"/>
        <v>13601.899009747049</v>
      </c>
      <c r="Z720" s="54"/>
    </row>
    <row r="721" spans="5:26" x14ac:dyDescent="0.2">
      <c r="E721" s="13">
        <v>126771</v>
      </c>
      <c r="F721" s="13" t="s">
        <v>73</v>
      </c>
      <c r="G721" s="47">
        <v>4.4999999999999998E-2</v>
      </c>
      <c r="H721" s="47">
        <v>3.1E-2</v>
      </c>
      <c r="I721" s="47">
        <v>0</v>
      </c>
      <c r="J721" s="47">
        <v>0</v>
      </c>
      <c r="K721" s="47">
        <v>0</v>
      </c>
      <c r="L721" s="47">
        <v>7.5999999999999998E-2</v>
      </c>
      <c r="M721" s="47">
        <v>2</v>
      </c>
      <c r="N721" s="47">
        <v>7.5999999999999998E-2</v>
      </c>
      <c r="O721" s="47">
        <v>0</v>
      </c>
      <c r="P721" s="38">
        <f t="shared" si="43"/>
        <v>0.53782894736842102</v>
      </c>
      <c r="R721" s="38">
        <f t="shared" si="44"/>
        <v>0.53782894736842102</v>
      </c>
      <c r="S721" s="38"/>
      <c r="T721" s="47">
        <v>72208.785833001661</v>
      </c>
      <c r="U721" s="47"/>
      <c r="V721" s="47">
        <f t="shared" si="42"/>
        <v>72208.785833001661</v>
      </c>
      <c r="W721" s="47">
        <f t="shared" si="45"/>
        <v>38835.975275315039</v>
      </c>
      <c r="Z721" s="54"/>
    </row>
    <row r="722" spans="5:26" x14ac:dyDescent="0.2">
      <c r="E722" s="13">
        <v>126770</v>
      </c>
      <c r="F722" s="13" t="s">
        <v>73</v>
      </c>
      <c r="G722" s="47">
        <v>4.2000000000000003E-2</v>
      </c>
      <c r="H722" s="47">
        <v>0</v>
      </c>
      <c r="I722" s="47">
        <v>0</v>
      </c>
      <c r="J722" s="47">
        <v>0</v>
      </c>
      <c r="K722" s="47">
        <v>0</v>
      </c>
      <c r="L722" s="47">
        <v>4.2000000000000003E-2</v>
      </c>
      <c r="M722" s="47">
        <v>2</v>
      </c>
      <c r="N722" s="47">
        <v>4.2000000000000003E-2</v>
      </c>
      <c r="O722" s="47">
        <v>0</v>
      </c>
      <c r="P722" s="38">
        <f t="shared" si="43"/>
        <v>0.65</v>
      </c>
      <c r="R722" s="38">
        <f t="shared" si="44"/>
        <v>0.65</v>
      </c>
      <c r="S722" s="38"/>
      <c r="T722" s="47">
        <v>39904.855328764075</v>
      </c>
      <c r="U722" s="47"/>
      <c r="V722" s="47">
        <f t="shared" si="42"/>
        <v>39904.855328764075</v>
      </c>
      <c r="W722" s="47">
        <f t="shared" si="45"/>
        <v>25938.155963696649</v>
      </c>
      <c r="Z722" s="54"/>
    </row>
    <row r="723" spans="5:26" x14ac:dyDescent="0.2">
      <c r="E723" s="13">
        <v>126766</v>
      </c>
      <c r="F723" s="13" t="s">
        <v>73</v>
      </c>
      <c r="G723" s="47">
        <v>0.20899999999999999</v>
      </c>
      <c r="H723" s="47">
        <v>0.63100000000000001</v>
      </c>
      <c r="I723" s="47">
        <v>3.1E-2</v>
      </c>
      <c r="J723" s="47">
        <v>8.8999999999999996E-2</v>
      </c>
      <c r="K723" s="47">
        <v>0</v>
      </c>
      <c r="L723" s="47">
        <v>0.96</v>
      </c>
      <c r="M723" s="47">
        <v>2</v>
      </c>
      <c r="N723" s="47">
        <v>0.96</v>
      </c>
      <c r="O723" s="47">
        <v>0</v>
      </c>
      <c r="P723" s="38">
        <f t="shared" si="43"/>
        <v>0.4029166666666667</v>
      </c>
      <c r="R723" s="38">
        <f t="shared" si="44"/>
        <v>0.4029166666666667</v>
      </c>
      <c r="S723" s="38"/>
      <c r="T723" s="47">
        <v>912110.97894317878</v>
      </c>
      <c r="U723" s="47"/>
      <c r="V723" s="47">
        <f t="shared" ref="V723:V786" si="46">IF(F723="Operational",T723,0)</f>
        <v>912110.97894317878</v>
      </c>
      <c r="W723" s="47">
        <f t="shared" si="45"/>
        <v>367504.71526585583</v>
      </c>
      <c r="Z723" s="54"/>
    </row>
    <row r="724" spans="5:26" x14ac:dyDescent="0.2">
      <c r="E724" s="13">
        <v>126765</v>
      </c>
      <c r="F724" s="13" t="s">
        <v>73</v>
      </c>
      <c r="G724" s="47">
        <v>0.47599999999999998</v>
      </c>
      <c r="H724" s="47">
        <v>0.2</v>
      </c>
      <c r="I724" s="47">
        <v>0</v>
      </c>
      <c r="J724" s="47">
        <v>0.2</v>
      </c>
      <c r="K724" s="47">
        <v>0.1</v>
      </c>
      <c r="L724" s="47">
        <v>0.97599999999999987</v>
      </c>
      <c r="M724" s="47">
        <v>2</v>
      </c>
      <c r="N724" s="47">
        <v>0.97599999999999998</v>
      </c>
      <c r="O724" s="47">
        <v>0</v>
      </c>
      <c r="P724" s="38">
        <f t="shared" ref="P724:P787" si="47">IF(L724=0,"", MAX(((SUMPRODUCT(G724:K724,$F$10:$J$10)/L724)),0.1))</f>
        <v>0.42459016393442633</v>
      </c>
      <c r="R724" s="38">
        <f t="shared" ref="R724:R787" si="48">IF(L724=0,$I$4,P724)</f>
        <v>0.42459016393442633</v>
      </c>
      <c r="S724" s="38"/>
      <c r="T724" s="47">
        <v>0</v>
      </c>
      <c r="U724" s="47"/>
      <c r="V724" s="47">
        <f t="shared" si="46"/>
        <v>0</v>
      </c>
      <c r="W724" s="47">
        <f t="shared" ref="W724:W787" si="49">V724*R724</f>
        <v>0</v>
      </c>
      <c r="Z724" s="54"/>
    </row>
    <row r="725" spans="5:26" x14ac:dyDescent="0.2">
      <c r="E725" s="13">
        <v>126764</v>
      </c>
      <c r="F725" s="13" t="s">
        <v>74</v>
      </c>
      <c r="G725" s="47">
        <v>0</v>
      </c>
      <c r="H725" s="47">
        <v>0</v>
      </c>
      <c r="I725" s="47">
        <v>0</v>
      </c>
      <c r="J725" s="47">
        <v>0</v>
      </c>
      <c r="K725" s="47">
        <v>0</v>
      </c>
      <c r="L725" s="47">
        <v>0</v>
      </c>
      <c r="M725" s="47">
        <v>2</v>
      </c>
      <c r="N725" s="47">
        <v>0.2</v>
      </c>
      <c r="O725" s="47">
        <v>0.2</v>
      </c>
      <c r="P725" s="38" t="str">
        <f t="shared" si="47"/>
        <v/>
      </c>
      <c r="R725" s="38">
        <f t="shared" si="48"/>
        <v>0.1</v>
      </c>
      <c r="S725" s="38"/>
      <c r="T725" s="47">
        <v>190023.12061316226</v>
      </c>
      <c r="U725" s="47"/>
      <c r="V725" s="47">
        <f t="shared" si="46"/>
        <v>0</v>
      </c>
      <c r="W725" s="47">
        <f t="shared" si="49"/>
        <v>0</v>
      </c>
      <c r="Z725" s="54"/>
    </row>
    <row r="726" spans="5:26" x14ac:dyDescent="0.2">
      <c r="E726" s="13">
        <v>126763</v>
      </c>
      <c r="F726" s="13" t="s">
        <v>74</v>
      </c>
      <c r="G726" s="47">
        <v>0</v>
      </c>
      <c r="H726" s="47">
        <v>0</v>
      </c>
      <c r="I726" s="47">
        <v>0</v>
      </c>
      <c r="J726" s="47">
        <v>0</v>
      </c>
      <c r="K726" s="47">
        <v>0</v>
      </c>
      <c r="L726" s="47">
        <v>0</v>
      </c>
      <c r="M726" s="47">
        <v>2</v>
      </c>
      <c r="N726" s="47">
        <v>0.36599999999999999</v>
      </c>
      <c r="O726" s="47">
        <v>0.36599999999999999</v>
      </c>
      <c r="P726" s="38" t="str">
        <f t="shared" si="47"/>
        <v/>
      </c>
      <c r="R726" s="38">
        <f t="shared" si="48"/>
        <v>0.1</v>
      </c>
      <c r="S726" s="38"/>
      <c r="T726" s="47">
        <v>347742.31072208693</v>
      </c>
      <c r="U726" s="47"/>
      <c r="V726" s="47">
        <f t="shared" si="46"/>
        <v>0</v>
      </c>
      <c r="W726" s="47">
        <f t="shared" si="49"/>
        <v>0</v>
      </c>
      <c r="Z726" s="54"/>
    </row>
    <row r="727" spans="5:26" x14ac:dyDescent="0.2">
      <c r="E727" s="13">
        <v>126762</v>
      </c>
      <c r="F727" s="13" t="s">
        <v>74</v>
      </c>
      <c r="G727" s="47">
        <v>0</v>
      </c>
      <c r="H727" s="47">
        <v>0</v>
      </c>
      <c r="I727" s="47">
        <v>0</v>
      </c>
      <c r="J727" s="47">
        <v>0</v>
      </c>
      <c r="K727" s="47">
        <v>0</v>
      </c>
      <c r="L727" s="47">
        <v>0</v>
      </c>
      <c r="M727" s="47">
        <v>2</v>
      </c>
      <c r="N727" s="47">
        <v>0.73399999999999999</v>
      </c>
      <c r="O727" s="47">
        <v>0.73399999999999999</v>
      </c>
      <c r="P727" s="38" t="str">
        <f t="shared" si="47"/>
        <v/>
      </c>
      <c r="R727" s="38">
        <f t="shared" si="48"/>
        <v>0.1</v>
      </c>
      <c r="S727" s="38"/>
      <c r="T727" s="47">
        <v>697384.85265030549</v>
      </c>
      <c r="U727" s="47"/>
      <c r="V727" s="47">
        <f t="shared" si="46"/>
        <v>0</v>
      </c>
      <c r="W727" s="47">
        <f t="shared" si="49"/>
        <v>0</v>
      </c>
      <c r="Z727" s="54"/>
    </row>
    <row r="728" spans="5:26" x14ac:dyDescent="0.2">
      <c r="E728" s="13">
        <v>126761</v>
      </c>
      <c r="F728" s="13" t="s">
        <v>74</v>
      </c>
      <c r="G728" s="47">
        <v>0</v>
      </c>
      <c r="H728" s="47">
        <v>0</v>
      </c>
      <c r="I728" s="47">
        <v>0</v>
      </c>
      <c r="J728" s="47">
        <v>0</v>
      </c>
      <c r="K728" s="47">
        <v>0</v>
      </c>
      <c r="L728" s="47">
        <v>0</v>
      </c>
      <c r="M728" s="47">
        <v>2</v>
      </c>
      <c r="N728" s="47">
        <v>0.33</v>
      </c>
      <c r="O728" s="47">
        <v>0.33</v>
      </c>
      <c r="P728" s="38" t="str">
        <f t="shared" si="47"/>
        <v/>
      </c>
      <c r="R728" s="38">
        <f t="shared" si="48"/>
        <v>0.1</v>
      </c>
      <c r="S728" s="38"/>
      <c r="T728" s="47">
        <v>313538.1490117177</v>
      </c>
      <c r="U728" s="47"/>
      <c r="V728" s="47">
        <f t="shared" si="46"/>
        <v>0</v>
      </c>
      <c r="W728" s="47">
        <f t="shared" si="49"/>
        <v>0</v>
      </c>
      <c r="Z728" s="54"/>
    </row>
    <row r="729" spans="5:26" x14ac:dyDescent="0.2">
      <c r="E729" s="13">
        <v>126760</v>
      </c>
      <c r="F729" s="13" t="s">
        <v>74</v>
      </c>
      <c r="G729" s="47">
        <v>0</v>
      </c>
      <c r="H729" s="47">
        <v>0</v>
      </c>
      <c r="I729" s="47">
        <v>0</v>
      </c>
      <c r="J729" s="47">
        <v>0</v>
      </c>
      <c r="K729" s="47">
        <v>0</v>
      </c>
      <c r="L729" s="47">
        <v>0</v>
      </c>
      <c r="M729" s="47">
        <v>2</v>
      </c>
      <c r="N729" s="47">
        <v>0.186</v>
      </c>
      <c r="O729" s="47">
        <v>0.186</v>
      </c>
      <c r="P729" s="38" t="str">
        <f t="shared" si="47"/>
        <v/>
      </c>
      <c r="R729" s="38">
        <f t="shared" si="48"/>
        <v>0.1</v>
      </c>
      <c r="S729" s="38"/>
      <c r="T729" s="47">
        <v>176721.50217024091</v>
      </c>
      <c r="U729" s="47"/>
      <c r="V729" s="47">
        <f t="shared" si="46"/>
        <v>0</v>
      </c>
      <c r="W729" s="47">
        <f t="shared" si="49"/>
        <v>0</v>
      </c>
      <c r="Z729" s="54"/>
    </row>
    <row r="730" spans="5:26" x14ac:dyDescent="0.2">
      <c r="E730" s="13">
        <v>126759</v>
      </c>
      <c r="F730" s="13" t="s">
        <v>74</v>
      </c>
      <c r="G730" s="47">
        <v>0</v>
      </c>
      <c r="H730" s="47">
        <v>0</v>
      </c>
      <c r="I730" s="47">
        <v>0</v>
      </c>
      <c r="J730" s="47">
        <v>0</v>
      </c>
      <c r="K730" s="47">
        <v>0</v>
      </c>
      <c r="L730" s="47">
        <v>0</v>
      </c>
      <c r="M730" s="47">
        <v>2</v>
      </c>
      <c r="N730" s="47">
        <v>0.51200000000000001</v>
      </c>
      <c r="O730" s="47">
        <v>0.51200000000000001</v>
      </c>
      <c r="P730" s="38" t="str">
        <f t="shared" si="47"/>
        <v/>
      </c>
      <c r="R730" s="38">
        <f t="shared" si="48"/>
        <v>0.1</v>
      </c>
      <c r="S730" s="38"/>
      <c r="T730" s="47">
        <v>486459.18876969541</v>
      </c>
      <c r="U730" s="47"/>
      <c r="V730" s="47">
        <f t="shared" si="46"/>
        <v>0</v>
      </c>
      <c r="W730" s="47">
        <f t="shared" si="49"/>
        <v>0</v>
      </c>
      <c r="Z730" s="54"/>
    </row>
    <row r="731" spans="5:26" x14ac:dyDescent="0.2">
      <c r="E731" s="13">
        <v>126758</v>
      </c>
      <c r="F731" s="13" t="s">
        <v>74</v>
      </c>
      <c r="G731" s="47">
        <v>0</v>
      </c>
      <c r="H731" s="47">
        <v>0</v>
      </c>
      <c r="I731" s="47">
        <v>0</v>
      </c>
      <c r="J731" s="47">
        <v>0</v>
      </c>
      <c r="K731" s="47">
        <v>0</v>
      </c>
      <c r="L731" s="47">
        <v>0</v>
      </c>
      <c r="M731" s="47">
        <v>2</v>
      </c>
      <c r="N731" s="47">
        <v>0.16</v>
      </c>
      <c r="O731" s="47">
        <v>0.16</v>
      </c>
      <c r="P731" s="38" t="str">
        <f t="shared" si="47"/>
        <v/>
      </c>
      <c r="R731" s="38">
        <f t="shared" si="48"/>
        <v>0.1</v>
      </c>
      <c r="S731" s="38"/>
      <c r="T731" s="47">
        <v>152018.4964905298</v>
      </c>
      <c r="U731" s="47"/>
      <c r="V731" s="47">
        <f t="shared" si="46"/>
        <v>0</v>
      </c>
      <c r="W731" s="47">
        <f t="shared" si="49"/>
        <v>0</v>
      </c>
      <c r="Z731" s="54"/>
    </row>
    <row r="732" spans="5:26" x14ac:dyDescent="0.2">
      <c r="E732" s="13">
        <v>126757</v>
      </c>
      <c r="F732" s="13" t="s">
        <v>74</v>
      </c>
      <c r="G732" s="47">
        <v>0</v>
      </c>
      <c r="H732" s="47">
        <v>0</v>
      </c>
      <c r="I732" s="47">
        <v>0</v>
      </c>
      <c r="J732" s="47">
        <v>0</v>
      </c>
      <c r="K732" s="47">
        <v>0</v>
      </c>
      <c r="L732" s="47">
        <v>0</v>
      </c>
      <c r="M732" s="47">
        <v>2</v>
      </c>
      <c r="N732" s="47">
        <v>1.0960000000000001</v>
      </c>
      <c r="O732" s="47">
        <v>1.0960000000000001</v>
      </c>
      <c r="P732" s="38" t="str">
        <f t="shared" si="47"/>
        <v/>
      </c>
      <c r="R732" s="38">
        <f t="shared" si="48"/>
        <v>0.1</v>
      </c>
      <c r="S732" s="38"/>
      <c r="T732" s="47">
        <v>1041326.7009601292</v>
      </c>
      <c r="U732" s="47"/>
      <c r="V732" s="47">
        <f t="shared" si="46"/>
        <v>0</v>
      </c>
      <c r="W732" s="47">
        <f t="shared" si="49"/>
        <v>0</v>
      </c>
      <c r="Z732" s="54"/>
    </row>
    <row r="733" spans="5:26" x14ac:dyDescent="0.2">
      <c r="E733" s="13">
        <v>126756</v>
      </c>
      <c r="F733" s="13" t="s">
        <v>74</v>
      </c>
      <c r="G733" s="47">
        <v>0</v>
      </c>
      <c r="H733" s="47">
        <v>0</v>
      </c>
      <c r="I733" s="47">
        <v>0</v>
      </c>
      <c r="J733" s="47">
        <v>0</v>
      </c>
      <c r="K733" s="47">
        <v>0</v>
      </c>
      <c r="L733" s="47">
        <v>0</v>
      </c>
      <c r="M733" s="47">
        <v>2</v>
      </c>
      <c r="N733" s="47">
        <v>0.4</v>
      </c>
      <c r="O733" s="47">
        <v>0.4</v>
      </c>
      <c r="P733" s="38" t="str">
        <f t="shared" si="47"/>
        <v/>
      </c>
      <c r="R733" s="38">
        <f t="shared" si="48"/>
        <v>0.1</v>
      </c>
      <c r="S733" s="38"/>
      <c r="T733" s="47">
        <v>380046.24122632452</v>
      </c>
      <c r="U733" s="47"/>
      <c r="V733" s="47">
        <f t="shared" si="46"/>
        <v>0</v>
      </c>
      <c r="W733" s="47">
        <f t="shared" si="49"/>
        <v>0</v>
      </c>
      <c r="Z733" s="54"/>
    </row>
    <row r="734" spans="5:26" x14ac:dyDescent="0.2">
      <c r="E734" s="13">
        <v>126755</v>
      </c>
      <c r="F734" s="13" t="s">
        <v>74</v>
      </c>
      <c r="G734" s="47">
        <v>0</v>
      </c>
      <c r="H734" s="47">
        <v>0</v>
      </c>
      <c r="I734" s="47">
        <v>0</v>
      </c>
      <c r="J734" s="47">
        <v>0</v>
      </c>
      <c r="K734" s="47">
        <v>0</v>
      </c>
      <c r="L734" s="47">
        <v>0</v>
      </c>
      <c r="M734" s="47">
        <v>2</v>
      </c>
      <c r="N734" s="47">
        <v>0.52</v>
      </c>
      <c r="O734" s="47">
        <v>0.52</v>
      </c>
      <c r="P734" s="38" t="str">
        <f t="shared" si="47"/>
        <v/>
      </c>
      <c r="R734" s="38">
        <f t="shared" si="48"/>
        <v>0.1</v>
      </c>
      <c r="S734" s="38"/>
      <c r="T734" s="47">
        <v>494060.11359422182</v>
      </c>
      <c r="U734" s="47"/>
      <c r="V734" s="47">
        <f t="shared" si="46"/>
        <v>0</v>
      </c>
      <c r="W734" s="47">
        <f t="shared" si="49"/>
        <v>0</v>
      </c>
      <c r="Z734" s="54"/>
    </row>
    <row r="735" spans="5:26" x14ac:dyDescent="0.2">
      <c r="E735" s="13">
        <v>126754</v>
      </c>
      <c r="F735" s="13" t="s">
        <v>74</v>
      </c>
      <c r="G735" s="47">
        <v>0</v>
      </c>
      <c r="H735" s="47">
        <v>0</v>
      </c>
      <c r="I735" s="47">
        <v>0</v>
      </c>
      <c r="J735" s="47">
        <v>0</v>
      </c>
      <c r="K735" s="47">
        <v>0</v>
      </c>
      <c r="L735" s="47">
        <v>0</v>
      </c>
      <c r="M735" s="47">
        <v>2</v>
      </c>
      <c r="N735" s="47">
        <v>0.14599999999999999</v>
      </c>
      <c r="O735" s="47">
        <v>0.14599999999999999</v>
      </c>
      <c r="P735" s="38" t="str">
        <f t="shared" si="47"/>
        <v/>
      </c>
      <c r="R735" s="38">
        <f t="shared" si="48"/>
        <v>0.1</v>
      </c>
      <c r="S735" s="38"/>
      <c r="T735" s="47">
        <v>138716.87804760842</v>
      </c>
      <c r="U735" s="47"/>
      <c r="V735" s="47">
        <f t="shared" si="46"/>
        <v>0</v>
      </c>
      <c r="W735" s="47">
        <f t="shared" si="49"/>
        <v>0</v>
      </c>
      <c r="Z735" s="54"/>
    </row>
    <row r="736" spans="5:26" x14ac:dyDescent="0.2">
      <c r="E736" s="13">
        <v>126753</v>
      </c>
      <c r="F736" s="13" t="s">
        <v>74</v>
      </c>
      <c r="G736" s="47">
        <v>0</v>
      </c>
      <c r="H736" s="47">
        <v>0</v>
      </c>
      <c r="I736" s="47">
        <v>0</v>
      </c>
      <c r="J736" s="47">
        <v>0</v>
      </c>
      <c r="K736" s="47">
        <v>0</v>
      </c>
      <c r="L736" s="47">
        <v>0</v>
      </c>
      <c r="M736" s="47">
        <v>2</v>
      </c>
      <c r="N736" s="47">
        <v>0.126</v>
      </c>
      <c r="O736" s="47">
        <v>0.126</v>
      </c>
      <c r="P736" s="38" t="str">
        <f t="shared" si="47"/>
        <v/>
      </c>
      <c r="R736" s="38">
        <f t="shared" si="48"/>
        <v>0.1</v>
      </c>
      <c r="S736" s="38"/>
      <c r="T736" s="47">
        <v>119714.5659862922</v>
      </c>
      <c r="U736" s="47"/>
      <c r="V736" s="47">
        <f t="shared" si="46"/>
        <v>0</v>
      </c>
      <c r="W736" s="47">
        <f t="shared" si="49"/>
        <v>0</v>
      </c>
      <c r="Z736" s="54"/>
    </row>
    <row r="737" spans="5:26" x14ac:dyDescent="0.2">
      <c r="E737" s="13">
        <v>126752</v>
      </c>
      <c r="F737" s="13" t="s">
        <v>74</v>
      </c>
      <c r="G737" s="47">
        <v>0</v>
      </c>
      <c r="H737" s="47">
        <v>0</v>
      </c>
      <c r="I737" s="47">
        <v>0</v>
      </c>
      <c r="J737" s="47">
        <v>0</v>
      </c>
      <c r="K737" s="47">
        <v>0</v>
      </c>
      <c r="L737" s="47">
        <v>0</v>
      </c>
      <c r="M737" s="47">
        <v>2</v>
      </c>
      <c r="N737" s="47">
        <v>0.1</v>
      </c>
      <c r="O737" s="47">
        <v>0.1</v>
      </c>
      <c r="P737" s="38" t="str">
        <f t="shared" si="47"/>
        <v/>
      </c>
      <c r="R737" s="38">
        <f t="shared" si="48"/>
        <v>0.1</v>
      </c>
      <c r="S737" s="38"/>
      <c r="T737" s="47">
        <v>95011.56030658113</v>
      </c>
      <c r="U737" s="47"/>
      <c r="V737" s="47">
        <f t="shared" si="46"/>
        <v>0</v>
      </c>
      <c r="W737" s="47">
        <f t="shared" si="49"/>
        <v>0</v>
      </c>
      <c r="Z737" s="54"/>
    </row>
    <row r="738" spans="5:26" x14ac:dyDescent="0.2">
      <c r="E738" s="13">
        <v>126751</v>
      </c>
      <c r="F738" s="13" t="s">
        <v>74</v>
      </c>
      <c r="G738" s="47">
        <v>0</v>
      </c>
      <c r="H738" s="47">
        <v>0</v>
      </c>
      <c r="I738" s="47">
        <v>0</v>
      </c>
      <c r="J738" s="47">
        <v>0</v>
      </c>
      <c r="K738" s="47">
        <v>0</v>
      </c>
      <c r="L738" s="47">
        <v>0</v>
      </c>
      <c r="M738" s="47">
        <v>2</v>
      </c>
      <c r="N738" s="47">
        <v>0.12</v>
      </c>
      <c r="O738" s="47">
        <v>0.12</v>
      </c>
      <c r="P738" s="38" t="str">
        <f t="shared" si="47"/>
        <v/>
      </c>
      <c r="R738" s="38">
        <f t="shared" si="48"/>
        <v>0.1</v>
      </c>
      <c r="S738" s="38"/>
      <c r="T738" s="47">
        <v>114013.87236789735</v>
      </c>
      <c r="U738" s="47"/>
      <c r="V738" s="47">
        <f t="shared" si="46"/>
        <v>0</v>
      </c>
      <c r="W738" s="47">
        <f t="shared" si="49"/>
        <v>0</v>
      </c>
      <c r="Z738" s="54"/>
    </row>
    <row r="739" spans="5:26" x14ac:dyDescent="0.2">
      <c r="E739" s="13">
        <v>126750</v>
      </c>
      <c r="F739" s="13" t="s">
        <v>74</v>
      </c>
      <c r="G739" s="47">
        <v>0</v>
      </c>
      <c r="H739" s="47">
        <v>0</v>
      </c>
      <c r="I739" s="47">
        <v>0</v>
      </c>
      <c r="J739" s="47">
        <v>0</v>
      </c>
      <c r="K739" s="47">
        <v>0</v>
      </c>
      <c r="L739" s="47">
        <v>0</v>
      </c>
      <c r="M739" s="47">
        <v>2</v>
      </c>
      <c r="N739" s="47">
        <v>0.24</v>
      </c>
      <c r="O739" s="47">
        <v>0.24</v>
      </c>
      <c r="P739" s="38" t="str">
        <f t="shared" si="47"/>
        <v/>
      </c>
      <c r="R739" s="38">
        <f t="shared" si="48"/>
        <v>0.1</v>
      </c>
      <c r="S739" s="38"/>
      <c r="T739" s="47">
        <v>228027.74473579469</v>
      </c>
      <c r="U739" s="47"/>
      <c r="V739" s="47">
        <f t="shared" si="46"/>
        <v>0</v>
      </c>
      <c r="W739" s="47">
        <f t="shared" si="49"/>
        <v>0</v>
      </c>
      <c r="Z739" s="54"/>
    </row>
    <row r="740" spans="5:26" x14ac:dyDescent="0.2">
      <c r="E740" s="13">
        <v>126749</v>
      </c>
      <c r="F740" s="13" t="s">
        <v>74</v>
      </c>
      <c r="G740" s="47">
        <v>0</v>
      </c>
      <c r="H740" s="47">
        <v>0</v>
      </c>
      <c r="I740" s="47">
        <v>0</v>
      </c>
      <c r="J740" s="47">
        <v>0</v>
      </c>
      <c r="K740" s="47">
        <v>0</v>
      </c>
      <c r="L740" s="47">
        <v>0</v>
      </c>
      <c r="M740" s="47">
        <v>2</v>
      </c>
      <c r="N740" s="47">
        <v>0.16</v>
      </c>
      <c r="O740" s="47">
        <v>0.16</v>
      </c>
      <c r="P740" s="38" t="str">
        <f t="shared" si="47"/>
        <v/>
      </c>
      <c r="R740" s="38">
        <f t="shared" si="48"/>
        <v>0.1</v>
      </c>
      <c r="S740" s="38"/>
      <c r="T740" s="47">
        <v>152018.4964905298</v>
      </c>
      <c r="U740" s="47"/>
      <c r="V740" s="47">
        <f t="shared" si="46"/>
        <v>0</v>
      </c>
      <c r="W740" s="47">
        <f t="shared" si="49"/>
        <v>0</v>
      </c>
      <c r="Z740" s="54"/>
    </row>
    <row r="741" spans="5:26" x14ac:dyDescent="0.2">
      <c r="E741" s="13">
        <v>126748</v>
      </c>
      <c r="F741" s="13" t="s">
        <v>74</v>
      </c>
      <c r="G741" s="47">
        <v>0</v>
      </c>
      <c r="H741" s="47">
        <v>0</v>
      </c>
      <c r="I741" s="47">
        <v>0</v>
      </c>
      <c r="J741" s="47">
        <v>0</v>
      </c>
      <c r="K741" s="47">
        <v>0</v>
      </c>
      <c r="L741" s="47">
        <v>0</v>
      </c>
      <c r="M741" s="47">
        <v>2</v>
      </c>
      <c r="N741" s="47">
        <v>31.498000000000001</v>
      </c>
      <c r="O741" s="47">
        <v>31.498000000000001</v>
      </c>
      <c r="P741" s="38" t="str">
        <f t="shared" si="47"/>
        <v/>
      </c>
      <c r="R741" s="38">
        <f t="shared" si="48"/>
        <v>0.1</v>
      </c>
      <c r="S741" s="38"/>
      <c r="T741" s="47">
        <v>29926741.265366927</v>
      </c>
      <c r="U741" s="47"/>
      <c r="V741" s="47">
        <f t="shared" si="46"/>
        <v>0</v>
      </c>
      <c r="W741" s="47">
        <f t="shared" si="49"/>
        <v>0</v>
      </c>
      <c r="Z741" s="54"/>
    </row>
    <row r="742" spans="5:26" x14ac:dyDescent="0.2">
      <c r="E742" s="13">
        <v>126747</v>
      </c>
      <c r="F742" s="13" t="s">
        <v>74</v>
      </c>
      <c r="G742" s="47">
        <v>0</v>
      </c>
      <c r="H742" s="47">
        <v>0</v>
      </c>
      <c r="I742" s="47">
        <v>0</v>
      </c>
      <c r="J742" s="47">
        <v>0</v>
      </c>
      <c r="K742" s="47">
        <v>0</v>
      </c>
      <c r="L742" s="47">
        <v>0</v>
      </c>
      <c r="M742" s="47">
        <v>2</v>
      </c>
      <c r="N742" s="47">
        <v>0.53200000000000003</v>
      </c>
      <c r="O742" s="47">
        <v>0.53200000000000003</v>
      </c>
      <c r="P742" s="38" t="str">
        <f t="shared" si="47"/>
        <v/>
      </c>
      <c r="R742" s="38">
        <f t="shared" si="48"/>
        <v>0.1</v>
      </c>
      <c r="S742" s="38"/>
      <c r="T742" s="47">
        <v>505461.50083101168</v>
      </c>
      <c r="U742" s="47"/>
      <c r="V742" s="47">
        <f t="shared" si="46"/>
        <v>0</v>
      </c>
      <c r="W742" s="47">
        <f t="shared" si="49"/>
        <v>0</v>
      </c>
      <c r="Z742" s="54"/>
    </row>
    <row r="743" spans="5:26" x14ac:dyDescent="0.2">
      <c r="E743" s="13">
        <v>126746</v>
      </c>
      <c r="F743" s="13" t="s">
        <v>74</v>
      </c>
      <c r="G743" s="47">
        <v>0</v>
      </c>
      <c r="H743" s="47">
        <v>0</v>
      </c>
      <c r="I743" s="47">
        <v>0</v>
      </c>
      <c r="J743" s="47">
        <v>0</v>
      </c>
      <c r="K743" s="47">
        <v>0</v>
      </c>
      <c r="L743" s="47">
        <v>0</v>
      </c>
      <c r="M743" s="47">
        <v>2</v>
      </c>
      <c r="N743" s="47">
        <v>44.677999999999997</v>
      </c>
      <c r="O743" s="47">
        <v>44.677999999999997</v>
      </c>
      <c r="P743" s="38" t="str">
        <f t="shared" si="47"/>
        <v/>
      </c>
      <c r="R743" s="38">
        <f t="shared" si="48"/>
        <v>0.1</v>
      </c>
      <c r="S743" s="38"/>
      <c r="T743" s="47">
        <v>42449264.913774312</v>
      </c>
      <c r="U743" s="47"/>
      <c r="V743" s="47">
        <f t="shared" si="46"/>
        <v>0</v>
      </c>
      <c r="W743" s="47">
        <f t="shared" si="49"/>
        <v>0</v>
      </c>
      <c r="Z743" s="54"/>
    </row>
    <row r="744" spans="5:26" x14ac:dyDescent="0.2">
      <c r="E744" s="13">
        <v>126745</v>
      </c>
      <c r="F744" s="13" t="s">
        <v>74</v>
      </c>
      <c r="G744" s="47">
        <v>0</v>
      </c>
      <c r="H744" s="47">
        <v>0</v>
      </c>
      <c r="I744" s="47">
        <v>0</v>
      </c>
      <c r="J744" s="47">
        <v>0</v>
      </c>
      <c r="K744" s="47">
        <v>0</v>
      </c>
      <c r="L744" s="47">
        <v>0</v>
      </c>
      <c r="M744" s="47">
        <v>2</v>
      </c>
      <c r="N744" s="47">
        <v>1.194</v>
      </c>
      <c r="O744" s="47">
        <v>1.194</v>
      </c>
      <c r="P744" s="38" t="str">
        <f t="shared" si="47"/>
        <v/>
      </c>
      <c r="R744" s="38">
        <f t="shared" si="48"/>
        <v>0.1</v>
      </c>
      <c r="S744" s="38"/>
      <c r="T744" s="47">
        <v>1134438.0300605786</v>
      </c>
      <c r="U744" s="47"/>
      <c r="V744" s="47">
        <f t="shared" si="46"/>
        <v>0</v>
      </c>
      <c r="W744" s="47">
        <f t="shared" si="49"/>
        <v>0</v>
      </c>
      <c r="Z744" s="54"/>
    </row>
    <row r="745" spans="5:26" x14ac:dyDescent="0.2">
      <c r="E745" s="13">
        <v>126744</v>
      </c>
      <c r="F745" s="13" t="s">
        <v>74</v>
      </c>
      <c r="G745" s="47">
        <v>0</v>
      </c>
      <c r="H745" s="47">
        <v>0</v>
      </c>
      <c r="I745" s="47">
        <v>0</v>
      </c>
      <c r="J745" s="47">
        <v>0</v>
      </c>
      <c r="K745" s="47">
        <v>0</v>
      </c>
      <c r="L745" s="47">
        <v>0</v>
      </c>
      <c r="M745" s="47">
        <v>2</v>
      </c>
      <c r="N745" s="47">
        <v>22.658000000000001</v>
      </c>
      <c r="O745" s="47">
        <v>22.658000000000001</v>
      </c>
      <c r="P745" s="38" t="str">
        <f t="shared" si="47"/>
        <v/>
      </c>
      <c r="R745" s="38">
        <f t="shared" si="48"/>
        <v>0.1</v>
      </c>
      <c r="S745" s="38"/>
      <c r="T745" s="47">
        <v>21527719.33426515</v>
      </c>
      <c r="U745" s="47"/>
      <c r="V745" s="47">
        <f t="shared" si="46"/>
        <v>0</v>
      </c>
      <c r="W745" s="47">
        <f t="shared" si="49"/>
        <v>0</v>
      </c>
      <c r="Z745" s="54"/>
    </row>
    <row r="746" spans="5:26" x14ac:dyDescent="0.2">
      <c r="E746" s="13">
        <v>126743</v>
      </c>
      <c r="F746" s="13" t="s">
        <v>74</v>
      </c>
      <c r="G746" s="47">
        <v>0</v>
      </c>
      <c r="H746" s="47">
        <v>0</v>
      </c>
      <c r="I746" s="47">
        <v>0</v>
      </c>
      <c r="J746" s="47">
        <v>0</v>
      </c>
      <c r="K746" s="47">
        <v>0</v>
      </c>
      <c r="L746" s="47">
        <v>0</v>
      </c>
      <c r="M746" s="47">
        <v>2</v>
      </c>
      <c r="N746" s="47">
        <v>0.28599999999999998</v>
      </c>
      <c r="O746" s="47">
        <v>0.28599999999999998</v>
      </c>
      <c r="P746" s="38" t="str">
        <f t="shared" si="47"/>
        <v/>
      </c>
      <c r="R746" s="38">
        <f t="shared" si="48"/>
        <v>0.1</v>
      </c>
      <c r="S746" s="38"/>
      <c r="T746" s="47">
        <v>271733.06247682206</v>
      </c>
      <c r="U746" s="47"/>
      <c r="V746" s="47">
        <f t="shared" si="46"/>
        <v>0</v>
      </c>
      <c r="W746" s="47">
        <f t="shared" si="49"/>
        <v>0</v>
      </c>
      <c r="Z746" s="54"/>
    </row>
    <row r="747" spans="5:26" x14ac:dyDescent="0.2">
      <c r="E747" s="13">
        <v>126742</v>
      </c>
      <c r="F747" s="13" t="s">
        <v>74</v>
      </c>
      <c r="G747" s="47">
        <v>0</v>
      </c>
      <c r="H747" s="47">
        <v>0</v>
      </c>
      <c r="I747" s="47">
        <v>0</v>
      </c>
      <c r="J747" s="47">
        <v>0</v>
      </c>
      <c r="K747" s="47">
        <v>0</v>
      </c>
      <c r="L747" s="47">
        <v>0</v>
      </c>
      <c r="M747" s="47">
        <v>2</v>
      </c>
      <c r="N747" s="47">
        <v>0.92400000000000004</v>
      </c>
      <c r="O747" s="47">
        <v>0.92400000000000004</v>
      </c>
      <c r="P747" s="38" t="str">
        <f t="shared" si="47"/>
        <v/>
      </c>
      <c r="R747" s="38">
        <f t="shared" si="48"/>
        <v>0.1</v>
      </c>
      <c r="S747" s="38"/>
      <c r="T747" s="47">
        <v>877906.81723280961</v>
      </c>
      <c r="U747" s="47"/>
      <c r="V747" s="47">
        <f t="shared" si="46"/>
        <v>0</v>
      </c>
      <c r="W747" s="47">
        <f t="shared" si="49"/>
        <v>0</v>
      </c>
      <c r="Z747" s="54"/>
    </row>
    <row r="748" spans="5:26" x14ac:dyDescent="0.2">
      <c r="E748" s="13">
        <v>126739</v>
      </c>
      <c r="F748" s="13" t="s">
        <v>74</v>
      </c>
      <c r="G748" s="47">
        <v>0</v>
      </c>
      <c r="H748" s="47">
        <v>0</v>
      </c>
      <c r="I748" s="47">
        <v>0</v>
      </c>
      <c r="J748" s="47">
        <v>0</v>
      </c>
      <c r="K748" s="47">
        <v>0</v>
      </c>
      <c r="L748" s="47">
        <v>0</v>
      </c>
      <c r="M748" s="47">
        <v>2</v>
      </c>
      <c r="N748" s="47">
        <v>0.108</v>
      </c>
      <c r="O748" s="47">
        <v>0.108</v>
      </c>
      <c r="P748" s="38" t="str">
        <f t="shared" si="47"/>
        <v/>
      </c>
      <c r="R748" s="38">
        <f t="shared" si="48"/>
        <v>0.1</v>
      </c>
      <c r="S748" s="38"/>
      <c r="T748" s="47">
        <v>102612.48513110762</v>
      </c>
      <c r="U748" s="47"/>
      <c r="V748" s="47">
        <f t="shared" si="46"/>
        <v>0</v>
      </c>
      <c r="W748" s="47">
        <f t="shared" si="49"/>
        <v>0</v>
      </c>
      <c r="Z748" s="54"/>
    </row>
    <row r="749" spans="5:26" x14ac:dyDescent="0.2">
      <c r="E749" s="13">
        <v>126738</v>
      </c>
      <c r="F749" s="13" t="s">
        <v>74</v>
      </c>
      <c r="G749" s="47">
        <v>0</v>
      </c>
      <c r="H749" s="47">
        <v>0</v>
      </c>
      <c r="I749" s="47">
        <v>0</v>
      </c>
      <c r="J749" s="47">
        <v>0</v>
      </c>
      <c r="K749" s="47">
        <v>0</v>
      </c>
      <c r="L749" s="47">
        <v>0</v>
      </c>
      <c r="M749" s="47">
        <v>2</v>
      </c>
      <c r="N749" s="47">
        <v>0.53</v>
      </c>
      <c r="O749" s="47">
        <v>0.53</v>
      </c>
      <c r="P749" s="38" t="str">
        <f t="shared" si="47"/>
        <v/>
      </c>
      <c r="R749" s="38">
        <f t="shared" si="48"/>
        <v>0.1</v>
      </c>
      <c r="S749" s="38"/>
      <c r="T749" s="47">
        <v>503561.26962488005</v>
      </c>
      <c r="U749" s="47"/>
      <c r="V749" s="47">
        <f t="shared" si="46"/>
        <v>0</v>
      </c>
      <c r="W749" s="47">
        <f t="shared" si="49"/>
        <v>0</v>
      </c>
      <c r="Z749" s="54"/>
    </row>
    <row r="750" spans="5:26" x14ac:dyDescent="0.2">
      <c r="E750" s="13">
        <v>126737</v>
      </c>
      <c r="F750" s="13" t="s">
        <v>74</v>
      </c>
      <c r="G750" s="47">
        <v>0</v>
      </c>
      <c r="H750" s="47">
        <v>0</v>
      </c>
      <c r="I750" s="47">
        <v>0</v>
      </c>
      <c r="J750" s="47">
        <v>0</v>
      </c>
      <c r="K750" s="47">
        <v>0</v>
      </c>
      <c r="L750" s="47">
        <v>0</v>
      </c>
      <c r="M750" s="47">
        <v>2</v>
      </c>
      <c r="N750" s="47">
        <v>1.202</v>
      </c>
      <c r="O750" s="47">
        <v>1.202</v>
      </c>
      <c r="P750" s="38" t="str">
        <f t="shared" si="47"/>
        <v/>
      </c>
      <c r="R750" s="38">
        <f t="shared" si="48"/>
        <v>0.1</v>
      </c>
      <c r="S750" s="38"/>
      <c r="T750" s="47">
        <v>1142038.9548851051</v>
      </c>
      <c r="U750" s="47"/>
      <c r="V750" s="47">
        <f t="shared" si="46"/>
        <v>0</v>
      </c>
      <c r="W750" s="47">
        <f t="shared" si="49"/>
        <v>0</v>
      </c>
      <c r="Z750" s="54"/>
    </row>
    <row r="751" spans="5:26" x14ac:dyDescent="0.2">
      <c r="E751" s="13">
        <v>126736</v>
      </c>
      <c r="F751" s="13" t="s">
        <v>74</v>
      </c>
      <c r="G751" s="47">
        <v>0</v>
      </c>
      <c r="H751" s="47">
        <v>0</v>
      </c>
      <c r="I751" s="47">
        <v>0</v>
      </c>
      <c r="J751" s="47">
        <v>0</v>
      </c>
      <c r="K751" s="47">
        <v>0</v>
      </c>
      <c r="L751" s="47">
        <v>0</v>
      </c>
      <c r="M751" s="47">
        <v>2</v>
      </c>
      <c r="N751" s="47">
        <v>40.31</v>
      </c>
      <c r="O751" s="47">
        <v>40.31</v>
      </c>
      <c r="P751" s="38" t="str">
        <f t="shared" si="47"/>
        <v/>
      </c>
      <c r="R751" s="38">
        <f t="shared" si="48"/>
        <v>0.1</v>
      </c>
      <c r="S751" s="38"/>
      <c r="T751" s="47">
        <v>38299159.95958285</v>
      </c>
      <c r="U751" s="47"/>
      <c r="V751" s="47">
        <f t="shared" si="46"/>
        <v>0</v>
      </c>
      <c r="W751" s="47">
        <f t="shared" si="49"/>
        <v>0</v>
      </c>
      <c r="Z751" s="54"/>
    </row>
    <row r="752" spans="5:26" x14ac:dyDescent="0.2">
      <c r="E752" s="13">
        <v>126735</v>
      </c>
      <c r="F752" s="13" t="s">
        <v>74</v>
      </c>
      <c r="G752" s="47">
        <v>0</v>
      </c>
      <c r="H752" s="47">
        <v>0</v>
      </c>
      <c r="I752" s="47">
        <v>0</v>
      </c>
      <c r="J752" s="47">
        <v>0</v>
      </c>
      <c r="K752" s="47">
        <v>0</v>
      </c>
      <c r="L752" s="47">
        <v>0</v>
      </c>
      <c r="M752" s="47">
        <v>2</v>
      </c>
      <c r="N752" s="47">
        <v>1.27</v>
      </c>
      <c r="O752" s="47">
        <v>1.27</v>
      </c>
      <c r="P752" s="38" t="str">
        <f t="shared" si="47"/>
        <v/>
      </c>
      <c r="R752" s="38">
        <f t="shared" si="48"/>
        <v>0.1</v>
      </c>
      <c r="S752" s="38"/>
      <c r="T752" s="47">
        <v>1206646.8158935804</v>
      </c>
      <c r="U752" s="47"/>
      <c r="V752" s="47">
        <f t="shared" si="46"/>
        <v>0</v>
      </c>
      <c r="W752" s="47">
        <f t="shared" si="49"/>
        <v>0</v>
      </c>
      <c r="Z752" s="54"/>
    </row>
    <row r="753" spans="5:26" x14ac:dyDescent="0.2">
      <c r="E753" s="13">
        <v>126734</v>
      </c>
      <c r="F753" s="13" t="s">
        <v>74</v>
      </c>
      <c r="G753" s="47">
        <v>0</v>
      </c>
      <c r="H753" s="47">
        <v>0</v>
      </c>
      <c r="I753" s="47">
        <v>0</v>
      </c>
      <c r="J753" s="47">
        <v>0</v>
      </c>
      <c r="K753" s="47">
        <v>0</v>
      </c>
      <c r="L753" s="47">
        <v>0</v>
      </c>
      <c r="M753" s="47">
        <v>2</v>
      </c>
      <c r="N753" s="47">
        <v>27.565999999999999</v>
      </c>
      <c r="O753" s="47">
        <v>27.565999999999999</v>
      </c>
      <c r="P753" s="38" t="str">
        <f t="shared" si="47"/>
        <v/>
      </c>
      <c r="R753" s="38">
        <f t="shared" si="48"/>
        <v>0.1</v>
      </c>
      <c r="S753" s="38"/>
      <c r="T753" s="47">
        <v>26190886.714112148</v>
      </c>
      <c r="U753" s="47"/>
      <c r="V753" s="47">
        <f t="shared" si="46"/>
        <v>0</v>
      </c>
      <c r="W753" s="47">
        <f t="shared" si="49"/>
        <v>0</v>
      </c>
      <c r="Z753" s="54"/>
    </row>
    <row r="754" spans="5:26" x14ac:dyDescent="0.2">
      <c r="E754" s="13">
        <v>126733</v>
      </c>
      <c r="F754" s="13" t="s">
        <v>74</v>
      </c>
      <c r="G754" s="47">
        <v>0</v>
      </c>
      <c r="H754" s="47">
        <v>0</v>
      </c>
      <c r="I754" s="47">
        <v>0</v>
      </c>
      <c r="J754" s="47">
        <v>0</v>
      </c>
      <c r="K754" s="47">
        <v>0</v>
      </c>
      <c r="L754" s="47">
        <v>0</v>
      </c>
      <c r="M754" s="47">
        <v>2</v>
      </c>
      <c r="N754" s="47">
        <v>0.11799999999999999</v>
      </c>
      <c r="O754" s="47">
        <v>0.11799999999999999</v>
      </c>
      <c r="P754" s="38" t="str">
        <f t="shared" si="47"/>
        <v/>
      </c>
      <c r="R754" s="38">
        <f t="shared" si="48"/>
        <v>0.1</v>
      </c>
      <c r="S754" s="38"/>
      <c r="T754" s="47">
        <v>112113.64116176573</v>
      </c>
      <c r="U754" s="47"/>
      <c r="V754" s="47">
        <f t="shared" si="46"/>
        <v>0</v>
      </c>
      <c r="W754" s="47">
        <f t="shared" si="49"/>
        <v>0</v>
      </c>
      <c r="Z754" s="54"/>
    </row>
    <row r="755" spans="5:26" x14ac:dyDescent="0.2">
      <c r="E755" s="13">
        <v>126732</v>
      </c>
      <c r="F755" s="13" t="s">
        <v>74</v>
      </c>
      <c r="G755" s="47">
        <v>0</v>
      </c>
      <c r="H755" s="47">
        <v>0</v>
      </c>
      <c r="I755" s="47">
        <v>0</v>
      </c>
      <c r="J755" s="47">
        <v>0</v>
      </c>
      <c r="K755" s="47">
        <v>0</v>
      </c>
      <c r="L755" s="47">
        <v>0</v>
      </c>
      <c r="M755" s="47">
        <v>2</v>
      </c>
      <c r="N755" s="47">
        <v>1.0960000000000001</v>
      </c>
      <c r="O755" s="47">
        <v>1.0960000000000001</v>
      </c>
      <c r="P755" s="38" t="str">
        <f t="shared" si="47"/>
        <v/>
      </c>
      <c r="R755" s="38">
        <f t="shared" si="48"/>
        <v>0.1</v>
      </c>
      <c r="S755" s="38"/>
      <c r="T755" s="47">
        <v>1041326.7009601292</v>
      </c>
      <c r="U755" s="47"/>
      <c r="V755" s="47">
        <f t="shared" si="46"/>
        <v>0</v>
      </c>
      <c r="W755" s="47">
        <f t="shared" si="49"/>
        <v>0</v>
      </c>
      <c r="Z755" s="54"/>
    </row>
    <row r="756" spans="5:26" x14ac:dyDescent="0.2">
      <c r="E756" s="13">
        <v>126731</v>
      </c>
      <c r="F756" s="13" t="s">
        <v>74</v>
      </c>
      <c r="G756" s="47">
        <v>0</v>
      </c>
      <c r="H756" s="47">
        <v>0</v>
      </c>
      <c r="I756" s="47">
        <v>0</v>
      </c>
      <c r="J756" s="47">
        <v>0</v>
      </c>
      <c r="K756" s="47">
        <v>0</v>
      </c>
      <c r="L756" s="47">
        <v>0</v>
      </c>
      <c r="M756" s="47">
        <v>2</v>
      </c>
      <c r="N756" s="47">
        <v>0.13</v>
      </c>
      <c r="O756" s="47">
        <v>0.13</v>
      </c>
      <c r="P756" s="38" t="str">
        <f t="shared" si="47"/>
        <v/>
      </c>
      <c r="R756" s="38">
        <f t="shared" si="48"/>
        <v>0.1</v>
      </c>
      <c r="S756" s="38"/>
      <c r="T756" s="47">
        <v>123515.02839855546</v>
      </c>
      <c r="U756" s="47"/>
      <c r="V756" s="47">
        <f t="shared" si="46"/>
        <v>0</v>
      </c>
      <c r="W756" s="47">
        <f t="shared" si="49"/>
        <v>0</v>
      </c>
      <c r="Z756" s="54"/>
    </row>
    <row r="757" spans="5:26" x14ac:dyDescent="0.2">
      <c r="E757" s="13">
        <v>126730</v>
      </c>
      <c r="F757" s="13" t="s">
        <v>74</v>
      </c>
      <c r="G757" s="47">
        <v>0</v>
      </c>
      <c r="H757" s="47">
        <v>0</v>
      </c>
      <c r="I757" s="47">
        <v>0</v>
      </c>
      <c r="J757" s="47">
        <v>0</v>
      </c>
      <c r="K757" s="47">
        <v>0</v>
      </c>
      <c r="L757" s="47">
        <v>0</v>
      </c>
      <c r="M757" s="47">
        <v>2</v>
      </c>
      <c r="N757" s="47">
        <v>37.75</v>
      </c>
      <c r="O757" s="47">
        <v>37.75</v>
      </c>
      <c r="P757" s="38" t="str">
        <f t="shared" si="47"/>
        <v/>
      </c>
      <c r="R757" s="38">
        <f t="shared" si="48"/>
        <v>0.1</v>
      </c>
      <c r="S757" s="38"/>
      <c r="T757" s="47">
        <v>35866864.015734375</v>
      </c>
      <c r="U757" s="47"/>
      <c r="V757" s="47">
        <f t="shared" si="46"/>
        <v>0</v>
      </c>
      <c r="W757" s="47">
        <f t="shared" si="49"/>
        <v>0</v>
      </c>
      <c r="Z757" s="54"/>
    </row>
    <row r="758" spans="5:26" x14ac:dyDescent="0.2">
      <c r="E758" s="13">
        <v>126729</v>
      </c>
      <c r="F758" s="13" t="s">
        <v>74</v>
      </c>
      <c r="G758" s="47">
        <v>0</v>
      </c>
      <c r="H758" s="47">
        <v>0</v>
      </c>
      <c r="I758" s="47">
        <v>0</v>
      </c>
      <c r="J758" s="47">
        <v>0</v>
      </c>
      <c r="K758" s="47">
        <v>0</v>
      </c>
      <c r="L758" s="47">
        <v>0</v>
      </c>
      <c r="M758" s="47">
        <v>2</v>
      </c>
      <c r="N758" s="47">
        <v>0.44</v>
      </c>
      <c r="O758" s="47">
        <v>0.44</v>
      </c>
      <c r="P758" s="38" t="str">
        <f t="shared" si="47"/>
        <v/>
      </c>
      <c r="R758" s="38">
        <f t="shared" si="48"/>
        <v>0.1</v>
      </c>
      <c r="S758" s="38"/>
      <c r="T758" s="47">
        <v>418050.86534895696</v>
      </c>
      <c r="U758" s="47"/>
      <c r="V758" s="47">
        <f t="shared" si="46"/>
        <v>0</v>
      </c>
      <c r="W758" s="47">
        <f t="shared" si="49"/>
        <v>0</v>
      </c>
      <c r="Z758" s="54"/>
    </row>
    <row r="759" spans="5:26" x14ac:dyDescent="0.2">
      <c r="E759" s="13">
        <v>126728</v>
      </c>
      <c r="F759" s="13" t="s">
        <v>74</v>
      </c>
      <c r="G759" s="47">
        <v>0</v>
      </c>
      <c r="H759" s="47">
        <v>0</v>
      </c>
      <c r="I759" s="47">
        <v>0</v>
      </c>
      <c r="J759" s="47">
        <v>0</v>
      </c>
      <c r="K759" s="47">
        <v>0</v>
      </c>
      <c r="L759" s="47">
        <v>0</v>
      </c>
      <c r="M759" s="47">
        <v>2</v>
      </c>
      <c r="N759" s="47">
        <v>50.066000000000003</v>
      </c>
      <c r="O759" s="47">
        <v>50.066000000000003</v>
      </c>
      <c r="P759" s="38" t="str">
        <f t="shared" si="47"/>
        <v/>
      </c>
      <c r="R759" s="38">
        <f t="shared" si="48"/>
        <v>0.1</v>
      </c>
      <c r="S759" s="38"/>
      <c r="T759" s="47">
        <v>47568487.783092901</v>
      </c>
      <c r="U759" s="47"/>
      <c r="V759" s="47">
        <f t="shared" si="46"/>
        <v>0</v>
      </c>
      <c r="W759" s="47">
        <f t="shared" si="49"/>
        <v>0</v>
      </c>
      <c r="Z759" s="54"/>
    </row>
    <row r="760" spans="5:26" x14ac:dyDescent="0.2">
      <c r="E760" s="13">
        <v>126727</v>
      </c>
      <c r="F760" s="13" t="s">
        <v>74</v>
      </c>
      <c r="G760" s="47">
        <v>0</v>
      </c>
      <c r="H760" s="47">
        <v>0</v>
      </c>
      <c r="I760" s="47">
        <v>0</v>
      </c>
      <c r="J760" s="47">
        <v>0</v>
      </c>
      <c r="K760" s="47">
        <v>0</v>
      </c>
      <c r="L760" s="47">
        <v>0</v>
      </c>
      <c r="M760" s="47">
        <v>2</v>
      </c>
      <c r="N760" s="47">
        <v>1.3320000000000001</v>
      </c>
      <c r="O760" s="47">
        <v>1.3320000000000001</v>
      </c>
      <c r="P760" s="38" t="str">
        <f t="shared" si="47"/>
        <v/>
      </c>
      <c r="R760" s="38">
        <f t="shared" si="48"/>
        <v>0.1</v>
      </c>
      <c r="S760" s="38"/>
      <c r="T760" s="47">
        <v>0</v>
      </c>
      <c r="U760" s="47"/>
      <c r="V760" s="47">
        <f t="shared" si="46"/>
        <v>0</v>
      </c>
      <c r="W760" s="47">
        <f t="shared" si="49"/>
        <v>0</v>
      </c>
      <c r="Z760" s="54"/>
    </row>
    <row r="761" spans="5:26" x14ac:dyDescent="0.2">
      <c r="E761" s="13">
        <v>126726</v>
      </c>
      <c r="F761" s="13" t="s">
        <v>74</v>
      </c>
      <c r="G761" s="47">
        <v>0</v>
      </c>
      <c r="H761" s="47">
        <v>0</v>
      </c>
      <c r="I761" s="47">
        <v>0</v>
      </c>
      <c r="J761" s="47">
        <v>0</v>
      </c>
      <c r="K761" s="47">
        <v>0</v>
      </c>
      <c r="L761" s="47">
        <v>0</v>
      </c>
      <c r="M761" s="47">
        <v>2</v>
      </c>
      <c r="N761" s="47">
        <v>27.782</v>
      </c>
      <c r="O761" s="47">
        <v>27.782</v>
      </c>
      <c r="P761" s="38" t="str">
        <f t="shared" si="47"/>
        <v/>
      </c>
      <c r="R761" s="38">
        <f t="shared" si="48"/>
        <v>0.1</v>
      </c>
      <c r="S761" s="38"/>
      <c r="T761" s="47">
        <v>26396111.68437437</v>
      </c>
      <c r="U761" s="47"/>
      <c r="V761" s="47">
        <f t="shared" si="46"/>
        <v>0</v>
      </c>
      <c r="W761" s="47">
        <f t="shared" si="49"/>
        <v>0</v>
      </c>
      <c r="Z761" s="54"/>
    </row>
    <row r="762" spans="5:26" x14ac:dyDescent="0.2">
      <c r="E762" s="13">
        <v>126725</v>
      </c>
      <c r="F762" s="13" t="s">
        <v>74</v>
      </c>
      <c r="G762" s="47">
        <v>0</v>
      </c>
      <c r="H762" s="47">
        <v>0</v>
      </c>
      <c r="I762" s="47">
        <v>0</v>
      </c>
      <c r="J762" s="47">
        <v>0</v>
      </c>
      <c r="K762" s="47">
        <v>0</v>
      </c>
      <c r="L762" s="47">
        <v>0</v>
      </c>
      <c r="M762" s="47">
        <v>2</v>
      </c>
      <c r="N762" s="47">
        <v>1.1212</v>
      </c>
      <c r="O762" s="47">
        <v>1.1212</v>
      </c>
      <c r="P762" s="38" t="str">
        <f t="shared" si="47"/>
        <v/>
      </c>
      <c r="R762" s="38">
        <f t="shared" si="48"/>
        <v>0.1</v>
      </c>
      <c r="S762" s="38"/>
      <c r="T762" s="47">
        <v>1065269.6141573875</v>
      </c>
      <c r="U762" s="47"/>
      <c r="V762" s="47">
        <f t="shared" si="46"/>
        <v>0</v>
      </c>
      <c r="W762" s="47">
        <f t="shared" si="49"/>
        <v>0</v>
      </c>
      <c r="Z762" s="54"/>
    </row>
    <row r="763" spans="5:26" x14ac:dyDescent="0.2">
      <c r="E763" s="13">
        <v>126724</v>
      </c>
      <c r="F763" s="13" t="s">
        <v>74</v>
      </c>
      <c r="G763" s="47">
        <v>0</v>
      </c>
      <c r="H763" s="47">
        <v>0</v>
      </c>
      <c r="I763" s="47">
        <v>0</v>
      </c>
      <c r="J763" s="47">
        <v>0</v>
      </c>
      <c r="K763" s="47">
        <v>0</v>
      </c>
      <c r="L763" s="47">
        <v>0</v>
      </c>
      <c r="M763" s="47">
        <v>2</v>
      </c>
      <c r="N763" s="47">
        <v>0.67800000000000005</v>
      </c>
      <c r="O763" s="47">
        <v>0.67800000000000005</v>
      </c>
      <c r="P763" s="38" t="str">
        <f t="shared" si="47"/>
        <v/>
      </c>
      <c r="R763" s="38">
        <f t="shared" si="48"/>
        <v>0.1</v>
      </c>
      <c r="S763" s="38"/>
      <c r="T763" s="47">
        <v>644178.37887861999</v>
      </c>
      <c r="U763" s="47"/>
      <c r="V763" s="47">
        <f t="shared" si="46"/>
        <v>0</v>
      </c>
      <c r="W763" s="47">
        <f t="shared" si="49"/>
        <v>0</v>
      </c>
      <c r="Z763" s="54"/>
    </row>
    <row r="764" spans="5:26" x14ac:dyDescent="0.2">
      <c r="E764" s="13">
        <v>126723</v>
      </c>
      <c r="F764" s="13" t="s">
        <v>74</v>
      </c>
      <c r="G764" s="47">
        <v>0</v>
      </c>
      <c r="H764" s="47">
        <v>0</v>
      </c>
      <c r="I764" s="47">
        <v>0</v>
      </c>
      <c r="J764" s="47">
        <v>0</v>
      </c>
      <c r="K764" s="47">
        <v>0</v>
      </c>
      <c r="L764" s="47">
        <v>0</v>
      </c>
      <c r="M764" s="47">
        <v>2</v>
      </c>
      <c r="N764" s="47">
        <v>1.194</v>
      </c>
      <c r="O764" s="47">
        <v>1.194</v>
      </c>
      <c r="P764" s="38" t="str">
        <f t="shared" si="47"/>
        <v/>
      </c>
      <c r="R764" s="38">
        <f t="shared" si="48"/>
        <v>0.1</v>
      </c>
      <c r="S764" s="38"/>
      <c r="T764" s="47">
        <v>1134438.0300605786</v>
      </c>
      <c r="U764" s="47"/>
      <c r="V764" s="47">
        <f t="shared" si="46"/>
        <v>0</v>
      </c>
      <c r="W764" s="47">
        <f t="shared" si="49"/>
        <v>0</v>
      </c>
      <c r="Z764" s="54"/>
    </row>
    <row r="765" spans="5:26" x14ac:dyDescent="0.2">
      <c r="E765" s="13">
        <v>126722</v>
      </c>
      <c r="F765" s="13" t="s">
        <v>74</v>
      </c>
      <c r="G765" s="47">
        <v>0</v>
      </c>
      <c r="H765" s="47">
        <v>0</v>
      </c>
      <c r="I765" s="47">
        <v>0</v>
      </c>
      <c r="J765" s="47">
        <v>0</v>
      </c>
      <c r="K765" s="47">
        <v>0</v>
      </c>
      <c r="L765" s="47">
        <v>0</v>
      </c>
      <c r="M765" s="47">
        <v>2</v>
      </c>
      <c r="N765" s="47">
        <v>0.82399999999999995</v>
      </c>
      <c r="O765" s="47">
        <v>0.82399999999999995</v>
      </c>
      <c r="P765" s="38" t="str">
        <f t="shared" si="47"/>
        <v/>
      </c>
      <c r="R765" s="38">
        <f t="shared" si="48"/>
        <v>0.1</v>
      </c>
      <c r="S765" s="38"/>
      <c r="T765" s="47">
        <v>782895.25692622841</v>
      </c>
      <c r="U765" s="47"/>
      <c r="V765" s="47">
        <f t="shared" si="46"/>
        <v>0</v>
      </c>
      <c r="W765" s="47">
        <f t="shared" si="49"/>
        <v>0</v>
      </c>
      <c r="Z765" s="54"/>
    </row>
    <row r="766" spans="5:26" x14ac:dyDescent="0.2">
      <c r="E766" s="13">
        <v>126721</v>
      </c>
      <c r="F766" s="13" t="s">
        <v>74</v>
      </c>
      <c r="G766" s="47">
        <v>0</v>
      </c>
      <c r="H766" s="47">
        <v>0</v>
      </c>
      <c r="I766" s="47">
        <v>0</v>
      </c>
      <c r="J766" s="47">
        <v>0</v>
      </c>
      <c r="K766" s="47">
        <v>0</v>
      </c>
      <c r="L766" s="47">
        <v>0</v>
      </c>
      <c r="M766" s="47">
        <v>2</v>
      </c>
      <c r="N766" s="47">
        <v>1.732</v>
      </c>
      <c r="O766" s="47">
        <v>1.732</v>
      </c>
      <c r="P766" s="38" t="str">
        <f t="shared" si="47"/>
        <v/>
      </c>
      <c r="R766" s="38">
        <f t="shared" si="48"/>
        <v>0.1</v>
      </c>
      <c r="S766" s="38"/>
      <c r="T766" s="47">
        <v>1645600.2245099852</v>
      </c>
      <c r="U766" s="47"/>
      <c r="V766" s="47">
        <f t="shared" si="46"/>
        <v>0</v>
      </c>
      <c r="W766" s="47">
        <f t="shared" si="49"/>
        <v>0</v>
      </c>
      <c r="Z766" s="54"/>
    </row>
    <row r="767" spans="5:26" x14ac:dyDescent="0.2">
      <c r="E767" s="13">
        <v>126720</v>
      </c>
      <c r="F767" s="13" t="s">
        <v>74</v>
      </c>
      <c r="G767" s="47">
        <v>0</v>
      </c>
      <c r="H767" s="47">
        <v>0</v>
      </c>
      <c r="I767" s="47">
        <v>0</v>
      </c>
      <c r="J767" s="47">
        <v>0</v>
      </c>
      <c r="K767" s="47">
        <v>0</v>
      </c>
      <c r="L767" s="47">
        <v>0</v>
      </c>
      <c r="M767" s="47">
        <v>2</v>
      </c>
      <c r="N767" s="47">
        <v>1.27</v>
      </c>
      <c r="O767" s="47">
        <v>1.27</v>
      </c>
      <c r="P767" s="38" t="str">
        <f t="shared" si="47"/>
        <v/>
      </c>
      <c r="R767" s="38">
        <f t="shared" si="48"/>
        <v>0.1</v>
      </c>
      <c r="S767" s="38"/>
      <c r="T767" s="47">
        <v>950115.60306581133</v>
      </c>
      <c r="U767" s="47"/>
      <c r="V767" s="47">
        <f t="shared" si="46"/>
        <v>0</v>
      </c>
      <c r="W767" s="47">
        <f t="shared" si="49"/>
        <v>0</v>
      </c>
      <c r="Z767" s="54"/>
    </row>
    <row r="768" spans="5:26" x14ac:dyDescent="0.2">
      <c r="E768" s="13">
        <v>126719</v>
      </c>
      <c r="F768" s="13" t="s">
        <v>74</v>
      </c>
      <c r="G768" s="47">
        <v>0</v>
      </c>
      <c r="H768" s="47">
        <v>0</v>
      </c>
      <c r="I768" s="47">
        <v>0</v>
      </c>
      <c r="J768" s="47">
        <v>0</v>
      </c>
      <c r="K768" s="47">
        <v>0</v>
      </c>
      <c r="L768" s="47">
        <v>0</v>
      </c>
      <c r="M768" s="47">
        <v>2</v>
      </c>
      <c r="N768" s="47">
        <v>0.84399999999999997</v>
      </c>
      <c r="O768" s="47">
        <v>0.84399999999999997</v>
      </c>
      <c r="P768" s="38" t="str">
        <f t="shared" si="47"/>
        <v/>
      </c>
      <c r="R768" s="38">
        <f t="shared" si="48"/>
        <v>0.1</v>
      </c>
      <c r="S768" s="38"/>
      <c r="T768" s="47">
        <v>475057.80153290567</v>
      </c>
      <c r="U768" s="47"/>
      <c r="V768" s="47">
        <f t="shared" si="46"/>
        <v>0</v>
      </c>
      <c r="W768" s="47">
        <f t="shared" si="49"/>
        <v>0</v>
      </c>
      <c r="Z768" s="54"/>
    </row>
    <row r="769" spans="5:26" x14ac:dyDescent="0.2">
      <c r="E769" s="13">
        <v>126718</v>
      </c>
      <c r="F769" s="13" t="s">
        <v>74</v>
      </c>
      <c r="G769" s="47">
        <v>0</v>
      </c>
      <c r="H769" s="47">
        <v>0</v>
      </c>
      <c r="I769" s="47">
        <v>0</v>
      </c>
      <c r="J769" s="47">
        <v>0</v>
      </c>
      <c r="K769" s="47">
        <v>0</v>
      </c>
      <c r="L769" s="47">
        <v>0</v>
      </c>
      <c r="M769" s="47">
        <v>2</v>
      </c>
      <c r="N769" s="47">
        <v>0.36599999999999999</v>
      </c>
      <c r="O769" s="47">
        <v>0.36599999999999999</v>
      </c>
      <c r="P769" s="38" t="str">
        <f t="shared" si="47"/>
        <v/>
      </c>
      <c r="R769" s="38">
        <f t="shared" si="48"/>
        <v>0.1</v>
      </c>
      <c r="S769" s="38"/>
      <c r="T769" s="47">
        <v>347742.31072208693</v>
      </c>
      <c r="U769" s="47"/>
      <c r="V769" s="47">
        <f t="shared" si="46"/>
        <v>0</v>
      </c>
      <c r="W769" s="47">
        <f t="shared" si="49"/>
        <v>0</v>
      </c>
      <c r="Z769" s="54"/>
    </row>
    <row r="770" spans="5:26" x14ac:dyDescent="0.2">
      <c r="E770" s="13">
        <v>126717</v>
      </c>
      <c r="F770" s="13" t="s">
        <v>74</v>
      </c>
      <c r="G770" s="47">
        <v>0</v>
      </c>
      <c r="H770" s="47">
        <v>0</v>
      </c>
      <c r="I770" s="47">
        <v>0</v>
      </c>
      <c r="J770" s="47">
        <v>0</v>
      </c>
      <c r="K770" s="47">
        <v>0</v>
      </c>
      <c r="L770" s="47">
        <v>0</v>
      </c>
      <c r="M770" s="47">
        <v>2</v>
      </c>
      <c r="N770" s="47">
        <v>0.13400000000000001</v>
      </c>
      <c r="O770" s="47">
        <v>0.13400000000000001</v>
      </c>
      <c r="P770" s="38" t="str">
        <f t="shared" si="47"/>
        <v/>
      </c>
      <c r="R770" s="38">
        <f t="shared" si="48"/>
        <v>0.1</v>
      </c>
      <c r="S770" s="38"/>
      <c r="T770" s="47">
        <v>127315.49081081872</v>
      </c>
      <c r="U770" s="47"/>
      <c r="V770" s="47">
        <f t="shared" si="46"/>
        <v>0</v>
      </c>
      <c r="W770" s="47">
        <f t="shared" si="49"/>
        <v>0</v>
      </c>
      <c r="Z770" s="54"/>
    </row>
    <row r="771" spans="5:26" x14ac:dyDescent="0.2">
      <c r="E771" s="13">
        <v>126716</v>
      </c>
      <c r="F771" s="13" t="s">
        <v>74</v>
      </c>
      <c r="G771" s="47">
        <v>0</v>
      </c>
      <c r="H771" s="47">
        <v>0</v>
      </c>
      <c r="I771" s="47">
        <v>0</v>
      </c>
      <c r="J771" s="47">
        <v>0</v>
      </c>
      <c r="K771" s="47">
        <v>0</v>
      </c>
      <c r="L771" s="47">
        <v>0</v>
      </c>
      <c r="M771" s="47">
        <v>2</v>
      </c>
      <c r="N771" s="47">
        <v>0.08</v>
      </c>
      <c r="O771" s="47">
        <v>0.08</v>
      </c>
      <c r="P771" s="38" t="str">
        <f t="shared" si="47"/>
        <v/>
      </c>
      <c r="R771" s="38">
        <f t="shared" si="48"/>
        <v>0.1</v>
      </c>
      <c r="S771" s="38"/>
      <c r="T771" s="47">
        <v>76009.248245264898</v>
      </c>
      <c r="U771" s="47"/>
      <c r="V771" s="47">
        <f t="shared" si="46"/>
        <v>0</v>
      </c>
      <c r="W771" s="47">
        <f t="shared" si="49"/>
        <v>0</v>
      </c>
      <c r="Z771" s="54"/>
    </row>
    <row r="772" spans="5:26" x14ac:dyDescent="0.2">
      <c r="E772" s="13">
        <v>126715</v>
      </c>
      <c r="F772" s="13" t="s">
        <v>73</v>
      </c>
      <c r="G772" s="47">
        <v>0.105</v>
      </c>
      <c r="H772" s="47">
        <v>0.1</v>
      </c>
      <c r="I772" s="47">
        <v>3.1E-2</v>
      </c>
      <c r="J772" s="47">
        <v>0.13100000000000001</v>
      </c>
      <c r="K772" s="47">
        <v>0.82099999999999995</v>
      </c>
      <c r="L772" s="47">
        <v>1.1879999999999999</v>
      </c>
      <c r="M772" s="47">
        <v>2</v>
      </c>
      <c r="N772" s="47">
        <v>1.1879999999999999</v>
      </c>
      <c r="O772" s="47">
        <v>0</v>
      </c>
      <c r="P772" s="38">
        <f t="shared" si="47"/>
        <v>0.17371632996632999</v>
      </c>
      <c r="R772" s="38">
        <f t="shared" si="48"/>
        <v>0.17371632996632999</v>
      </c>
      <c r="S772" s="38"/>
      <c r="T772" s="47">
        <v>0</v>
      </c>
      <c r="U772" s="47"/>
      <c r="V772" s="47">
        <f t="shared" si="46"/>
        <v>0</v>
      </c>
      <c r="W772" s="47">
        <f t="shared" si="49"/>
        <v>0</v>
      </c>
      <c r="Z772" s="54"/>
    </row>
    <row r="773" spans="5:26" x14ac:dyDescent="0.2">
      <c r="E773" s="13">
        <v>126714</v>
      </c>
      <c r="F773" s="13" t="s">
        <v>73</v>
      </c>
      <c r="G773" s="47">
        <v>0.46899999999999997</v>
      </c>
      <c r="H773" s="47">
        <v>0.34499999999999997</v>
      </c>
      <c r="I773" s="47">
        <v>0</v>
      </c>
      <c r="J773" s="47">
        <v>0</v>
      </c>
      <c r="K773" s="47">
        <v>0</v>
      </c>
      <c r="L773" s="47">
        <v>0.81399999999999995</v>
      </c>
      <c r="M773" s="47">
        <v>2</v>
      </c>
      <c r="N773" s="47">
        <v>0.81399999999999995</v>
      </c>
      <c r="O773" s="47">
        <v>0</v>
      </c>
      <c r="P773" s="38">
        <f t="shared" si="47"/>
        <v>0.53344594594594597</v>
      </c>
      <c r="R773" s="38">
        <f t="shared" si="48"/>
        <v>0.53344594594594597</v>
      </c>
      <c r="S773" s="38"/>
      <c r="T773" s="47">
        <v>773394.10089557024</v>
      </c>
      <c r="U773" s="47"/>
      <c r="V773" s="47">
        <f t="shared" si="46"/>
        <v>773394.10089557024</v>
      </c>
      <c r="W773" s="47">
        <f t="shared" si="49"/>
        <v>412563.94774125185</v>
      </c>
      <c r="Z773" s="54"/>
    </row>
    <row r="774" spans="5:26" x14ac:dyDescent="0.2">
      <c r="E774" s="13">
        <v>126713</v>
      </c>
      <c r="F774" s="13" t="s">
        <v>74</v>
      </c>
      <c r="G774" s="47">
        <v>0</v>
      </c>
      <c r="H774" s="47">
        <v>0</v>
      </c>
      <c r="I774" s="47">
        <v>0</v>
      </c>
      <c r="J774" s="47">
        <v>0</v>
      </c>
      <c r="K774" s="47">
        <v>0</v>
      </c>
      <c r="L774" s="47">
        <v>0</v>
      </c>
      <c r="M774" s="47">
        <v>2</v>
      </c>
      <c r="N774" s="47">
        <v>1.3320000000000001</v>
      </c>
      <c r="O774" s="47">
        <v>1.3320000000000001</v>
      </c>
      <c r="P774" s="38" t="str">
        <f t="shared" si="47"/>
        <v/>
      </c>
      <c r="R774" s="38">
        <f t="shared" si="48"/>
        <v>0.1</v>
      </c>
      <c r="S774" s="38"/>
      <c r="T774" s="47">
        <v>1265553.9832836606</v>
      </c>
      <c r="U774" s="47"/>
      <c r="V774" s="47">
        <f t="shared" si="46"/>
        <v>0</v>
      </c>
      <c r="W774" s="47">
        <f t="shared" si="49"/>
        <v>0</v>
      </c>
      <c r="Z774" s="54"/>
    </row>
    <row r="775" spans="5:26" x14ac:dyDescent="0.2">
      <c r="E775" s="13">
        <v>126712</v>
      </c>
      <c r="F775" s="13" t="s">
        <v>74</v>
      </c>
      <c r="G775" s="47">
        <v>0</v>
      </c>
      <c r="H775" s="47">
        <v>0</v>
      </c>
      <c r="I775" s="47">
        <v>0</v>
      </c>
      <c r="J775" s="47">
        <v>0</v>
      </c>
      <c r="K775" s="47">
        <v>0</v>
      </c>
      <c r="L775" s="47">
        <v>0</v>
      </c>
      <c r="M775" s="47">
        <v>2</v>
      </c>
      <c r="N775" s="47">
        <v>0.54200000000000004</v>
      </c>
      <c r="O775" s="47">
        <v>0.54200000000000004</v>
      </c>
      <c r="P775" s="38" t="str">
        <f t="shared" si="47"/>
        <v/>
      </c>
      <c r="R775" s="38">
        <f t="shared" si="48"/>
        <v>0.1</v>
      </c>
      <c r="S775" s="38"/>
      <c r="T775" s="47">
        <v>514962.65686166979</v>
      </c>
      <c r="U775" s="47"/>
      <c r="V775" s="47">
        <f t="shared" si="46"/>
        <v>0</v>
      </c>
      <c r="W775" s="47">
        <f t="shared" si="49"/>
        <v>0</v>
      </c>
      <c r="Z775" s="54"/>
    </row>
    <row r="776" spans="5:26" x14ac:dyDescent="0.2">
      <c r="E776" s="13">
        <v>126711</v>
      </c>
      <c r="F776" s="13" t="s">
        <v>74</v>
      </c>
      <c r="G776" s="47">
        <v>0</v>
      </c>
      <c r="H776" s="47">
        <v>0</v>
      </c>
      <c r="I776" s="47">
        <v>0</v>
      </c>
      <c r="J776" s="47">
        <v>0</v>
      </c>
      <c r="K776" s="47">
        <v>0</v>
      </c>
      <c r="L776" s="47">
        <v>0</v>
      </c>
      <c r="M776" s="47">
        <v>2</v>
      </c>
      <c r="N776" s="47">
        <v>0.05</v>
      </c>
      <c r="O776" s="47">
        <v>0.05</v>
      </c>
      <c r="P776" s="38" t="str">
        <f t="shared" si="47"/>
        <v/>
      </c>
      <c r="R776" s="38">
        <f t="shared" si="48"/>
        <v>0.1</v>
      </c>
      <c r="S776" s="38"/>
      <c r="T776" s="47">
        <v>47505.780153290565</v>
      </c>
      <c r="U776" s="47"/>
      <c r="V776" s="47">
        <f t="shared" si="46"/>
        <v>0</v>
      </c>
      <c r="W776" s="47">
        <f t="shared" si="49"/>
        <v>0</v>
      </c>
      <c r="Z776" s="54"/>
    </row>
    <row r="777" spans="5:26" x14ac:dyDescent="0.2">
      <c r="E777" s="13">
        <v>126710</v>
      </c>
      <c r="F777" s="13" t="s">
        <v>74</v>
      </c>
      <c r="G777" s="47">
        <v>0</v>
      </c>
      <c r="H777" s="47">
        <v>0</v>
      </c>
      <c r="I777" s="47">
        <v>0</v>
      </c>
      <c r="J777" s="47">
        <v>0</v>
      </c>
      <c r="K777" s="47">
        <v>0</v>
      </c>
      <c r="L777" s="47">
        <v>0</v>
      </c>
      <c r="M777" s="47">
        <v>2</v>
      </c>
      <c r="N777" s="47">
        <v>0.154</v>
      </c>
      <c r="O777" s="47">
        <v>0.154</v>
      </c>
      <c r="P777" s="38" t="str">
        <f t="shared" si="47"/>
        <v/>
      </c>
      <c r="R777" s="38">
        <f t="shared" si="48"/>
        <v>0.1</v>
      </c>
      <c r="S777" s="38"/>
      <c r="T777" s="47">
        <v>146317.80287213493</v>
      </c>
      <c r="U777" s="47"/>
      <c r="V777" s="47">
        <f t="shared" si="46"/>
        <v>0</v>
      </c>
      <c r="W777" s="47">
        <f t="shared" si="49"/>
        <v>0</v>
      </c>
      <c r="Z777" s="54"/>
    </row>
    <row r="778" spans="5:26" x14ac:dyDescent="0.2">
      <c r="E778" s="13">
        <v>126709</v>
      </c>
      <c r="F778" s="13" t="s">
        <v>74</v>
      </c>
      <c r="G778" s="47">
        <v>0</v>
      </c>
      <c r="H778" s="47">
        <v>0</v>
      </c>
      <c r="I778" s="47">
        <v>0</v>
      </c>
      <c r="J778" s="47">
        <v>0</v>
      </c>
      <c r="K778" s="47">
        <v>0</v>
      </c>
      <c r="L778" s="47">
        <v>0</v>
      </c>
      <c r="M778" s="47">
        <v>2</v>
      </c>
      <c r="N778" s="47">
        <v>0.35199999999999998</v>
      </c>
      <c r="O778" s="47">
        <v>0.35199999999999998</v>
      </c>
      <c r="P778" s="38" t="str">
        <f t="shared" si="47"/>
        <v/>
      </c>
      <c r="R778" s="38">
        <f t="shared" si="48"/>
        <v>0.1</v>
      </c>
      <c r="S778" s="38"/>
      <c r="T778" s="47">
        <v>334440.69227916555</v>
      </c>
      <c r="U778" s="47"/>
      <c r="V778" s="47">
        <f t="shared" si="46"/>
        <v>0</v>
      </c>
      <c r="W778" s="47">
        <f t="shared" si="49"/>
        <v>0</v>
      </c>
      <c r="Z778" s="54"/>
    </row>
    <row r="779" spans="5:26" x14ac:dyDescent="0.2">
      <c r="E779" s="13">
        <v>126708</v>
      </c>
      <c r="F779" s="13" t="s">
        <v>74</v>
      </c>
      <c r="G779" s="47">
        <v>0</v>
      </c>
      <c r="H779" s="47">
        <v>0</v>
      </c>
      <c r="I779" s="47">
        <v>0</v>
      </c>
      <c r="J779" s="47">
        <v>0</v>
      </c>
      <c r="K779" s="47">
        <v>0</v>
      </c>
      <c r="L779" s="47">
        <v>0</v>
      </c>
      <c r="M779" s="47">
        <v>2</v>
      </c>
      <c r="N779" s="47">
        <v>3.5999999999999997E-2</v>
      </c>
      <c r="O779" s="47">
        <v>3.5999999999999997E-2</v>
      </c>
      <c r="P779" s="38" t="str">
        <f t="shared" si="47"/>
        <v/>
      </c>
      <c r="R779" s="38">
        <f t="shared" si="48"/>
        <v>0.1</v>
      </c>
      <c r="S779" s="38"/>
      <c r="T779" s="47">
        <v>34204.161710369204</v>
      </c>
      <c r="U779" s="47"/>
      <c r="V779" s="47">
        <f t="shared" si="46"/>
        <v>0</v>
      </c>
      <c r="W779" s="47">
        <f t="shared" si="49"/>
        <v>0</v>
      </c>
      <c r="Z779" s="54"/>
    </row>
    <row r="780" spans="5:26" x14ac:dyDescent="0.2">
      <c r="E780" s="13">
        <v>126707</v>
      </c>
      <c r="F780" s="13" t="s">
        <v>74</v>
      </c>
      <c r="G780" s="47">
        <v>0</v>
      </c>
      <c r="H780" s="47">
        <v>0</v>
      </c>
      <c r="I780" s="47">
        <v>0</v>
      </c>
      <c r="J780" s="47">
        <v>0</v>
      </c>
      <c r="K780" s="47">
        <v>0</v>
      </c>
      <c r="L780" s="47">
        <v>0</v>
      </c>
      <c r="M780" s="47">
        <v>2</v>
      </c>
      <c r="N780" s="47">
        <v>0.3</v>
      </c>
      <c r="O780" s="47">
        <v>0.3</v>
      </c>
      <c r="P780" s="38" t="str">
        <f t="shared" si="47"/>
        <v/>
      </c>
      <c r="R780" s="38">
        <f t="shared" si="48"/>
        <v>0.1</v>
      </c>
      <c r="S780" s="38"/>
      <c r="T780" s="47">
        <v>285034.68091974338</v>
      </c>
      <c r="U780" s="47"/>
      <c r="V780" s="47">
        <f t="shared" si="46"/>
        <v>0</v>
      </c>
      <c r="W780" s="47">
        <f t="shared" si="49"/>
        <v>0</v>
      </c>
      <c r="Z780" s="54"/>
    </row>
    <row r="781" spans="5:26" x14ac:dyDescent="0.2">
      <c r="E781" s="13">
        <v>126706</v>
      </c>
      <c r="F781" s="13" t="s">
        <v>74</v>
      </c>
      <c r="G781" s="47">
        <v>0</v>
      </c>
      <c r="H781" s="47">
        <v>0</v>
      </c>
      <c r="I781" s="47">
        <v>0</v>
      </c>
      <c r="J781" s="47">
        <v>0</v>
      </c>
      <c r="K781" s="47">
        <v>0</v>
      </c>
      <c r="L781" s="47">
        <v>0</v>
      </c>
      <c r="M781" s="47">
        <v>2</v>
      </c>
      <c r="N781" s="47">
        <v>0.6</v>
      </c>
      <c r="O781" s="47">
        <v>0.6</v>
      </c>
      <c r="P781" s="38" t="str">
        <f t="shared" si="47"/>
        <v/>
      </c>
      <c r="R781" s="38">
        <f t="shared" si="48"/>
        <v>0.1</v>
      </c>
      <c r="S781" s="38"/>
      <c r="T781" s="47">
        <v>0</v>
      </c>
      <c r="U781" s="47"/>
      <c r="V781" s="47">
        <f t="shared" si="46"/>
        <v>0</v>
      </c>
      <c r="W781" s="47">
        <f t="shared" si="49"/>
        <v>0</v>
      </c>
      <c r="Z781" s="54"/>
    </row>
    <row r="782" spans="5:26" x14ac:dyDescent="0.2">
      <c r="E782" s="13">
        <v>126705</v>
      </c>
      <c r="F782" s="13" t="s">
        <v>74</v>
      </c>
      <c r="G782" s="47">
        <v>0</v>
      </c>
      <c r="H782" s="47">
        <v>0</v>
      </c>
      <c r="I782" s="47">
        <v>0</v>
      </c>
      <c r="J782" s="47">
        <v>0</v>
      </c>
      <c r="K782" s="47">
        <v>0</v>
      </c>
      <c r="L782" s="47">
        <v>0</v>
      </c>
      <c r="M782" s="47">
        <v>2</v>
      </c>
      <c r="N782" s="47">
        <v>0.40799999999999997</v>
      </c>
      <c r="O782" s="47">
        <v>0.40799999999999997</v>
      </c>
      <c r="P782" s="38" t="str">
        <f t="shared" si="47"/>
        <v/>
      </c>
      <c r="R782" s="38">
        <f t="shared" si="48"/>
        <v>0.1</v>
      </c>
      <c r="S782" s="38"/>
      <c r="T782" s="47">
        <v>387647.166050851</v>
      </c>
      <c r="U782" s="47"/>
      <c r="V782" s="47">
        <f t="shared" si="46"/>
        <v>0</v>
      </c>
      <c r="W782" s="47">
        <f t="shared" si="49"/>
        <v>0</v>
      </c>
      <c r="Z782" s="54"/>
    </row>
    <row r="783" spans="5:26" x14ac:dyDescent="0.2">
      <c r="E783" s="13">
        <v>126704</v>
      </c>
      <c r="F783" s="13" t="s">
        <v>74</v>
      </c>
      <c r="G783" s="47">
        <v>0</v>
      </c>
      <c r="H783" s="47">
        <v>0</v>
      </c>
      <c r="I783" s="47">
        <v>0</v>
      </c>
      <c r="J783" s="47">
        <v>0</v>
      </c>
      <c r="K783" s="47">
        <v>0</v>
      </c>
      <c r="L783" s="47">
        <v>0</v>
      </c>
      <c r="M783" s="47">
        <v>2</v>
      </c>
      <c r="N783" s="47">
        <v>0.4</v>
      </c>
      <c r="O783" s="47">
        <v>0.4</v>
      </c>
      <c r="P783" s="38" t="str">
        <f t="shared" si="47"/>
        <v/>
      </c>
      <c r="R783" s="38">
        <f t="shared" si="48"/>
        <v>0.1</v>
      </c>
      <c r="S783" s="38"/>
      <c r="T783" s="47">
        <v>380046.24122632452</v>
      </c>
      <c r="U783" s="47"/>
      <c r="V783" s="47">
        <f t="shared" si="46"/>
        <v>0</v>
      </c>
      <c r="W783" s="47">
        <f t="shared" si="49"/>
        <v>0</v>
      </c>
      <c r="Z783" s="54"/>
    </row>
    <row r="784" spans="5:26" x14ac:dyDescent="0.2">
      <c r="E784" s="13">
        <v>126703</v>
      </c>
      <c r="F784" s="13" t="s">
        <v>74</v>
      </c>
      <c r="G784" s="47">
        <v>0</v>
      </c>
      <c r="H784" s="47">
        <v>0</v>
      </c>
      <c r="I784" s="47">
        <v>0</v>
      </c>
      <c r="J784" s="47">
        <v>0</v>
      </c>
      <c r="K784" s="47">
        <v>0</v>
      </c>
      <c r="L784" s="47">
        <v>0</v>
      </c>
      <c r="M784" s="47">
        <v>2</v>
      </c>
      <c r="N784" s="47">
        <v>0.35</v>
      </c>
      <c r="O784" s="47">
        <v>0.35</v>
      </c>
      <c r="P784" s="38" t="str">
        <f t="shared" si="47"/>
        <v/>
      </c>
      <c r="R784" s="38">
        <f t="shared" si="48"/>
        <v>0.1</v>
      </c>
      <c r="S784" s="38"/>
      <c r="T784" s="47">
        <v>332540.46107303392</v>
      </c>
      <c r="U784" s="47"/>
      <c r="V784" s="47">
        <f t="shared" si="46"/>
        <v>0</v>
      </c>
      <c r="W784" s="47">
        <f t="shared" si="49"/>
        <v>0</v>
      </c>
      <c r="Z784" s="54"/>
    </row>
    <row r="785" spans="5:26" x14ac:dyDescent="0.2">
      <c r="E785" s="13">
        <v>126702</v>
      </c>
      <c r="F785" s="13" t="s">
        <v>74</v>
      </c>
      <c r="G785" s="47">
        <v>0</v>
      </c>
      <c r="H785" s="47">
        <v>0</v>
      </c>
      <c r="I785" s="47">
        <v>0</v>
      </c>
      <c r="J785" s="47">
        <v>0</v>
      </c>
      <c r="K785" s="47">
        <v>0</v>
      </c>
      <c r="L785" s="47">
        <v>0</v>
      </c>
      <c r="M785" s="47">
        <v>2</v>
      </c>
      <c r="N785" s="47">
        <v>0.35</v>
      </c>
      <c r="O785" s="47">
        <v>0.35</v>
      </c>
      <c r="P785" s="38" t="str">
        <f t="shared" si="47"/>
        <v/>
      </c>
      <c r="R785" s="38">
        <f t="shared" si="48"/>
        <v>0.1</v>
      </c>
      <c r="S785" s="38"/>
      <c r="T785" s="47">
        <v>332540.46107303392</v>
      </c>
      <c r="U785" s="47"/>
      <c r="V785" s="47">
        <f t="shared" si="46"/>
        <v>0</v>
      </c>
      <c r="W785" s="47">
        <f t="shared" si="49"/>
        <v>0</v>
      </c>
      <c r="Z785" s="54"/>
    </row>
    <row r="786" spans="5:26" x14ac:dyDescent="0.2">
      <c r="E786" s="13">
        <v>126701</v>
      </c>
      <c r="F786" s="13" t="s">
        <v>74</v>
      </c>
      <c r="G786" s="47">
        <v>0</v>
      </c>
      <c r="H786" s="47">
        <v>0</v>
      </c>
      <c r="I786" s="47">
        <v>0</v>
      </c>
      <c r="J786" s="47">
        <v>0</v>
      </c>
      <c r="K786" s="47">
        <v>0</v>
      </c>
      <c r="L786" s="47">
        <v>0</v>
      </c>
      <c r="M786" s="47">
        <v>2</v>
      </c>
      <c r="N786" s="47">
        <v>0.35199999999999998</v>
      </c>
      <c r="O786" s="47">
        <v>0.35199999999999998</v>
      </c>
      <c r="P786" s="38" t="str">
        <f t="shared" si="47"/>
        <v/>
      </c>
      <c r="R786" s="38">
        <f t="shared" si="48"/>
        <v>0.1</v>
      </c>
      <c r="S786" s="38"/>
      <c r="T786" s="47">
        <v>334440.69227916555</v>
      </c>
      <c r="U786" s="47"/>
      <c r="V786" s="47">
        <f t="shared" si="46"/>
        <v>0</v>
      </c>
      <c r="W786" s="47">
        <f t="shared" si="49"/>
        <v>0</v>
      </c>
      <c r="Z786" s="54"/>
    </row>
    <row r="787" spans="5:26" x14ac:dyDescent="0.2">
      <c r="E787" s="13">
        <v>126700</v>
      </c>
      <c r="F787" s="13" t="s">
        <v>74</v>
      </c>
      <c r="G787" s="47">
        <v>0</v>
      </c>
      <c r="H787" s="47">
        <v>0</v>
      </c>
      <c r="I787" s="47">
        <v>0</v>
      </c>
      <c r="J787" s="47">
        <v>0</v>
      </c>
      <c r="K787" s="47">
        <v>0</v>
      </c>
      <c r="L787" s="47">
        <v>0</v>
      </c>
      <c r="M787" s="47">
        <v>2</v>
      </c>
      <c r="N787" s="47">
        <v>0.34</v>
      </c>
      <c r="O787" s="47">
        <v>0.34</v>
      </c>
      <c r="P787" s="38" t="str">
        <f t="shared" si="47"/>
        <v/>
      </c>
      <c r="R787" s="38">
        <f t="shared" si="48"/>
        <v>0.1</v>
      </c>
      <c r="S787" s="38"/>
      <c r="T787" s="47">
        <v>323039.30504237581</v>
      </c>
      <c r="U787" s="47"/>
      <c r="V787" s="47">
        <f t="shared" ref="V787:V850" si="50">IF(F787="Operational",T787,0)</f>
        <v>0</v>
      </c>
      <c r="W787" s="47">
        <f t="shared" si="49"/>
        <v>0</v>
      </c>
      <c r="Z787" s="54"/>
    </row>
    <row r="788" spans="5:26" x14ac:dyDescent="0.2">
      <c r="E788" s="13">
        <v>126699</v>
      </c>
      <c r="F788" s="13" t="s">
        <v>74</v>
      </c>
      <c r="G788" s="47">
        <v>0</v>
      </c>
      <c r="H788" s="47">
        <v>0</v>
      </c>
      <c r="I788" s="47">
        <v>0</v>
      </c>
      <c r="J788" s="47">
        <v>0</v>
      </c>
      <c r="K788" s="47">
        <v>0</v>
      </c>
      <c r="L788" s="47">
        <v>0</v>
      </c>
      <c r="M788" s="47">
        <v>2</v>
      </c>
      <c r="N788" s="47">
        <v>0.6</v>
      </c>
      <c r="O788" s="47">
        <v>0.6</v>
      </c>
      <c r="P788" s="38" t="str">
        <f t="shared" ref="P788:P851" si="51">IF(L788=0,"", MAX(((SUMPRODUCT(G788:K788,$F$10:$J$10)/L788)),0.1))</f>
        <v/>
      </c>
      <c r="R788" s="38">
        <f t="shared" ref="R788:R851" si="52">IF(L788=0,$I$4,P788)</f>
        <v>0.1</v>
      </c>
      <c r="S788" s="38"/>
      <c r="T788" s="47">
        <v>570069.36183948675</v>
      </c>
      <c r="U788" s="47"/>
      <c r="V788" s="47">
        <f t="shared" si="50"/>
        <v>0</v>
      </c>
      <c r="W788" s="47">
        <f t="shared" ref="W788:W851" si="53">V788*R788</f>
        <v>0</v>
      </c>
      <c r="Z788" s="54"/>
    </row>
    <row r="789" spans="5:26" x14ac:dyDescent="0.2">
      <c r="E789" s="13">
        <v>126698</v>
      </c>
      <c r="F789" s="13" t="s">
        <v>74</v>
      </c>
      <c r="G789" s="47">
        <v>0</v>
      </c>
      <c r="H789" s="47">
        <v>0</v>
      </c>
      <c r="I789" s="47">
        <v>0</v>
      </c>
      <c r="J789" s="47">
        <v>0</v>
      </c>
      <c r="K789" s="47">
        <v>0</v>
      </c>
      <c r="L789" s="47">
        <v>0</v>
      </c>
      <c r="M789" s="47">
        <v>2</v>
      </c>
      <c r="N789" s="47">
        <v>7.0000000000000007E-2</v>
      </c>
      <c r="O789" s="47">
        <v>7.0000000000000007E-2</v>
      </c>
      <c r="P789" s="38" t="str">
        <f t="shared" si="51"/>
        <v/>
      </c>
      <c r="R789" s="38">
        <f t="shared" si="52"/>
        <v>0.1</v>
      </c>
      <c r="S789" s="38"/>
      <c r="T789" s="47">
        <v>66508.09221460679</v>
      </c>
      <c r="U789" s="47"/>
      <c r="V789" s="47">
        <f t="shared" si="50"/>
        <v>0</v>
      </c>
      <c r="W789" s="47">
        <f t="shared" si="53"/>
        <v>0</v>
      </c>
      <c r="Z789" s="54"/>
    </row>
    <row r="790" spans="5:26" x14ac:dyDescent="0.2">
      <c r="E790" s="13">
        <v>126697</v>
      </c>
      <c r="F790" s="13" t="s">
        <v>74</v>
      </c>
      <c r="G790" s="47">
        <v>0</v>
      </c>
      <c r="H790" s="47">
        <v>0</v>
      </c>
      <c r="I790" s="47">
        <v>0</v>
      </c>
      <c r="J790" s="47">
        <v>0</v>
      </c>
      <c r="K790" s="47">
        <v>0</v>
      </c>
      <c r="L790" s="47">
        <v>0</v>
      </c>
      <c r="M790" s="47">
        <v>2</v>
      </c>
      <c r="N790" s="47">
        <v>0.40799999999999997</v>
      </c>
      <c r="O790" s="47">
        <v>0.40799999999999997</v>
      </c>
      <c r="P790" s="38" t="str">
        <f t="shared" si="51"/>
        <v/>
      </c>
      <c r="R790" s="38">
        <f t="shared" si="52"/>
        <v>0.1</v>
      </c>
      <c r="S790" s="38"/>
      <c r="T790" s="47">
        <v>387647.166050851</v>
      </c>
      <c r="U790" s="47"/>
      <c r="V790" s="47">
        <f t="shared" si="50"/>
        <v>0</v>
      </c>
      <c r="W790" s="47">
        <f t="shared" si="53"/>
        <v>0</v>
      </c>
      <c r="Z790" s="54"/>
    </row>
    <row r="791" spans="5:26" x14ac:dyDescent="0.2">
      <c r="E791" s="13">
        <v>126696</v>
      </c>
      <c r="F791" s="13" t="s">
        <v>74</v>
      </c>
      <c r="G791" s="47">
        <v>0</v>
      </c>
      <c r="H791" s="47">
        <v>0</v>
      </c>
      <c r="I791" s="47">
        <v>0</v>
      </c>
      <c r="J791" s="47">
        <v>0</v>
      </c>
      <c r="K791" s="47">
        <v>0</v>
      </c>
      <c r="L791" s="47">
        <v>0</v>
      </c>
      <c r="M791" s="47">
        <v>2</v>
      </c>
      <c r="N791" s="47">
        <v>0.12</v>
      </c>
      <c r="O791" s="47">
        <v>0.12</v>
      </c>
      <c r="P791" s="38" t="str">
        <f t="shared" si="51"/>
        <v/>
      </c>
      <c r="R791" s="38">
        <f t="shared" si="52"/>
        <v>0.1</v>
      </c>
      <c r="S791" s="38"/>
      <c r="T791" s="47">
        <v>114013.87236789735</v>
      </c>
      <c r="U791" s="47"/>
      <c r="V791" s="47">
        <f t="shared" si="50"/>
        <v>0</v>
      </c>
      <c r="W791" s="47">
        <f t="shared" si="53"/>
        <v>0</v>
      </c>
      <c r="Z791" s="54"/>
    </row>
    <row r="792" spans="5:26" x14ac:dyDescent="0.2">
      <c r="E792" s="13">
        <v>126695</v>
      </c>
      <c r="F792" s="13" t="s">
        <v>74</v>
      </c>
      <c r="G792" s="47">
        <v>0</v>
      </c>
      <c r="H792" s="47">
        <v>0</v>
      </c>
      <c r="I792" s="47">
        <v>0</v>
      </c>
      <c r="J792" s="47">
        <v>0</v>
      </c>
      <c r="K792" s="47">
        <v>0</v>
      </c>
      <c r="L792" s="47">
        <v>0</v>
      </c>
      <c r="M792" s="47">
        <v>2</v>
      </c>
      <c r="N792" s="47">
        <v>0.12</v>
      </c>
      <c r="O792" s="47">
        <v>0.12</v>
      </c>
      <c r="P792" s="38" t="str">
        <f t="shared" si="51"/>
        <v/>
      </c>
      <c r="R792" s="38">
        <f t="shared" si="52"/>
        <v>0.1</v>
      </c>
      <c r="S792" s="38"/>
      <c r="T792" s="47">
        <v>114013.87236789735</v>
      </c>
      <c r="U792" s="47"/>
      <c r="V792" s="47">
        <f t="shared" si="50"/>
        <v>0</v>
      </c>
      <c r="W792" s="47">
        <f t="shared" si="53"/>
        <v>0</v>
      </c>
      <c r="Z792" s="54"/>
    </row>
    <row r="793" spans="5:26" x14ac:dyDescent="0.2">
      <c r="E793" s="13">
        <v>126694</v>
      </c>
      <c r="F793" s="13" t="s">
        <v>74</v>
      </c>
      <c r="G793" s="47">
        <v>0</v>
      </c>
      <c r="H793" s="47">
        <v>0</v>
      </c>
      <c r="I793" s="47">
        <v>0</v>
      </c>
      <c r="J793" s="47">
        <v>0</v>
      </c>
      <c r="K793" s="47">
        <v>0</v>
      </c>
      <c r="L793" s="47">
        <v>0</v>
      </c>
      <c r="M793" s="47">
        <v>2</v>
      </c>
      <c r="N793" s="47">
        <v>0.11799999999999999</v>
      </c>
      <c r="O793" s="47">
        <v>0.11799999999999999</v>
      </c>
      <c r="P793" s="38" t="str">
        <f t="shared" si="51"/>
        <v/>
      </c>
      <c r="R793" s="38">
        <f t="shared" si="52"/>
        <v>0.1</v>
      </c>
      <c r="S793" s="38"/>
      <c r="T793" s="47">
        <v>112113.64116176573</v>
      </c>
      <c r="U793" s="47"/>
      <c r="V793" s="47">
        <f t="shared" si="50"/>
        <v>0</v>
      </c>
      <c r="W793" s="47">
        <f t="shared" si="53"/>
        <v>0</v>
      </c>
      <c r="Z793" s="54"/>
    </row>
    <row r="794" spans="5:26" x14ac:dyDescent="0.2">
      <c r="E794" s="13">
        <v>126693</v>
      </c>
      <c r="F794" s="13" t="s">
        <v>74</v>
      </c>
      <c r="G794" s="47">
        <v>0</v>
      </c>
      <c r="H794" s="47">
        <v>0</v>
      </c>
      <c r="I794" s="47">
        <v>0</v>
      </c>
      <c r="J794" s="47">
        <v>0</v>
      </c>
      <c r="K794" s="47">
        <v>0</v>
      </c>
      <c r="L794" s="47">
        <v>0</v>
      </c>
      <c r="M794" s="47">
        <v>2</v>
      </c>
      <c r="N794" s="47">
        <v>0.14000000000000001</v>
      </c>
      <c r="O794" s="47">
        <v>0.14000000000000001</v>
      </c>
      <c r="P794" s="38" t="str">
        <f t="shared" si="51"/>
        <v/>
      </c>
      <c r="R794" s="38">
        <f t="shared" si="52"/>
        <v>0.1</v>
      </c>
      <c r="S794" s="38"/>
      <c r="T794" s="47">
        <v>133016.18442921358</v>
      </c>
      <c r="U794" s="47"/>
      <c r="V794" s="47">
        <f t="shared" si="50"/>
        <v>0</v>
      </c>
      <c r="W794" s="47">
        <f t="shared" si="53"/>
        <v>0</v>
      </c>
      <c r="Z794" s="54"/>
    </row>
    <row r="795" spans="5:26" x14ac:dyDescent="0.2">
      <c r="E795" s="13">
        <v>126692</v>
      </c>
      <c r="F795" s="13" t="s">
        <v>74</v>
      </c>
      <c r="G795" s="47">
        <v>0</v>
      </c>
      <c r="H795" s="47">
        <v>0</v>
      </c>
      <c r="I795" s="47">
        <v>0</v>
      </c>
      <c r="J795" s="47">
        <v>0</v>
      </c>
      <c r="K795" s="47">
        <v>0</v>
      </c>
      <c r="L795" s="47">
        <v>0</v>
      </c>
      <c r="M795" s="47">
        <v>2</v>
      </c>
      <c r="N795" s="47">
        <v>36.630000000000003</v>
      </c>
      <c r="O795" s="47">
        <v>36.630000000000003</v>
      </c>
      <c r="P795" s="38" t="str">
        <f t="shared" si="51"/>
        <v/>
      </c>
      <c r="R795" s="38">
        <f t="shared" si="52"/>
        <v>0.1</v>
      </c>
      <c r="S795" s="38"/>
      <c r="T795" s="47">
        <v>34802734.540300667</v>
      </c>
      <c r="U795" s="47"/>
      <c r="V795" s="47">
        <f t="shared" si="50"/>
        <v>0</v>
      </c>
      <c r="W795" s="47">
        <f t="shared" si="53"/>
        <v>0</v>
      </c>
      <c r="Z795" s="54"/>
    </row>
    <row r="796" spans="5:26" x14ac:dyDescent="0.2">
      <c r="E796" s="13">
        <v>126691</v>
      </c>
      <c r="F796" s="13" t="s">
        <v>74</v>
      </c>
      <c r="G796" s="47">
        <v>0</v>
      </c>
      <c r="H796" s="47">
        <v>0</v>
      </c>
      <c r="I796" s="47">
        <v>0</v>
      </c>
      <c r="J796" s="47">
        <v>0</v>
      </c>
      <c r="K796" s="47">
        <v>0</v>
      </c>
      <c r="L796" s="47">
        <v>0</v>
      </c>
      <c r="M796" s="47">
        <v>2</v>
      </c>
      <c r="N796" s="47">
        <v>0.51</v>
      </c>
      <c r="O796" s="47">
        <v>0.51</v>
      </c>
      <c r="P796" s="38" t="str">
        <f t="shared" si="51"/>
        <v/>
      </c>
      <c r="R796" s="38">
        <f t="shared" si="52"/>
        <v>0.1</v>
      </c>
      <c r="S796" s="38"/>
      <c r="T796" s="47">
        <v>484558.95756356377</v>
      </c>
      <c r="U796" s="47"/>
      <c r="V796" s="47">
        <f t="shared" si="50"/>
        <v>0</v>
      </c>
      <c r="W796" s="47">
        <f t="shared" si="53"/>
        <v>0</v>
      </c>
      <c r="Z796" s="54"/>
    </row>
    <row r="797" spans="5:26" x14ac:dyDescent="0.2">
      <c r="E797" s="13">
        <v>126690</v>
      </c>
      <c r="F797" s="13" t="s">
        <v>74</v>
      </c>
      <c r="G797" s="47">
        <v>0</v>
      </c>
      <c r="H797" s="47">
        <v>0</v>
      </c>
      <c r="I797" s="47">
        <v>0</v>
      </c>
      <c r="J797" s="47">
        <v>0</v>
      </c>
      <c r="K797" s="47">
        <v>0</v>
      </c>
      <c r="L797" s="47">
        <v>0</v>
      </c>
      <c r="M797" s="47">
        <v>2</v>
      </c>
      <c r="N797" s="47">
        <v>38.35</v>
      </c>
      <c r="O797" s="47">
        <v>38.35</v>
      </c>
      <c r="P797" s="38" t="str">
        <f t="shared" si="51"/>
        <v/>
      </c>
      <c r="R797" s="38">
        <f t="shared" si="52"/>
        <v>0.1</v>
      </c>
      <c r="S797" s="38"/>
      <c r="T797" s="47">
        <v>36436933.377573863</v>
      </c>
      <c r="U797" s="47"/>
      <c r="V797" s="47">
        <f t="shared" si="50"/>
        <v>0</v>
      </c>
      <c r="W797" s="47">
        <f t="shared" si="53"/>
        <v>0</v>
      </c>
      <c r="Z797" s="54"/>
    </row>
    <row r="798" spans="5:26" x14ac:dyDescent="0.2">
      <c r="E798" s="13">
        <v>126689</v>
      </c>
      <c r="F798" s="13" t="s">
        <v>74</v>
      </c>
      <c r="G798" s="47">
        <v>0</v>
      </c>
      <c r="H798" s="47">
        <v>0</v>
      </c>
      <c r="I798" s="47">
        <v>0</v>
      </c>
      <c r="J798" s="47">
        <v>0</v>
      </c>
      <c r="K798" s="47">
        <v>0</v>
      </c>
      <c r="L798" s="47">
        <v>0</v>
      </c>
      <c r="M798" s="47">
        <v>2</v>
      </c>
      <c r="N798" s="47">
        <v>0.41</v>
      </c>
      <c r="O798" s="47">
        <v>0.41</v>
      </c>
      <c r="P798" s="38" t="str">
        <f t="shared" si="51"/>
        <v/>
      </c>
      <c r="R798" s="38">
        <f t="shared" si="52"/>
        <v>0.1</v>
      </c>
      <c r="S798" s="38"/>
      <c r="T798" s="47">
        <v>389547.39725698263</v>
      </c>
      <c r="U798" s="47"/>
      <c r="V798" s="47">
        <f t="shared" si="50"/>
        <v>0</v>
      </c>
      <c r="W798" s="47">
        <f t="shared" si="53"/>
        <v>0</v>
      </c>
      <c r="Z798" s="54"/>
    </row>
    <row r="799" spans="5:26" x14ac:dyDescent="0.2">
      <c r="E799" s="13">
        <v>126688</v>
      </c>
      <c r="F799" s="13" t="s">
        <v>74</v>
      </c>
      <c r="G799" s="47">
        <v>0</v>
      </c>
      <c r="H799" s="47">
        <v>0</v>
      </c>
      <c r="I799" s="47">
        <v>0</v>
      </c>
      <c r="J799" s="47">
        <v>0</v>
      </c>
      <c r="K799" s="47">
        <v>0</v>
      </c>
      <c r="L799" s="47">
        <v>0</v>
      </c>
      <c r="M799" s="47">
        <v>2</v>
      </c>
      <c r="N799" s="47">
        <v>43.06</v>
      </c>
      <c r="O799" s="47">
        <v>43.06</v>
      </c>
      <c r="P799" s="38" t="str">
        <f t="shared" si="51"/>
        <v/>
      </c>
      <c r="R799" s="38">
        <f t="shared" si="52"/>
        <v>0.1</v>
      </c>
      <c r="S799" s="38"/>
      <c r="T799" s="47">
        <v>40911977.868013836</v>
      </c>
      <c r="U799" s="47"/>
      <c r="V799" s="47">
        <f t="shared" si="50"/>
        <v>0</v>
      </c>
      <c r="W799" s="47">
        <f t="shared" si="53"/>
        <v>0</v>
      </c>
      <c r="Z799" s="54"/>
    </row>
    <row r="800" spans="5:26" x14ac:dyDescent="0.2">
      <c r="E800" s="13">
        <v>126687</v>
      </c>
      <c r="F800" s="13" t="s">
        <v>74</v>
      </c>
      <c r="G800" s="47">
        <v>0</v>
      </c>
      <c r="H800" s="47">
        <v>0</v>
      </c>
      <c r="I800" s="47">
        <v>0</v>
      </c>
      <c r="J800" s="47">
        <v>0</v>
      </c>
      <c r="K800" s="47">
        <v>0</v>
      </c>
      <c r="L800" s="47">
        <v>0</v>
      </c>
      <c r="M800" s="47">
        <v>2</v>
      </c>
      <c r="N800" s="47">
        <v>0.79</v>
      </c>
      <c r="O800" s="47">
        <v>0.79</v>
      </c>
      <c r="P800" s="38" t="str">
        <f t="shared" si="51"/>
        <v/>
      </c>
      <c r="R800" s="38">
        <f t="shared" si="52"/>
        <v>0.1</v>
      </c>
      <c r="S800" s="38"/>
      <c r="T800" s="47">
        <v>750591.32642199076</v>
      </c>
      <c r="U800" s="47"/>
      <c r="V800" s="47">
        <f t="shared" si="50"/>
        <v>0</v>
      </c>
      <c r="W800" s="47">
        <f t="shared" si="53"/>
        <v>0</v>
      </c>
      <c r="Z800" s="54"/>
    </row>
    <row r="801" spans="5:26" x14ac:dyDescent="0.2">
      <c r="E801" s="13">
        <v>126686</v>
      </c>
      <c r="F801" s="13" t="s">
        <v>74</v>
      </c>
      <c r="G801" s="47">
        <v>0</v>
      </c>
      <c r="H801" s="47">
        <v>0</v>
      </c>
      <c r="I801" s="47">
        <v>0</v>
      </c>
      <c r="J801" s="47">
        <v>0</v>
      </c>
      <c r="K801" s="47">
        <v>0</v>
      </c>
      <c r="L801" s="47">
        <v>0</v>
      </c>
      <c r="M801" s="47">
        <v>2</v>
      </c>
      <c r="N801" s="47">
        <v>0.5</v>
      </c>
      <c r="O801" s="47">
        <v>0.5</v>
      </c>
      <c r="P801" s="38" t="str">
        <f t="shared" si="51"/>
        <v/>
      </c>
      <c r="R801" s="38">
        <f t="shared" si="52"/>
        <v>0.1</v>
      </c>
      <c r="S801" s="38"/>
      <c r="T801" s="47">
        <v>475057.80153290567</v>
      </c>
      <c r="U801" s="47"/>
      <c r="V801" s="47">
        <f t="shared" si="50"/>
        <v>0</v>
      </c>
      <c r="W801" s="47">
        <f t="shared" si="53"/>
        <v>0</v>
      </c>
      <c r="Z801" s="54"/>
    </row>
    <row r="802" spans="5:26" x14ac:dyDescent="0.2">
      <c r="E802" s="13">
        <v>126685</v>
      </c>
      <c r="F802" s="13" t="s">
        <v>74</v>
      </c>
      <c r="G802" s="47">
        <v>0</v>
      </c>
      <c r="H802" s="47">
        <v>0</v>
      </c>
      <c r="I802" s="47">
        <v>0</v>
      </c>
      <c r="J802" s="47">
        <v>0</v>
      </c>
      <c r="K802" s="47">
        <v>0</v>
      </c>
      <c r="L802" s="47">
        <v>0</v>
      </c>
      <c r="M802" s="47">
        <v>2</v>
      </c>
      <c r="N802" s="47">
        <v>45.76</v>
      </c>
      <c r="O802" s="47">
        <v>45.76</v>
      </c>
      <c r="P802" s="38" t="str">
        <f t="shared" si="51"/>
        <v/>
      </c>
      <c r="R802" s="38">
        <f t="shared" si="52"/>
        <v>0.1</v>
      </c>
      <c r="S802" s="38"/>
      <c r="T802" s="47">
        <v>43477289.996291526</v>
      </c>
      <c r="U802" s="47"/>
      <c r="V802" s="47">
        <f t="shared" si="50"/>
        <v>0</v>
      </c>
      <c r="W802" s="47">
        <f t="shared" si="53"/>
        <v>0</v>
      </c>
      <c r="Z802" s="54"/>
    </row>
    <row r="803" spans="5:26" x14ac:dyDescent="0.2">
      <c r="E803" s="13">
        <v>126684</v>
      </c>
      <c r="F803" s="13" t="s">
        <v>74</v>
      </c>
      <c r="G803" s="47">
        <v>0</v>
      </c>
      <c r="H803" s="47">
        <v>0</v>
      </c>
      <c r="I803" s="47">
        <v>0</v>
      </c>
      <c r="J803" s="47">
        <v>0</v>
      </c>
      <c r="K803" s="47">
        <v>0</v>
      </c>
      <c r="L803" s="47">
        <v>0</v>
      </c>
      <c r="M803" s="47">
        <v>2</v>
      </c>
      <c r="N803" s="47">
        <v>1.17</v>
      </c>
      <c r="O803" s="47">
        <v>1.17</v>
      </c>
      <c r="P803" s="38" t="str">
        <f t="shared" si="51"/>
        <v/>
      </c>
      <c r="R803" s="38">
        <f t="shared" si="52"/>
        <v>0.1</v>
      </c>
      <c r="S803" s="38"/>
      <c r="T803" s="47">
        <v>1111635.255586999</v>
      </c>
      <c r="U803" s="47"/>
      <c r="V803" s="47">
        <f t="shared" si="50"/>
        <v>0</v>
      </c>
      <c r="W803" s="47">
        <f t="shared" si="53"/>
        <v>0</v>
      </c>
      <c r="Z803" s="54"/>
    </row>
    <row r="804" spans="5:26" x14ac:dyDescent="0.2">
      <c r="E804" s="13">
        <v>126683</v>
      </c>
      <c r="F804" s="13" t="s">
        <v>74</v>
      </c>
      <c r="G804" s="47">
        <v>0</v>
      </c>
      <c r="H804" s="47">
        <v>0</v>
      </c>
      <c r="I804" s="47">
        <v>0</v>
      </c>
      <c r="J804" s="47">
        <v>0</v>
      </c>
      <c r="K804" s="47">
        <v>0</v>
      </c>
      <c r="L804" s="47">
        <v>0</v>
      </c>
      <c r="M804" s="47">
        <v>2</v>
      </c>
      <c r="N804" s="47">
        <v>30.57</v>
      </c>
      <c r="O804" s="47">
        <v>30.57</v>
      </c>
      <c r="P804" s="38" t="str">
        <f t="shared" si="51"/>
        <v/>
      </c>
      <c r="R804" s="38">
        <f t="shared" si="52"/>
        <v>0.1</v>
      </c>
      <c r="S804" s="38"/>
      <c r="T804" s="47">
        <v>29045033.985721849</v>
      </c>
      <c r="U804" s="47"/>
      <c r="V804" s="47">
        <f t="shared" si="50"/>
        <v>0</v>
      </c>
      <c r="W804" s="47">
        <f t="shared" si="53"/>
        <v>0</v>
      </c>
      <c r="Z804" s="54"/>
    </row>
    <row r="805" spans="5:26" x14ac:dyDescent="0.2">
      <c r="E805" s="13">
        <v>126682</v>
      </c>
      <c r="F805" s="13" t="s">
        <v>74</v>
      </c>
      <c r="G805" s="47">
        <v>0</v>
      </c>
      <c r="H805" s="47">
        <v>0</v>
      </c>
      <c r="I805" s="47">
        <v>0</v>
      </c>
      <c r="J805" s="47">
        <v>0</v>
      </c>
      <c r="K805" s="47">
        <v>0</v>
      </c>
      <c r="L805" s="47">
        <v>0</v>
      </c>
      <c r="M805" s="47">
        <v>2</v>
      </c>
      <c r="N805" s="47">
        <v>1.0900000000000001</v>
      </c>
      <c r="O805" s="47">
        <v>1.0900000000000001</v>
      </c>
      <c r="P805" s="38" t="str">
        <f t="shared" si="51"/>
        <v/>
      </c>
      <c r="R805" s="38">
        <f t="shared" si="52"/>
        <v>0.1</v>
      </c>
      <c r="S805" s="38"/>
      <c r="T805" s="47">
        <v>1035626.0073417344</v>
      </c>
      <c r="U805" s="47"/>
      <c r="V805" s="47">
        <f t="shared" si="50"/>
        <v>0</v>
      </c>
      <c r="W805" s="47">
        <f t="shared" si="53"/>
        <v>0</v>
      </c>
      <c r="Z805" s="54"/>
    </row>
    <row r="806" spans="5:26" x14ac:dyDescent="0.2">
      <c r="E806" s="13">
        <v>126681</v>
      </c>
      <c r="F806" s="13" t="s">
        <v>74</v>
      </c>
      <c r="G806" s="47">
        <v>0</v>
      </c>
      <c r="H806" s="47">
        <v>0</v>
      </c>
      <c r="I806" s="47">
        <v>0</v>
      </c>
      <c r="J806" s="47">
        <v>0</v>
      </c>
      <c r="K806" s="47">
        <v>0</v>
      </c>
      <c r="L806" s="47">
        <v>0</v>
      </c>
      <c r="M806" s="47">
        <v>2</v>
      </c>
      <c r="N806" s="47">
        <v>49.942</v>
      </c>
      <c r="O806" s="47">
        <v>49.942</v>
      </c>
      <c r="P806" s="38" t="str">
        <f t="shared" si="51"/>
        <v/>
      </c>
      <c r="R806" s="38">
        <f t="shared" si="52"/>
        <v>0.1</v>
      </c>
      <c r="S806" s="38"/>
      <c r="T806" s="47">
        <v>47450673.448312744</v>
      </c>
      <c r="U806" s="47"/>
      <c r="V806" s="47">
        <f t="shared" si="50"/>
        <v>0</v>
      </c>
      <c r="W806" s="47">
        <f t="shared" si="53"/>
        <v>0</v>
      </c>
      <c r="Z806" s="54"/>
    </row>
    <row r="807" spans="5:26" x14ac:dyDescent="0.2">
      <c r="E807" s="13">
        <v>126680</v>
      </c>
      <c r="F807" s="13" t="s">
        <v>74</v>
      </c>
      <c r="G807" s="47">
        <v>0</v>
      </c>
      <c r="H807" s="47">
        <v>0</v>
      </c>
      <c r="I807" s="47">
        <v>0</v>
      </c>
      <c r="J807" s="47">
        <v>0</v>
      </c>
      <c r="K807" s="47">
        <v>0</v>
      </c>
      <c r="L807" s="47">
        <v>0</v>
      </c>
      <c r="M807" s="47">
        <v>2</v>
      </c>
      <c r="N807" s="47">
        <v>1.0900000000000001</v>
      </c>
      <c r="O807" s="47">
        <v>1.0900000000000001</v>
      </c>
      <c r="P807" s="38" t="str">
        <f t="shared" si="51"/>
        <v/>
      </c>
      <c r="R807" s="38">
        <f t="shared" si="52"/>
        <v>0.1</v>
      </c>
      <c r="S807" s="38"/>
      <c r="T807" s="47">
        <v>1035626.0073417344</v>
      </c>
      <c r="U807" s="47"/>
      <c r="V807" s="47">
        <f t="shared" si="50"/>
        <v>0</v>
      </c>
      <c r="W807" s="47">
        <f t="shared" si="53"/>
        <v>0</v>
      </c>
      <c r="Z807" s="54"/>
    </row>
    <row r="808" spans="5:26" x14ac:dyDescent="0.2">
      <c r="E808" s="13">
        <v>126679</v>
      </c>
      <c r="F808" s="13" t="s">
        <v>74</v>
      </c>
      <c r="G808" s="47">
        <v>0</v>
      </c>
      <c r="H808" s="47">
        <v>0</v>
      </c>
      <c r="I808" s="47">
        <v>0</v>
      </c>
      <c r="J808" s="47">
        <v>0</v>
      </c>
      <c r="K808" s="47">
        <v>0</v>
      </c>
      <c r="L808" s="47">
        <v>0</v>
      </c>
      <c r="M808" s="47">
        <v>2</v>
      </c>
      <c r="N808" s="47">
        <v>38.369999999999997</v>
      </c>
      <c r="O808" s="47">
        <v>38.369999999999997</v>
      </c>
      <c r="P808" s="38" t="str">
        <f t="shared" si="51"/>
        <v/>
      </c>
      <c r="R808" s="38">
        <f t="shared" si="52"/>
        <v>0.1</v>
      </c>
      <c r="S808" s="38"/>
      <c r="T808" s="47">
        <v>36455935.689635172</v>
      </c>
      <c r="U808" s="47"/>
      <c r="V808" s="47">
        <f t="shared" si="50"/>
        <v>0</v>
      </c>
      <c r="W808" s="47">
        <f t="shared" si="53"/>
        <v>0</v>
      </c>
      <c r="Z808" s="54"/>
    </row>
    <row r="809" spans="5:26" x14ac:dyDescent="0.2">
      <c r="E809" s="13">
        <v>126678</v>
      </c>
      <c r="F809" s="13" t="s">
        <v>74</v>
      </c>
      <c r="G809" s="47">
        <v>0</v>
      </c>
      <c r="H809" s="47">
        <v>0</v>
      </c>
      <c r="I809" s="47">
        <v>0</v>
      </c>
      <c r="J809" s="47">
        <v>0</v>
      </c>
      <c r="K809" s="47">
        <v>0</v>
      </c>
      <c r="L809" s="47">
        <v>0</v>
      </c>
      <c r="M809" s="47">
        <v>2</v>
      </c>
      <c r="N809" s="47">
        <v>0.97399999999999998</v>
      </c>
      <c r="O809" s="47">
        <v>0.97399999999999998</v>
      </c>
      <c r="P809" s="38" t="str">
        <f t="shared" si="51"/>
        <v/>
      </c>
      <c r="R809" s="38">
        <f t="shared" si="52"/>
        <v>0.1</v>
      </c>
      <c r="S809" s="38"/>
      <c r="T809" s="47">
        <v>925412.59738610021</v>
      </c>
      <c r="U809" s="47"/>
      <c r="V809" s="47">
        <f t="shared" si="50"/>
        <v>0</v>
      </c>
      <c r="W809" s="47">
        <f t="shared" si="53"/>
        <v>0</v>
      </c>
      <c r="Z809" s="54"/>
    </row>
    <row r="810" spans="5:26" x14ac:dyDescent="0.2">
      <c r="E810" s="13">
        <v>126677</v>
      </c>
      <c r="F810" s="13" t="s">
        <v>74</v>
      </c>
      <c r="G810" s="47">
        <v>0</v>
      </c>
      <c r="H810" s="47">
        <v>0</v>
      </c>
      <c r="I810" s="47">
        <v>0</v>
      </c>
      <c r="J810" s="47">
        <v>0</v>
      </c>
      <c r="K810" s="47">
        <v>0</v>
      </c>
      <c r="L810" s="47">
        <v>0</v>
      </c>
      <c r="M810" s="47">
        <v>2</v>
      </c>
      <c r="N810" s="47">
        <v>15.834</v>
      </c>
      <c r="O810" s="47">
        <v>15.834</v>
      </c>
      <c r="P810" s="38" t="str">
        <f t="shared" si="51"/>
        <v/>
      </c>
      <c r="R810" s="38">
        <f t="shared" si="52"/>
        <v>0.1</v>
      </c>
      <c r="S810" s="38"/>
      <c r="T810" s="47">
        <v>15044130.458944054</v>
      </c>
      <c r="U810" s="47"/>
      <c r="V810" s="47">
        <f t="shared" si="50"/>
        <v>0</v>
      </c>
      <c r="W810" s="47">
        <f t="shared" si="53"/>
        <v>0</v>
      </c>
      <c r="Z810" s="54"/>
    </row>
    <row r="811" spans="5:26" x14ac:dyDescent="0.2">
      <c r="E811" s="13">
        <v>126676</v>
      </c>
      <c r="F811" s="13" t="s">
        <v>74</v>
      </c>
      <c r="G811" s="47">
        <v>0</v>
      </c>
      <c r="H811" s="47">
        <v>0</v>
      </c>
      <c r="I811" s="47">
        <v>0</v>
      </c>
      <c r="J811" s="47">
        <v>0</v>
      </c>
      <c r="K811" s="47">
        <v>0</v>
      </c>
      <c r="L811" s="47">
        <v>0</v>
      </c>
      <c r="M811" s="47">
        <v>2</v>
      </c>
      <c r="N811" s="47">
        <v>28.9</v>
      </c>
      <c r="O811" s="47">
        <v>28.9</v>
      </c>
      <c r="P811" s="38" t="str">
        <f t="shared" si="51"/>
        <v/>
      </c>
      <c r="R811" s="38">
        <f t="shared" si="52"/>
        <v>0.1</v>
      </c>
      <c r="S811" s="38"/>
      <c r="T811" s="47">
        <v>27458340.928601943</v>
      </c>
      <c r="U811" s="47"/>
      <c r="V811" s="47">
        <f t="shared" si="50"/>
        <v>0</v>
      </c>
      <c r="W811" s="47">
        <f t="shared" si="53"/>
        <v>0</v>
      </c>
      <c r="Z811" s="54"/>
    </row>
    <row r="812" spans="5:26" x14ac:dyDescent="0.2">
      <c r="E812" s="13">
        <v>126675</v>
      </c>
      <c r="F812" s="13" t="s">
        <v>74</v>
      </c>
      <c r="G812" s="47">
        <v>0</v>
      </c>
      <c r="H812" s="47">
        <v>0</v>
      </c>
      <c r="I812" s="47">
        <v>0</v>
      </c>
      <c r="J812" s="47">
        <v>0</v>
      </c>
      <c r="K812" s="47">
        <v>0</v>
      </c>
      <c r="L812" s="47">
        <v>0</v>
      </c>
      <c r="M812" s="47">
        <v>2</v>
      </c>
      <c r="N812" s="47">
        <v>2.016</v>
      </c>
      <c r="O812" s="47">
        <v>2.016</v>
      </c>
      <c r="P812" s="38" t="str">
        <f t="shared" si="51"/>
        <v/>
      </c>
      <c r="R812" s="38">
        <f t="shared" si="52"/>
        <v>0.1</v>
      </c>
      <c r="S812" s="38"/>
      <c r="T812" s="47">
        <v>1915433.0557806753</v>
      </c>
      <c r="U812" s="47"/>
      <c r="V812" s="47">
        <f t="shared" si="50"/>
        <v>0</v>
      </c>
      <c r="W812" s="47">
        <f t="shared" si="53"/>
        <v>0</v>
      </c>
      <c r="Z812" s="54"/>
    </row>
    <row r="813" spans="5:26" x14ac:dyDescent="0.2">
      <c r="E813" s="13">
        <v>126674</v>
      </c>
      <c r="F813" s="13" t="s">
        <v>74</v>
      </c>
      <c r="G813" s="47">
        <v>0</v>
      </c>
      <c r="H813" s="47">
        <v>0</v>
      </c>
      <c r="I813" s="47">
        <v>0</v>
      </c>
      <c r="J813" s="47">
        <v>0</v>
      </c>
      <c r="K813" s="47">
        <v>0</v>
      </c>
      <c r="L813" s="47">
        <v>0</v>
      </c>
      <c r="M813" s="47">
        <v>2</v>
      </c>
      <c r="N813" s="47">
        <v>0.63</v>
      </c>
      <c r="O813" s="47">
        <v>0.63</v>
      </c>
      <c r="P813" s="38" t="str">
        <f t="shared" si="51"/>
        <v/>
      </c>
      <c r="R813" s="38">
        <f t="shared" si="52"/>
        <v>0.1</v>
      </c>
      <c r="S813" s="38"/>
      <c r="T813" s="47">
        <v>598572.82993146102</v>
      </c>
      <c r="U813" s="47"/>
      <c r="V813" s="47">
        <f t="shared" si="50"/>
        <v>0</v>
      </c>
      <c r="W813" s="47">
        <f t="shared" si="53"/>
        <v>0</v>
      </c>
      <c r="Z813" s="54"/>
    </row>
    <row r="814" spans="5:26" x14ac:dyDescent="0.2">
      <c r="E814" s="13">
        <v>126673</v>
      </c>
      <c r="F814" s="13" t="s">
        <v>74</v>
      </c>
      <c r="G814" s="47">
        <v>0</v>
      </c>
      <c r="H814" s="47">
        <v>0</v>
      </c>
      <c r="I814" s="47">
        <v>0</v>
      </c>
      <c r="J814" s="47">
        <v>0</v>
      </c>
      <c r="K814" s="47">
        <v>0</v>
      </c>
      <c r="L814" s="47">
        <v>0</v>
      </c>
      <c r="M814" s="47">
        <v>2</v>
      </c>
      <c r="N814" s="47">
        <v>0.17199999999999999</v>
      </c>
      <c r="O814" s="47">
        <v>0.17199999999999999</v>
      </c>
      <c r="P814" s="38" t="str">
        <f t="shared" si="51"/>
        <v/>
      </c>
      <c r="R814" s="38">
        <f t="shared" si="52"/>
        <v>0.1</v>
      </c>
      <c r="S814" s="38"/>
      <c r="T814" s="47">
        <v>163419.88372731954</v>
      </c>
      <c r="U814" s="47"/>
      <c r="V814" s="47">
        <f t="shared" si="50"/>
        <v>0</v>
      </c>
      <c r="W814" s="47">
        <f t="shared" si="53"/>
        <v>0</v>
      </c>
      <c r="Z814" s="54"/>
    </row>
    <row r="815" spans="5:26" x14ac:dyDescent="0.2">
      <c r="E815" s="13">
        <v>126672</v>
      </c>
      <c r="F815" s="13" t="s">
        <v>74</v>
      </c>
      <c r="G815" s="47">
        <v>0</v>
      </c>
      <c r="H815" s="47">
        <v>0</v>
      </c>
      <c r="I815" s="47">
        <v>0</v>
      </c>
      <c r="J815" s="47">
        <v>0</v>
      </c>
      <c r="K815" s="47">
        <v>0</v>
      </c>
      <c r="L815" s="47">
        <v>0</v>
      </c>
      <c r="M815" s="47">
        <v>2</v>
      </c>
      <c r="N815" s="47">
        <v>0.79</v>
      </c>
      <c r="O815" s="47">
        <v>0.79</v>
      </c>
      <c r="P815" s="38" t="str">
        <f t="shared" si="51"/>
        <v/>
      </c>
      <c r="R815" s="38">
        <f t="shared" si="52"/>
        <v>0.1</v>
      </c>
      <c r="S815" s="38"/>
      <c r="T815" s="47">
        <v>0</v>
      </c>
      <c r="U815" s="47"/>
      <c r="V815" s="47">
        <f t="shared" si="50"/>
        <v>0</v>
      </c>
      <c r="W815" s="47">
        <f t="shared" si="53"/>
        <v>0</v>
      </c>
      <c r="Z815" s="54"/>
    </row>
    <row r="816" spans="5:26" x14ac:dyDescent="0.2">
      <c r="E816" s="13">
        <v>126671</v>
      </c>
      <c r="F816" s="13" t="s">
        <v>74</v>
      </c>
      <c r="G816" s="47">
        <v>0</v>
      </c>
      <c r="H816" s="47">
        <v>0</v>
      </c>
      <c r="I816" s="47">
        <v>0</v>
      </c>
      <c r="J816" s="47">
        <v>0</v>
      </c>
      <c r="K816" s="47">
        <v>0</v>
      </c>
      <c r="L816" s="47">
        <v>0</v>
      </c>
      <c r="M816" s="47">
        <v>2</v>
      </c>
      <c r="N816" s="47">
        <v>1.17</v>
      </c>
      <c r="O816" s="47">
        <v>1.17</v>
      </c>
      <c r="P816" s="38" t="str">
        <f t="shared" si="51"/>
        <v/>
      </c>
      <c r="R816" s="38">
        <f t="shared" si="52"/>
        <v>0.1</v>
      </c>
      <c r="S816" s="38"/>
      <c r="T816" s="47">
        <v>0</v>
      </c>
      <c r="U816" s="47"/>
      <c r="V816" s="47">
        <f t="shared" si="50"/>
        <v>0</v>
      </c>
      <c r="W816" s="47">
        <f t="shared" si="53"/>
        <v>0</v>
      </c>
      <c r="Z816" s="54"/>
    </row>
    <row r="817" spans="5:26" x14ac:dyDescent="0.2">
      <c r="E817" s="13">
        <v>126670</v>
      </c>
      <c r="F817" s="13" t="s">
        <v>74</v>
      </c>
      <c r="G817" s="47">
        <v>0</v>
      </c>
      <c r="H817" s="47">
        <v>0</v>
      </c>
      <c r="I817" s="47">
        <v>0</v>
      </c>
      <c r="J817" s="47">
        <v>0</v>
      </c>
      <c r="K817" s="47">
        <v>0</v>
      </c>
      <c r="L817" s="47">
        <v>0</v>
      </c>
      <c r="M817" s="47">
        <v>2</v>
      </c>
      <c r="N817" s="47">
        <v>1.0900000000000001</v>
      </c>
      <c r="O817" s="47">
        <v>1.0900000000000001</v>
      </c>
      <c r="P817" s="38" t="str">
        <f t="shared" si="51"/>
        <v/>
      </c>
      <c r="R817" s="38">
        <f t="shared" si="52"/>
        <v>0.1</v>
      </c>
      <c r="S817" s="38"/>
      <c r="T817" s="47">
        <v>1035626.0073417344</v>
      </c>
      <c r="U817" s="47"/>
      <c r="V817" s="47">
        <f t="shared" si="50"/>
        <v>0</v>
      </c>
      <c r="W817" s="47">
        <f t="shared" si="53"/>
        <v>0</v>
      </c>
      <c r="Z817" s="54"/>
    </row>
    <row r="818" spans="5:26" x14ac:dyDescent="0.2">
      <c r="E818" s="13">
        <v>126669</v>
      </c>
      <c r="F818" s="13" t="s">
        <v>74</v>
      </c>
      <c r="G818" s="47">
        <v>0</v>
      </c>
      <c r="H818" s="47">
        <v>0</v>
      </c>
      <c r="I818" s="47">
        <v>0</v>
      </c>
      <c r="J818" s="47">
        <v>0</v>
      </c>
      <c r="K818" s="47">
        <v>0</v>
      </c>
      <c r="L818" s="47">
        <v>0</v>
      </c>
      <c r="M818" s="47">
        <v>2</v>
      </c>
      <c r="N818" s="47">
        <v>0.95</v>
      </c>
      <c r="O818" s="47">
        <v>0.95</v>
      </c>
      <c r="P818" s="38" t="str">
        <f t="shared" si="51"/>
        <v/>
      </c>
      <c r="R818" s="38">
        <f t="shared" si="52"/>
        <v>0.1</v>
      </c>
      <c r="S818" s="38"/>
      <c r="T818" s="47">
        <v>0</v>
      </c>
      <c r="U818" s="47"/>
      <c r="V818" s="47">
        <f t="shared" si="50"/>
        <v>0</v>
      </c>
      <c r="W818" s="47">
        <f t="shared" si="53"/>
        <v>0</v>
      </c>
      <c r="Z818" s="54"/>
    </row>
    <row r="819" spans="5:26" x14ac:dyDescent="0.2">
      <c r="E819" s="13">
        <v>126668</v>
      </c>
      <c r="F819" s="13" t="s">
        <v>73</v>
      </c>
      <c r="G819" s="47">
        <v>0</v>
      </c>
      <c r="H819" s="47">
        <v>0</v>
      </c>
      <c r="I819" s="47">
        <v>0</v>
      </c>
      <c r="J819" s="47">
        <v>0</v>
      </c>
      <c r="K819" s="47">
        <v>0</v>
      </c>
      <c r="L819" s="47">
        <v>0</v>
      </c>
      <c r="M819" s="47">
        <v>2</v>
      </c>
      <c r="N819" s="47">
        <v>0.2</v>
      </c>
      <c r="O819" s="47">
        <v>0.2</v>
      </c>
      <c r="P819" s="38" t="str">
        <f t="shared" si="51"/>
        <v/>
      </c>
      <c r="R819" s="38">
        <f t="shared" si="52"/>
        <v>0.1</v>
      </c>
      <c r="S819" s="38"/>
      <c r="T819" s="47">
        <v>192506.2087389238</v>
      </c>
      <c r="U819" s="47"/>
      <c r="V819" s="47">
        <f t="shared" si="50"/>
        <v>192506.2087389238</v>
      </c>
      <c r="W819" s="47">
        <f t="shared" si="53"/>
        <v>19250.620873892381</v>
      </c>
      <c r="Z819" s="54"/>
    </row>
    <row r="820" spans="5:26" x14ac:dyDescent="0.2">
      <c r="E820" s="13">
        <v>126667</v>
      </c>
      <c r="F820" s="13" t="s">
        <v>73</v>
      </c>
      <c r="G820" s="47">
        <v>0</v>
      </c>
      <c r="H820" s="47">
        <v>0</v>
      </c>
      <c r="I820" s="47">
        <v>0</v>
      </c>
      <c r="J820" s="47">
        <v>0</v>
      </c>
      <c r="K820" s="47">
        <v>0</v>
      </c>
      <c r="L820" s="47">
        <v>0</v>
      </c>
      <c r="M820" s="47">
        <v>2</v>
      </c>
      <c r="N820" s="47">
        <v>0.46</v>
      </c>
      <c r="O820" s="47">
        <v>0.46</v>
      </c>
      <c r="P820" s="38" t="str">
        <f t="shared" si="51"/>
        <v/>
      </c>
      <c r="R820" s="38">
        <f t="shared" si="52"/>
        <v>0.1</v>
      </c>
      <c r="S820" s="38"/>
      <c r="T820" s="47">
        <v>442764.28009952471</v>
      </c>
      <c r="U820" s="47"/>
      <c r="V820" s="47">
        <f t="shared" si="50"/>
        <v>442764.28009952471</v>
      </c>
      <c r="W820" s="47">
        <f t="shared" si="53"/>
        <v>44276.428009952477</v>
      </c>
      <c r="Z820" s="54"/>
    </row>
    <row r="821" spans="5:26" x14ac:dyDescent="0.2">
      <c r="E821" s="13">
        <v>126666</v>
      </c>
      <c r="F821" s="13" t="s">
        <v>73</v>
      </c>
      <c r="G821" s="47">
        <v>0</v>
      </c>
      <c r="H821" s="47">
        <v>0</v>
      </c>
      <c r="I821" s="47">
        <v>0</v>
      </c>
      <c r="J821" s="47">
        <v>0</v>
      </c>
      <c r="K821" s="47">
        <v>0</v>
      </c>
      <c r="L821" s="47">
        <v>0</v>
      </c>
      <c r="M821" s="47">
        <v>2</v>
      </c>
      <c r="N821" s="47">
        <v>0.2</v>
      </c>
      <c r="O821" s="47">
        <v>0.2</v>
      </c>
      <c r="P821" s="38" t="str">
        <f t="shared" si="51"/>
        <v/>
      </c>
      <c r="R821" s="38">
        <f t="shared" si="52"/>
        <v>0.1</v>
      </c>
      <c r="S821" s="38"/>
      <c r="T821" s="47">
        <v>192506.2087389238</v>
      </c>
      <c r="U821" s="47"/>
      <c r="V821" s="47">
        <f t="shared" si="50"/>
        <v>192506.2087389238</v>
      </c>
      <c r="W821" s="47">
        <f t="shared" si="53"/>
        <v>19250.620873892381</v>
      </c>
      <c r="Z821" s="54"/>
    </row>
    <row r="822" spans="5:26" x14ac:dyDescent="0.2">
      <c r="E822" s="13">
        <v>126665</v>
      </c>
      <c r="F822" s="13" t="s">
        <v>73</v>
      </c>
      <c r="G822" s="47">
        <v>0</v>
      </c>
      <c r="H822" s="47">
        <v>0</v>
      </c>
      <c r="I822" s="47">
        <v>0</v>
      </c>
      <c r="J822" s="47">
        <v>0</v>
      </c>
      <c r="K822" s="47">
        <v>0</v>
      </c>
      <c r="L822" s="47">
        <v>0</v>
      </c>
      <c r="M822" s="47">
        <v>2</v>
      </c>
      <c r="N822" s="47">
        <v>0.3</v>
      </c>
      <c r="O822" s="47">
        <v>0.3</v>
      </c>
      <c r="P822" s="38" t="str">
        <f t="shared" si="51"/>
        <v/>
      </c>
      <c r="R822" s="38">
        <f t="shared" si="52"/>
        <v>0.1</v>
      </c>
      <c r="S822" s="38"/>
      <c r="T822" s="47">
        <v>288759.31310838566</v>
      </c>
      <c r="U822" s="47"/>
      <c r="V822" s="47">
        <f t="shared" si="50"/>
        <v>288759.31310838566</v>
      </c>
      <c r="W822" s="47">
        <f t="shared" si="53"/>
        <v>28875.931310838569</v>
      </c>
      <c r="Z822" s="54"/>
    </row>
    <row r="823" spans="5:26" x14ac:dyDescent="0.2">
      <c r="E823" s="13">
        <v>126662</v>
      </c>
      <c r="F823" s="13" t="s">
        <v>73</v>
      </c>
      <c r="G823" s="47">
        <v>0</v>
      </c>
      <c r="H823" s="47">
        <v>0</v>
      </c>
      <c r="I823" s="47">
        <v>0</v>
      </c>
      <c r="J823" s="47">
        <v>0</v>
      </c>
      <c r="K823" s="47">
        <v>0</v>
      </c>
      <c r="L823" s="47">
        <v>0</v>
      </c>
      <c r="M823" s="47">
        <v>2</v>
      </c>
      <c r="N823" s="47">
        <v>0.44600000000000001</v>
      </c>
      <c r="O823" s="47">
        <v>0.44600000000000001</v>
      </c>
      <c r="P823" s="38" t="str">
        <f t="shared" si="51"/>
        <v/>
      </c>
      <c r="R823" s="38">
        <f t="shared" si="52"/>
        <v>0.1</v>
      </c>
      <c r="S823" s="38"/>
      <c r="T823" s="47">
        <v>429288.84548780002</v>
      </c>
      <c r="U823" s="47"/>
      <c r="V823" s="47">
        <f t="shared" si="50"/>
        <v>429288.84548780002</v>
      </c>
      <c r="W823" s="47">
        <f t="shared" si="53"/>
        <v>42928.884548780006</v>
      </c>
      <c r="Z823" s="54"/>
    </row>
    <row r="824" spans="5:26" x14ac:dyDescent="0.2">
      <c r="E824" s="13">
        <v>126661</v>
      </c>
      <c r="F824" s="13" t="s">
        <v>73</v>
      </c>
      <c r="G824" s="47">
        <v>0</v>
      </c>
      <c r="H824" s="47">
        <v>0</v>
      </c>
      <c r="I824" s="47">
        <v>0</v>
      </c>
      <c r="J824" s="47">
        <v>0</v>
      </c>
      <c r="K824" s="47">
        <v>0</v>
      </c>
      <c r="L824" s="47">
        <v>0</v>
      </c>
      <c r="M824" s="47">
        <v>2</v>
      </c>
      <c r="N824" s="47">
        <v>0.2</v>
      </c>
      <c r="O824" s="47">
        <v>0.2</v>
      </c>
      <c r="P824" s="38" t="str">
        <f t="shared" si="51"/>
        <v/>
      </c>
      <c r="R824" s="38">
        <f t="shared" si="52"/>
        <v>0.1</v>
      </c>
      <c r="S824" s="38"/>
      <c r="T824" s="47">
        <v>192506.2087389238</v>
      </c>
      <c r="U824" s="47"/>
      <c r="V824" s="47">
        <f t="shared" si="50"/>
        <v>192506.2087389238</v>
      </c>
      <c r="W824" s="47">
        <f t="shared" si="53"/>
        <v>19250.620873892381</v>
      </c>
      <c r="Z824" s="54"/>
    </row>
    <row r="825" spans="5:26" x14ac:dyDescent="0.2">
      <c r="E825" s="13">
        <v>126660</v>
      </c>
      <c r="F825" s="13" t="s">
        <v>73</v>
      </c>
      <c r="G825" s="47">
        <v>0</v>
      </c>
      <c r="H825" s="47">
        <v>0</v>
      </c>
      <c r="I825" s="47">
        <v>0</v>
      </c>
      <c r="J825" s="47">
        <v>0</v>
      </c>
      <c r="K825" s="47">
        <v>0</v>
      </c>
      <c r="L825" s="47">
        <v>0</v>
      </c>
      <c r="M825" s="47">
        <v>2</v>
      </c>
      <c r="N825" s="47">
        <v>0.26600000000000001</v>
      </c>
      <c r="O825" s="47">
        <v>0.26600000000000001</v>
      </c>
      <c r="P825" s="38" t="str">
        <f t="shared" si="51"/>
        <v/>
      </c>
      <c r="R825" s="38">
        <f t="shared" si="52"/>
        <v>0.1</v>
      </c>
      <c r="S825" s="38"/>
      <c r="T825" s="47">
        <v>256033.25762276858</v>
      </c>
      <c r="U825" s="47"/>
      <c r="V825" s="47">
        <f t="shared" si="50"/>
        <v>256033.25762276858</v>
      </c>
      <c r="W825" s="47">
        <f t="shared" si="53"/>
        <v>25603.325762276858</v>
      </c>
      <c r="Z825" s="54"/>
    </row>
    <row r="826" spans="5:26" x14ac:dyDescent="0.2">
      <c r="E826" s="13">
        <v>126659</v>
      </c>
      <c r="F826" s="13" t="s">
        <v>73</v>
      </c>
      <c r="G826" s="47">
        <v>0</v>
      </c>
      <c r="H826" s="47">
        <v>0</v>
      </c>
      <c r="I826" s="47">
        <v>0</v>
      </c>
      <c r="J826" s="47">
        <v>0</v>
      </c>
      <c r="K826" s="47">
        <v>0</v>
      </c>
      <c r="L826" s="47">
        <v>0</v>
      </c>
      <c r="M826" s="47">
        <v>2</v>
      </c>
      <c r="N826" s="47">
        <v>0.08</v>
      </c>
      <c r="O826" s="47">
        <v>0.08</v>
      </c>
      <c r="P826" s="38" t="str">
        <f t="shared" si="51"/>
        <v/>
      </c>
      <c r="R826" s="38">
        <f t="shared" si="52"/>
        <v>0.1</v>
      </c>
      <c r="S826" s="38"/>
      <c r="T826" s="47">
        <v>77002.483495569497</v>
      </c>
      <c r="U826" s="47"/>
      <c r="V826" s="47">
        <f t="shared" si="50"/>
        <v>77002.483495569497</v>
      </c>
      <c r="W826" s="47">
        <f t="shared" si="53"/>
        <v>7700.2483495569504</v>
      </c>
      <c r="Z826" s="54"/>
    </row>
    <row r="827" spans="5:26" x14ac:dyDescent="0.2">
      <c r="E827" s="13">
        <v>126658</v>
      </c>
      <c r="F827" s="13" t="s">
        <v>73</v>
      </c>
      <c r="G827" s="47">
        <v>0</v>
      </c>
      <c r="H827" s="47">
        <v>0</v>
      </c>
      <c r="I827" s="47">
        <v>0</v>
      </c>
      <c r="J827" s="47">
        <v>0</v>
      </c>
      <c r="K827" s="47">
        <v>0</v>
      </c>
      <c r="L827" s="47">
        <v>0</v>
      </c>
      <c r="M827" s="47">
        <v>2</v>
      </c>
      <c r="N827" s="47">
        <v>0.46</v>
      </c>
      <c r="O827" s="47">
        <v>0.46</v>
      </c>
      <c r="P827" s="38" t="str">
        <f t="shared" si="51"/>
        <v/>
      </c>
      <c r="R827" s="38">
        <f t="shared" si="52"/>
        <v>0.1</v>
      </c>
      <c r="S827" s="38"/>
      <c r="T827" s="47">
        <v>442764.28009952471</v>
      </c>
      <c r="U827" s="47"/>
      <c r="V827" s="47">
        <f t="shared" si="50"/>
        <v>442764.28009952471</v>
      </c>
      <c r="W827" s="47">
        <f t="shared" si="53"/>
        <v>44276.428009952477</v>
      </c>
      <c r="Z827" s="54"/>
    </row>
    <row r="828" spans="5:26" x14ac:dyDescent="0.2">
      <c r="E828" s="13">
        <v>126657</v>
      </c>
      <c r="F828" s="13" t="s">
        <v>73</v>
      </c>
      <c r="G828" s="47">
        <v>0</v>
      </c>
      <c r="H828" s="47">
        <v>0</v>
      </c>
      <c r="I828" s="47">
        <v>0</v>
      </c>
      <c r="J828" s="47">
        <v>0</v>
      </c>
      <c r="K828" s="47">
        <v>0</v>
      </c>
      <c r="L828" s="47">
        <v>0</v>
      </c>
      <c r="M828" s="47">
        <v>2</v>
      </c>
      <c r="N828" s="47">
        <v>3.2000000000000001E-2</v>
      </c>
      <c r="O828" s="47">
        <v>3.2000000000000001E-2</v>
      </c>
      <c r="P828" s="38" t="str">
        <f t="shared" si="51"/>
        <v/>
      </c>
      <c r="R828" s="38">
        <f t="shared" si="52"/>
        <v>0.1</v>
      </c>
      <c r="S828" s="38"/>
      <c r="T828" s="47">
        <v>30800.993398227802</v>
      </c>
      <c r="U828" s="47"/>
      <c r="V828" s="47">
        <f t="shared" si="50"/>
        <v>30800.993398227802</v>
      </c>
      <c r="W828" s="47">
        <f t="shared" si="53"/>
        <v>3080.0993398227802</v>
      </c>
      <c r="Z828" s="54"/>
    </row>
    <row r="829" spans="5:26" x14ac:dyDescent="0.2">
      <c r="E829" s="13">
        <v>126656</v>
      </c>
      <c r="F829" s="13" t="s">
        <v>73</v>
      </c>
      <c r="G829" s="47">
        <v>0</v>
      </c>
      <c r="H829" s="47">
        <v>0</v>
      </c>
      <c r="I829" s="47">
        <v>0</v>
      </c>
      <c r="J829" s="47">
        <v>0</v>
      </c>
      <c r="K829" s="47">
        <v>0</v>
      </c>
      <c r="L829" s="47">
        <v>0</v>
      </c>
      <c r="M829" s="47">
        <v>2</v>
      </c>
      <c r="N829" s="47">
        <v>0.2</v>
      </c>
      <c r="O829" s="47">
        <v>0.2</v>
      </c>
      <c r="P829" s="38" t="str">
        <f t="shared" si="51"/>
        <v/>
      </c>
      <c r="R829" s="38">
        <f t="shared" si="52"/>
        <v>0.1</v>
      </c>
      <c r="S829" s="38"/>
      <c r="T829" s="47">
        <v>192506.2087389238</v>
      </c>
      <c r="U829" s="47"/>
      <c r="V829" s="47">
        <f t="shared" si="50"/>
        <v>192506.2087389238</v>
      </c>
      <c r="W829" s="47">
        <f t="shared" si="53"/>
        <v>19250.620873892381</v>
      </c>
      <c r="Z829" s="54"/>
    </row>
    <row r="830" spans="5:26" x14ac:dyDescent="0.2">
      <c r="E830" s="13">
        <v>126655</v>
      </c>
      <c r="F830" s="13" t="s">
        <v>73</v>
      </c>
      <c r="G830" s="47">
        <v>0</v>
      </c>
      <c r="H830" s="47">
        <v>0</v>
      </c>
      <c r="I830" s="47">
        <v>0</v>
      </c>
      <c r="J830" s="47">
        <v>0</v>
      </c>
      <c r="K830" s="47">
        <v>0</v>
      </c>
      <c r="L830" s="47">
        <v>0</v>
      </c>
      <c r="M830" s="47">
        <v>2</v>
      </c>
      <c r="N830" s="47">
        <v>0.34</v>
      </c>
      <c r="O830" s="47">
        <v>0.34</v>
      </c>
      <c r="P830" s="38" t="str">
        <f t="shared" si="51"/>
        <v/>
      </c>
      <c r="R830" s="38">
        <f t="shared" si="52"/>
        <v>0.1</v>
      </c>
      <c r="S830" s="38"/>
      <c r="T830" s="47">
        <v>327260.55485617043</v>
      </c>
      <c r="U830" s="47"/>
      <c r="V830" s="47">
        <f t="shared" si="50"/>
        <v>327260.55485617043</v>
      </c>
      <c r="W830" s="47">
        <f t="shared" si="53"/>
        <v>32726.055485617046</v>
      </c>
      <c r="Z830" s="54"/>
    </row>
    <row r="831" spans="5:26" x14ac:dyDescent="0.2">
      <c r="E831" s="13">
        <v>126654</v>
      </c>
      <c r="F831" s="13" t="s">
        <v>73</v>
      </c>
      <c r="G831" s="47">
        <v>0</v>
      </c>
      <c r="H831" s="47">
        <v>0</v>
      </c>
      <c r="I831" s="47">
        <v>0</v>
      </c>
      <c r="J831" s="47">
        <v>0</v>
      </c>
      <c r="K831" s="47">
        <v>0</v>
      </c>
      <c r="L831" s="47">
        <v>0</v>
      </c>
      <c r="M831" s="47">
        <v>2</v>
      </c>
      <c r="N831" s="47">
        <v>0.314</v>
      </c>
      <c r="O831" s="47">
        <v>0.314</v>
      </c>
      <c r="P831" s="38" t="str">
        <f t="shared" si="51"/>
        <v/>
      </c>
      <c r="R831" s="38">
        <f t="shared" si="52"/>
        <v>0.1</v>
      </c>
      <c r="S831" s="38"/>
      <c r="T831" s="47">
        <v>302234.74772011035</v>
      </c>
      <c r="U831" s="47"/>
      <c r="V831" s="47">
        <f t="shared" si="50"/>
        <v>302234.74772011035</v>
      </c>
      <c r="W831" s="47">
        <f t="shared" si="53"/>
        <v>30223.474772011035</v>
      </c>
      <c r="Z831" s="54"/>
    </row>
    <row r="832" spans="5:26" x14ac:dyDescent="0.2">
      <c r="E832" s="13">
        <v>126653</v>
      </c>
      <c r="F832" s="13" t="s">
        <v>73</v>
      </c>
      <c r="G832" s="47">
        <v>0</v>
      </c>
      <c r="H832" s="47">
        <v>0</v>
      </c>
      <c r="I832" s="47">
        <v>0</v>
      </c>
      <c r="J832" s="47">
        <v>0</v>
      </c>
      <c r="K832" s="47">
        <v>0</v>
      </c>
      <c r="L832" s="47">
        <v>0</v>
      </c>
      <c r="M832" s="47">
        <v>2</v>
      </c>
      <c r="N832" s="47">
        <v>0.62</v>
      </c>
      <c r="O832" s="47">
        <v>0.62</v>
      </c>
      <c r="P832" s="38" t="str">
        <f t="shared" si="51"/>
        <v/>
      </c>
      <c r="R832" s="38">
        <f t="shared" si="52"/>
        <v>0.1</v>
      </c>
      <c r="S832" s="38"/>
      <c r="T832" s="47">
        <v>596769.24709066376</v>
      </c>
      <c r="U832" s="47"/>
      <c r="V832" s="47">
        <f t="shared" si="50"/>
        <v>596769.24709066376</v>
      </c>
      <c r="W832" s="47">
        <f t="shared" si="53"/>
        <v>59676.924709066378</v>
      </c>
      <c r="Z832" s="54"/>
    </row>
    <row r="833" spans="5:26" x14ac:dyDescent="0.2">
      <c r="E833" s="13">
        <v>126652</v>
      </c>
      <c r="F833" s="13" t="s">
        <v>73</v>
      </c>
      <c r="G833" s="47">
        <v>0</v>
      </c>
      <c r="H833" s="47">
        <v>0</v>
      </c>
      <c r="I833" s="47">
        <v>0</v>
      </c>
      <c r="J833" s="47">
        <v>0</v>
      </c>
      <c r="K833" s="47">
        <v>0</v>
      </c>
      <c r="L833" s="47">
        <v>0</v>
      </c>
      <c r="M833" s="47">
        <v>2</v>
      </c>
      <c r="N833" s="47">
        <v>0.56799999999999995</v>
      </c>
      <c r="O833" s="47">
        <v>0.56799999999999995</v>
      </c>
      <c r="P833" s="38" t="str">
        <f t="shared" si="51"/>
        <v/>
      </c>
      <c r="R833" s="38">
        <f t="shared" si="52"/>
        <v>0.1</v>
      </c>
      <c r="S833" s="38"/>
      <c r="T833" s="47">
        <v>546717.63281854347</v>
      </c>
      <c r="U833" s="47"/>
      <c r="V833" s="47">
        <f t="shared" si="50"/>
        <v>546717.63281854347</v>
      </c>
      <c r="W833" s="47">
        <f t="shared" si="53"/>
        <v>54671.76328185435</v>
      </c>
      <c r="Z833" s="54"/>
    </row>
    <row r="834" spans="5:26" x14ac:dyDescent="0.2">
      <c r="E834" s="13">
        <v>126651</v>
      </c>
      <c r="F834" s="13" t="s">
        <v>73</v>
      </c>
      <c r="G834" s="47">
        <v>0</v>
      </c>
      <c r="H834" s="47">
        <v>0</v>
      </c>
      <c r="I834" s="47">
        <v>0</v>
      </c>
      <c r="J834" s="47">
        <v>0</v>
      </c>
      <c r="K834" s="47">
        <v>0</v>
      </c>
      <c r="L834" s="47">
        <v>0</v>
      </c>
      <c r="M834" s="47">
        <v>2</v>
      </c>
      <c r="N834" s="47">
        <v>0.52600000000000002</v>
      </c>
      <c r="O834" s="47">
        <v>0.52600000000000002</v>
      </c>
      <c r="P834" s="38" t="str">
        <f t="shared" si="51"/>
        <v/>
      </c>
      <c r="R834" s="38">
        <f t="shared" si="52"/>
        <v>0.1</v>
      </c>
      <c r="S834" s="38"/>
      <c r="T834" s="47">
        <v>506291.32898336952</v>
      </c>
      <c r="U834" s="47"/>
      <c r="V834" s="47">
        <f t="shared" si="50"/>
        <v>506291.32898336952</v>
      </c>
      <c r="W834" s="47">
        <f t="shared" si="53"/>
        <v>50629.132898336953</v>
      </c>
      <c r="Z834" s="54"/>
    </row>
    <row r="835" spans="5:26" x14ac:dyDescent="0.2">
      <c r="E835" s="13">
        <v>126650</v>
      </c>
      <c r="F835" s="13" t="s">
        <v>73</v>
      </c>
      <c r="G835" s="47">
        <v>0</v>
      </c>
      <c r="H835" s="47">
        <v>0</v>
      </c>
      <c r="I835" s="47">
        <v>0</v>
      </c>
      <c r="J835" s="47">
        <v>0</v>
      </c>
      <c r="K835" s="47">
        <v>0</v>
      </c>
      <c r="L835" s="47">
        <v>0</v>
      </c>
      <c r="M835" s="47">
        <v>2</v>
      </c>
      <c r="N835" s="47">
        <v>0.58799999999999997</v>
      </c>
      <c r="O835" s="47">
        <v>0.58799999999999997</v>
      </c>
      <c r="P835" s="38" t="str">
        <f t="shared" si="51"/>
        <v/>
      </c>
      <c r="R835" s="38">
        <f t="shared" si="52"/>
        <v>0.1</v>
      </c>
      <c r="S835" s="38"/>
      <c r="T835" s="47">
        <v>565968.2536924358</v>
      </c>
      <c r="U835" s="47"/>
      <c r="V835" s="47">
        <f t="shared" si="50"/>
        <v>565968.2536924358</v>
      </c>
      <c r="W835" s="47">
        <f t="shared" si="53"/>
        <v>56596.825369243583</v>
      </c>
      <c r="Z835" s="54"/>
    </row>
    <row r="836" spans="5:26" x14ac:dyDescent="0.2">
      <c r="E836" s="13">
        <v>126649</v>
      </c>
      <c r="F836" s="13" t="s">
        <v>73</v>
      </c>
      <c r="G836" s="47">
        <v>0</v>
      </c>
      <c r="H836" s="47">
        <v>0</v>
      </c>
      <c r="I836" s="47">
        <v>0</v>
      </c>
      <c r="J836" s="47">
        <v>0</v>
      </c>
      <c r="K836" s="47">
        <v>0</v>
      </c>
      <c r="L836" s="47">
        <v>0</v>
      </c>
      <c r="M836" s="47">
        <v>2</v>
      </c>
      <c r="N836" s="47">
        <v>1.2384200000000001</v>
      </c>
      <c r="O836" s="47">
        <v>1.2384200000000001</v>
      </c>
      <c r="P836" s="38" t="str">
        <f t="shared" si="51"/>
        <v/>
      </c>
      <c r="R836" s="38">
        <f t="shared" si="52"/>
        <v>0.1</v>
      </c>
      <c r="S836" s="38"/>
      <c r="T836" s="47">
        <v>1192017.69513229</v>
      </c>
      <c r="U836" s="47"/>
      <c r="V836" s="47">
        <f t="shared" si="50"/>
        <v>1192017.69513229</v>
      </c>
      <c r="W836" s="47">
        <f t="shared" si="53"/>
        <v>119201.76951322901</v>
      </c>
      <c r="Z836" s="54"/>
    </row>
    <row r="837" spans="5:26" x14ac:dyDescent="0.2">
      <c r="E837" s="13">
        <v>126648</v>
      </c>
      <c r="F837" s="13" t="s">
        <v>73</v>
      </c>
      <c r="G837" s="47">
        <v>0</v>
      </c>
      <c r="H837" s="47">
        <v>0</v>
      </c>
      <c r="I837" s="47">
        <v>0</v>
      </c>
      <c r="J837" s="47">
        <v>0</v>
      </c>
      <c r="K837" s="47">
        <v>0</v>
      </c>
      <c r="L837" s="47">
        <v>0</v>
      </c>
      <c r="M837" s="47">
        <v>2</v>
      </c>
      <c r="N837" s="47">
        <v>0.92045999999999994</v>
      </c>
      <c r="O837" s="47">
        <v>0.92045999999999994</v>
      </c>
      <c r="P837" s="38" t="str">
        <f t="shared" si="51"/>
        <v/>
      </c>
      <c r="R837" s="38">
        <f t="shared" si="52"/>
        <v>0.1</v>
      </c>
      <c r="S837" s="38"/>
      <c r="T837" s="47">
        <v>885971.32447914884</v>
      </c>
      <c r="U837" s="47"/>
      <c r="V837" s="47">
        <f t="shared" si="50"/>
        <v>885971.32447914884</v>
      </c>
      <c r="W837" s="47">
        <f t="shared" si="53"/>
        <v>88597.13244791489</v>
      </c>
      <c r="Z837" s="54"/>
    </row>
    <row r="838" spans="5:26" x14ac:dyDescent="0.2">
      <c r="E838" s="13">
        <v>126647</v>
      </c>
      <c r="F838" s="13" t="s">
        <v>73</v>
      </c>
      <c r="G838" s="47">
        <v>0</v>
      </c>
      <c r="H838" s="47">
        <v>0</v>
      </c>
      <c r="I838" s="47">
        <v>0</v>
      </c>
      <c r="J838" s="47">
        <v>0</v>
      </c>
      <c r="K838" s="47">
        <v>0</v>
      </c>
      <c r="L838" s="47">
        <v>0</v>
      </c>
      <c r="M838" s="47">
        <v>2</v>
      </c>
      <c r="N838" s="47">
        <v>0.41</v>
      </c>
      <c r="O838" s="47">
        <v>0.41</v>
      </c>
      <c r="P838" s="38" t="str">
        <f t="shared" si="51"/>
        <v/>
      </c>
      <c r="R838" s="38">
        <f t="shared" si="52"/>
        <v>0.1</v>
      </c>
      <c r="S838" s="38"/>
      <c r="T838" s="47">
        <v>394637.72791479371</v>
      </c>
      <c r="U838" s="47"/>
      <c r="V838" s="47">
        <f t="shared" si="50"/>
        <v>394637.72791479371</v>
      </c>
      <c r="W838" s="47">
        <f t="shared" si="53"/>
        <v>39463.772791479372</v>
      </c>
      <c r="Z838" s="54"/>
    </row>
    <row r="839" spans="5:26" x14ac:dyDescent="0.2">
      <c r="E839" s="13">
        <v>126646</v>
      </c>
      <c r="F839" s="13" t="s">
        <v>73</v>
      </c>
      <c r="G839" s="47">
        <v>0</v>
      </c>
      <c r="H839" s="47">
        <v>0</v>
      </c>
      <c r="I839" s="47">
        <v>0</v>
      </c>
      <c r="J839" s="47">
        <v>0</v>
      </c>
      <c r="K839" s="47">
        <v>0</v>
      </c>
      <c r="L839" s="47">
        <v>0</v>
      </c>
      <c r="M839" s="47">
        <v>2</v>
      </c>
      <c r="N839" s="47">
        <v>0.65600000000000003</v>
      </c>
      <c r="O839" s="47">
        <v>0.65600000000000003</v>
      </c>
      <c r="P839" s="38" t="str">
        <f t="shared" si="51"/>
        <v/>
      </c>
      <c r="R839" s="38">
        <f t="shared" si="52"/>
        <v>0.1</v>
      </c>
      <c r="S839" s="38"/>
      <c r="T839" s="47">
        <v>631420.36466366996</v>
      </c>
      <c r="U839" s="47"/>
      <c r="V839" s="47">
        <f t="shared" si="50"/>
        <v>631420.36466366996</v>
      </c>
      <c r="W839" s="47">
        <f t="shared" si="53"/>
        <v>63142.036466366997</v>
      </c>
      <c r="Z839" s="54"/>
    </row>
    <row r="840" spans="5:26" x14ac:dyDescent="0.2">
      <c r="E840" s="13">
        <v>126645</v>
      </c>
      <c r="F840" s="13" t="s">
        <v>73</v>
      </c>
      <c r="G840" s="47">
        <v>0</v>
      </c>
      <c r="H840" s="47">
        <v>0</v>
      </c>
      <c r="I840" s="47">
        <v>0</v>
      </c>
      <c r="J840" s="47">
        <v>0</v>
      </c>
      <c r="K840" s="47">
        <v>0</v>
      </c>
      <c r="L840" s="47">
        <v>0</v>
      </c>
      <c r="M840" s="47">
        <v>2</v>
      </c>
      <c r="N840" s="47">
        <v>0.2</v>
      </c>
      <c r="O840" s="47">
        <v>0.2</v>
      </c>
      <c r="P840" s="38" t="str">
        <f t="shared" si="51"/>
        <v/>
      </c>
      <c r="R840" s="38">
        <f t="shared" si="52"/>
        <v>0.1</v>
      </c>
      <c r="S840" s="38"/>
      <c r="T840" s="47">
        <v>192506.2087389238</v>
      </c>
      <c r="U840" s="47"/>
      <c r="V840" s="47">
        <f t="shared" si="50"/>
        <v>192506.2087389238</v>
      </c>
      <c r="W840" s="47">
        <f t="shared" si="53"/>
        <v>19250.620873892381</v>
      </c>
      <c r="Z840" s="54"/>
    </row>
    <row r="841" spans="5:26" x14ac:dyDescent="0.2">
      <c r="E841" s="13">
        <v>126644</v>
      </c>
      <c r="F841" s="13" t="s">
        <v>73</v>
      </c>
      <c r="G841" s="47">
        <v>0</v>
      </c>
      <c r="H841" s="47">
        <v>0</v>
      </c>
      <c r="I841" s="47">
        <v>0</v>
      </c>
      <c r="J841" s="47">
        <v>0</v>
      </c>
      <c r="K841" s="47">
        <v>0</v>
      </c>
      <c r="L841" s="47">
        <v>0</v>
      </c>
      <c r="M841" s="47">
        <v>2</v>
      </c>
      <c r="N841" s="47">
        <v>0.24399999999999999</v>
      </c>
      <c r="O841" s="47">
        <v>0.24399999999999999</v>
      </c>
      <c r="P841" s="38" t="str">
        <f t="shared" si="51"/>
        <v/>
      </c>
      <c r="R841" s="38">
        <f t="shared" si="52"/>
        <v>0.1</v>
      </c>
      <c r="S841" s="38"/>
      <c r="T841" s="47">
        <v>234857.57466148696</v>
      </c>
      <c r="U841" s="47"/>
      <c r="V841" s="47">
        <f t="shared" si="50"/>
        <v>234857.57466148696</v>
      </c>
      <c r="W841" s="47">
        <f t="shared" si="53"/>
        <v>23485.757466148698</v>
      </c>
      <c r="Z841" s="54"/>
    </row>
    <row r="842" spans="5:26" x14ac:dyDescent="0.2">
      <c r="E842" s="13">
        <v>126643</v>
      </c>
      <c r="F842" s="13" t="s">
        <v>73</v>
      </c>
      <c r="G842" s="47">
        <v>0</v>
      </c>
      <c r="H842" s="47">
        <v>0</v>
      </c>
      <c r="I842" s="47">
        <v>0</v>
      </c>
      <c r="J842" s="47">
        <v>0</v>
      </c>
      <c r="K842" s="47">
        <v>0</v>
      </c>
      <c r="L842" s="47">
        <v>0</v>
      </c>
      <c r="M842" s="47">
        <v>2</v>
      </c>
      <c r="N842" s="47">
        <v>0.16</v>
      </c>
      <c r="O842" s="47">
        <v>0.16</v>
      </c>
      <c r="P842" s="38" t="str">
        <f t="shared" si="51"/>
        <v/>
      </c>
      <c r="R842" s="38">
        <f t="shared" si="52"/>
        <v>0.1</v>
      </c>
      <c r="S842" s="38"/>
      <c r="T842" s="47">
        <v>154004.96699113899</v>
      </c>
      <c r="U842" s="47"/>
      <c r="V842" s="47">
        <f t="shared" si="50"/>
        <v>154004.96699113899</v>
      </c>
      <c r="W842" s="47">
        <f t="shared" si="53"/>
        <v>15400.496699113901</v>
      </c>
      <c r="Z842" s="54"/>
    </row>
    <row r="843" spans="5:26" x14ac:dyDescent="0.2">
      <c r="E843" s="13">
        <v>126642</v>
      </c>
      <c r="F843" s="13" t="s">
        <v>73</v>
      </c>
      <c r="G843" s="47">
        <v>0</v>
      </c>
      <c r="H843" s="47">
        <v>0</v>
      </c>
      <c r="I843" s="47">
        <v>0</v>
      </c>
      <c r="J843" s="47">
        <v>0</v>
      </c>
      <c r="K843" s="47">
        <v>0</v>
      </c>
      <c r="L843" s="47">
        <v>0</v>
      </c>
      <c r="M843" s="47">
        <v>2</v>
      </c>
      <c r="N843" s="47">
        <v>0.23</v>
      </c>
      <c r="O843" s="47">
        <v>0.23</v>
      </c>
      <c r="P843" s="38" t="str">
        <f t="shared" si="51"/>
        <v/>
      </c>
      <c r="R843" s="38">
        <f t="shared" si="52"/>
        <v>0.1</v>
      </c>
      <c r="S843" s="38"/>
      <c r="T843" s="47">
        <v>221382.14004976235</v>
      </c>
      <c r="U843" s="47"/>
      <c r="V843" s="47">
        <f t="shared" si="50"/>
        <v>221382.14004976235</v>
      </c>
      <c r="W843" s="47">
        <f t="shared" si="53"/>
        <v>22138.214004976238</v>
      </c>
      <c r="Z843" s="54"/>
    </row>
    <row r="844" spans="5:26" x14ac:dyDescent="0.2">
      <c r="E844" s="13">
        <v>126641</v>
      </c>
      <c r="F844" s="13" t="s">
        <v>73</v>
      </c>
      <c r="G844" s="47">
        <v>0</v>
      </c>
      <c r="H844" s="47">
        <v>0</v>
      </c>
      <c r="I844" s="47">
        <v>0</v>
      </c>
      <c r="J844" s="47">
        <v>0</v>
      </c>
      <c r="K844" s="47">
        <v>0</v>
      </c>
      <c r="L844" s="47">
        <v>0</v>
      </c>
      <c r="M844" s="47">
        <v>2</v>
      </c>
      <c r="N844" s="47">
        <v>0.44600000000000001</v>
      </c>
      <c r="O844" s="47">
        <v>0.44600000000000001</v>
      </c>
      <c r="P844" s="38" t="str">
        <f t="shared" si="51"/>
        <v/>
      </c>
      <c r="R844" s="38">
        <f t="shared" si="52"/>
        <v>0.1</v>
      </c>
      <c r="S844" s="38"/>
      <c r="T844" s="47">
        <v>429288.84548780002</v>
      </c>
      <c r="U844" s="47"/>
      <c r="V844" s="47">
        <f t="shared" si="50"/>
        <v>429288.84548780002</v>
      </c>
      <c r="W844" s="47">
        <f t="shared" si="53"/>
        <v>42928.884548780006</v>
      </c>
      <c r="Z844" s="54"/>
    </row>
    <row r="845" spans="5:26" x14ac:dyDescent="0.2">
      <c r="E845" s="13">
        <v>126640</v>
      </c>
      <c r="F845" s="13" t="s">
        <v>73</v>
      </c>
      <c r="G845" s="47">
        <v>0</v>
      </c>
      <c r="H845" s="47">
        <v>0</v>
      </c>
      <c r="I845" s="47">
        <v>0</v>
      </c>
      <c r="J845" s="47">
        <v>0</v>
      </c>
      <c r="K845" s="47">
        <v>0</v>
      </c>
      <c r="L845" s="47">
        <v>0</v>
      </c>
      <c r="M845" s="47">
        <v>2</v>
      </c>
      <c r="N845" s="47">
        <v>0.2</v>
      </c>
      <c r="O845" s="47">
        <v>0.2</v>
      </c>
      <c r="P845" s="38" t="str">
        <f t="shared" si="51"/>
        <v/>
      </c>
      <c r="R845" s="38">
        <f t="shared" si="52"/>
        <v>0.1</v>
      </c>
      <c r="S845" s="38"/>
      <c r="T845" s="47">
        <v>192506.2087389238</v>
      </c>
      <c r="U845" s="47"/>
      <c r="V845" s="47">
        <f t="shared" si="50"/>
        <v>192506.2087389238</v>
      </c>
      <c r="W845" s="47">
        <f t="shared" si="53"/>
        <v>19250.620873892381</v>
      </c>
      <c r="Z845" s="54"/>
    </row>
    <row r="846" spans="5:26" x14ac:dyDescent="0.2">
      <c r="E846" s="13">
        <v>126639</v>
      </c>
      <c r="F846" s="13" t="s">
        <v>73</v>
      </c>
      <c r="G846" s="47">
        <v>0</v>
      </c>
      <c r="H846" s="47">
        <v>0</v>
      </c>
      <c r="I846" s="47">
        <v>0</v>
      </c>
      <c r="J846" s="47">
        <v>0</v>
      </c>
      <c r="K846" s="47">
        <v>0</v>
      </c>
      <c r="L846" s="47">
        <v>0</v>
      </c>
      <c r="M846" s="47">
        <v>2</v>
      </c>
      <c r="N846" s="47">
        <v>0.57199999999999995</v>
      </c>
      <c r="O846" s="47">
        <v>0.57199999999999995</v>
      </c>
      <c r="P846" s="38" t="str">
        <f t="shared" si="51"/>
        <v/>
      </c>
      <c r="R846" s="38">
        <f t="shared" si="52"/>
        <v>0.1</v>
      </c>
      <c r="S846" s="38"/>
      <c r="T846" s="47">
        <v>550567.75699332193</v>
      </c>
      <c r="U846" s="47"/>
      <c r="V846" s="47">
        <f t="shared" si="50"/>
        <v>550567.75699332193</v>
      </c>
      <c r="W846" s="47">
        <f t="shared" si="53"/>
        <v>55056.775699332196</v>
      </c>
      <c r="Z846" s="54"/>
    </row>
    <row r="847" spans="5:26" x14ac:dyDescent="0.2">
      <c r="E847" s="13">
        <v>126638</v>
      </c>
      <c r="F847" s="13" t="s">
        <v>73</v>
      </c>
      <c r="G847" s="47">
        <v>0</v>
      </c>
      <c r="H847" s="47">
        <v>0</v>
      </c>
      <c r="I847" s="47">
        <v>0</v>
      </c>
      <c r="J847" s="47">
        <v>0</v>
      </c>
      <c r="K847" s="47">
        <v>0</v>
      </c>
      <c r="L847" s="47">
        <v>0</v>
      </c>
      <c r="M847" s="47">
        <v>2</v>
      </c>
      <c r="N847" s="47">
        <v>0.36799999999999999</v>
      </c>
      <c r="O847" s="47">
        <v>0.36799999999999999</v>
      </c>
      <c r="P847" s="38" t="str">
        <f t="shared" si="51"/>
        <v/>
      </c>
      <c r="R847" s="38">
        <f t="shared" si="52"/>
        <v>0.1</v>
      </c>
      <c r="S847" s="38"/>
      <c r="T847" s="47">
        <v>354211.4240796197</v>
      </c>
      <c r="U847" s="47"/>
      <c r="V847" s="47">
        <f t="shared" si="50"/>
        <v>354211.4240796197</v>
      </c>
      <c r="W847" s="47">
        <f t="shared" si="53"/>
        <v>35421.142407961968</v>
      </c>
      <c r="Z847" s="54"/>
    </row>
    <row r="848" spans="5:26" x14ac:dyDescent="0.2">
      <c r="E848" s="13">
        <v>126637</v>
      </c>
      <c r="F848" s="13" t="s">
        <v>73</v>
      </c>
      <c r="G848" s="47">
        <v>0</v>
      </c>
      <c r="H848" s="47">
        <v>0</v>
      </c>
      <c r="I848" s="47">
        <v>0</v>
      </c>
      <c r="J848" s="47">
        <v>0</v>
      </c>
      <c r="K848" s="47">
        <v>0</v>
      </c>
      <c r="L848" s="47">
        <v>0</v>
      </c>
      <c r="M848" s="47">
        <v>2</v>
      </c>
      <c r="N848" s="47">
        <v>0.32</v>
      </c>
      <c r="O848" s="47">
        <v>0.32</v>
      </c>
      <c r="P848" s="38" t="str">
        <f t="shared" si="51"/>
        <v/>
      </c>
      <c r="R848" s="38">
        <f t="shared" si="52"/>
        <v>0.1</v>
      </c>
      <c r="S848" s="38"/>
      <c r="T848" s="47">
        <v>308009.93398227799</v>
      </c>
      <c r="U848" s="47"/>
      <c r="V848" s="47">
        <f t="shared" si="50"/>
        <v>308009.93398227799</v>
      </c>
      <c r="W848" s="47">
        <f t="shared" si="53"/>
        <v>30800.993398227802</v>
      </c>
      <c r="Z848" s="54"/>
    </row>
    <row r="849" spans="5:26" x14ac:dyDescent="0.2">
      <c r="E849" s="13">
        <v>126636</v>
      </c>
      <c r="F849" s="13" t="s">
        <v>73</v>
      </c>
      <c r="G849" s="47">
        <v>0</v>
      </c>
      <c r="H849" s="47">
        <v>0</v>
      </c>
      <c r="I849" s="47">
        <v>0</v>
      </c>
      <c r="J849" s="47">
        <v>0</v>
      </c>
      <c r="K849" s="47">
        <v>0</v>
      </c>
      <c r="L849" s="47">
        <v>0</v>
      </c>
      <c r="M849" s="47">
        <v>2</v>
      </c>
      <c r="N849" s="47">
        <v>0.1</v>
      </c>
      <c r="O849" s="47">
        <v>0.1</v>
      </c>
      <c r="P849" s="38" t="str">
        <f t="shared" si="51"/>
        <v/>
      </c>
      <c r="R849" s="38">
        <f t="shared" si="52"/>
        <v>0.1</v>
      </c>
      <c r="S849" s="38"/>
      <c r="T849" s="47">
        <v>96253.1043694619</v>
      </c>
      <c r="U849" s="47"/>
      <c r="V849" s="47">
        <f t="shared" si="50"/>
        <v>96253.1043694619</v>
      </c>
      <c r="W849" s="47">
        <f t="shared" si="53"/>
        <v>9625.3104369461907</v>
      </c>
      <c r="Z849" s="54"/>
    </row>
    <row r="850" spans="5:26" x14ac:dyDescent="0.2">
      <c r="E850" s="13">
        <v>126635</v>
      </c>
      <c r="F850" s="13" t="s">
        <v>73</v>
      </c>
      <c r="G850" s="47">
        <v>0</v>
      </c>
      <c r="H850" s="47">
        <v>0</v>
      </c>
      <c r="I850" s="47">
        <v>0</v>
      </c>
      <c r="J850" s="47">
        <v>0</v>
      </c>
      <c r="K850" s="47">
        <v>0</v>
      </c>
      <c r="L850" s="47">
        <v>0</v>
      </c>
      <c r="M850" s="47">
        <v>2</v>
      </c>
      <c r="N850" s="47">
        <v>0.434</v>
      </c>
      <c r="O850" s="47">
        <v>0.434</v>
      </c>
      <c r="P850" s="38" t="str">
        <f t="shared" si="51"/>
        <v/>
      </c>
      <c r="R850" s="38">
        <f t="shared" si="52"/>
        <v>0.1</v>
      </c>
      <c r="S850" s="38"/>
      <c r="T850" s="47">
        <v>417738.47296346462</v>
      </c>
      <c r="U850" s="47"/>
      <c r="V850" s="47">
        <f t="shared" si="50"/>
        <v>417738.47296346462</v>
      </c>
      <c r="W850" s="47">
        <f t="shared" si="53"/>
        <v>41773.847296346466</v>
      </c>
      <c r="Z850" s="54"/>
    </row>
    <row r="851" spans="5:26" x14ac:dyDescent="0.2">
      <c r="E851" s="13">
        <v>126634</v>
      </c>
      <c r="F851" s="13" t="s">
        <v>73</v>
      </c>
      <c r="G851" s="47">
        <v>0</v>
      </c>
      <c r="H851" s="47">
        <v>0</v>
      </c>
      <c r="I851" s="47">
        <v>0</v>
      </c>
      <c r="J851" s="47">
        <v>0</v>
      </c>
      <c r="K851" s="47">
        <v>0</v>
      </c>
      <c r="L851" s="47">
        <v>0</v>
      </c>
      <c r="M851" s="47">
        <v>2</v>
      </c>
      <c r="N851" s="47">
        <v>0.28199999999999997</v>
      </c>
      <c r="O851" s="47">
        <v>0.28199999999999997</v>
      </c>
      <c r="P851" s="38" t="str">
        <f t="shared" si="51"/>
        <v/>
      </c>
      <c r="R851" s="38">
        <f t="shared" si="52"/>
        <v>0.1</v>
      </c>
      <c r="S851" s="38"/>
      <c r="T851" s="47">
        <v>271433.7543218825</v>
      </c>
      <c r="U851" s="47"/>
      <c r="V851" s="47">
        <f t="shared" ref="V851:V914" si="54">IF(F851="Operational",T851,0)</f>
        <v>271433.7543218825</v>
      </c>
      <c r="W851" s="47">
        <f t="shared" si="53"/>
        <v>27143.375432188252</v>
      </c>
      <c r="Z851" s="54"/>
    </row>
    <row r="852" spans="5:26" x14ac:dyDescent="0.2">
      <c r="E852" s="13">
        <v>126633</v>
      </c>
      <c r="F852" s="13" t="s">
        <v>73</v>
      </c>
      <c r="G852" s="47">
        <v>0</v>
      </c>
      <c r="H852" s="47">
        <v>0</v>
      </c>
      <c r="I852" s="47">
        <v>0</v>
      </c>
      <c r="J852" s="47">
        <v>0</v>
      </c>
      <c r="K852" s="47">
        <v>0</v>
      </c>
      <c r="L852" s="47">
        <v>0</v>
      </c>
      <c r="M852" s="47">
        <v>2</v>
      </c>
      <c r="N852" s="47">
        <v>0.22</v>
      </c>
      <c r="O852" s="47">
        <v>0.22</v>
      </c>
      <c r="P852" s="38" t="str">
        <f t="shared" ref="P852:P915" si="55">IF(L852=0,"", MAX(((SUMPRODUCT(G852:K852,$F$10:$J$10)/L852)),0.1))</f>
        <v/>
      </c>
      <c r="R852" s="38">
        <f t="shared" ref="R852:R915" si="56">IF(L852=0,$I$4,P852)</f>
        <v>0.1</v>
      </c>
      <c r="S852" s="38"/>
      <c r="T852" s="47">
        <v>211756.82961281613</v>
      </c>
      <c r="U852" s="47"/>
      <c r="V852" s="47">
        <f t="shared" si="54"/>
        <v>211756.82961281613</v>
      </c>
      <c r="W852" s="47">
        <f t="shared" ref="W852:W915" si="57">V852*R852</f>
        <v>21175.682961281615</v>
      </c>
      <c r="Z852" s="54"/>
    </row>
    <row r="853" spans="5:26" x14ac:dyDescent="0.2">
      <c r="E853" s="13">
        <v>126632</v>
      </c>
      <c r="F853" s="13" t="s">
        <v>73</v>
      </c>
      <c r="G853" s="47">
        <v>0</v>
      </c>
      <c r="H853" s="47">
        <v>0</v>
      </c>
      <c r="I853" s="47">
        <v>0</v>
      </c>
      <c r="J853" s="47">
        <v>0</v>
      </c>
      <c r="K853" s="47">
        <v>0</v>
      </c>
      <c r="L853" s="47">
        <v>0</v>
      </c>
      <c r="M853" s="47">
        <v>2</v>
      </c>
      <c r="N853" s="47">
        <v>0.74</v>
      </c>
      <c r="O853" s="47">
        <v>0.74</v>
      </c>
      <c r="P853" s="38" t="str">
        <f t="shared" si="55"/>
        <v/>
      </c>
      <c r="R853" s="38">
        <f t="shared" si="56"/>
        <v>0.1</v>
      </c>
      <c r="S853" s="38"/>
      <c r="T853" s="47">
        <v>712272.97233401798</v>
      </c>
      <c r="U853" s="47"/>
      <c r="V853" s="47">
        <f t="shared" si="54"/>
        <v>712272.97233401798</v>
      </c>
      <c r="W853" s="47">
        <f t="shared" si="57"/>
        <v>71227.297233401798</v>
      </c>
      <c r="Z853" s="54"/>
    </row>
    <row r="854" spans="5:26" x14ac:dyDescent="0.2">
      <c r="E854" s="13">
        <v>126631</v>
      </c>
      <c r="F854" s="13" t="s">
        <v>73</v>
      </c>
      <c r="G854" s="47">
        <v>0</v>
      </c>
      <c r="H854" s="47">
        <v>0</v>
      </c>
      <c r="I854" s="47">
        <v>0</v>
      </c>
      <c r="J854" s="47">
        <v>0</v>
      </c>
      <c r="K854" s="47">
        <v>0</v>
      </c>
      <c r="L854" s="47">
        <v>0</v>
      </c>
      <c r="M854" s="47">
        <v>2</v>
      </c>
      <c r="N854" s="47">
        <v>0.2</v>
      </c>
      <c r="O854" s="47">
        <v>0.2</v>
      </c>
      <c r="P854" s="38" t="str">
        <f t="shared" si="55"/>
        <v/>
      </c>
      <c r="R854" s="38">
        <f t="shared" si="56"/>
        <v>0.1</v>
      </c>
      <c r="S854" s="38"/>
      <c r="T854" s="47">
        <v>192506.2087389238</v>
      </c>
      <c r="U854" s="47"/>
      <c r="V854" s="47">
        <f t="shared" si="54"/>
        <v>192506.2087389238</v>
      </c>
      <c r="W854" s="47">
        <f t="shared" si="57"/>
        <v>19250.620873892381</v>
      </c>
      <c r="Z854" s="54"/>
    </row>
    <row r="855" spans="5:26" x14ac:dyDescent="0.2">
      <c r="E855" s="13">
        <v>126630</v>
      </c>
      <c r="F855" s="13" t="s">
        <v>73</v>
      </c>
      <c r="G855" s="47">
        <v>0</v>
      </c>
      <c r="H855" s="47">
        <v>0</v>
      </c>
      <c r="I855" s="47">
        <v>0</v>
      </c>
      <c r="J855" s="47">
        <v>0</v>
      </c>
      <c r="K855" s="47">
        <v>0</v>
      </c>
      <c r="L855" s="47">
        <v>0</v>
      </c>
      <c r="M855" s="47">
        <v>2</v>
      </c>
      <c r="N855" s="47">
        <v>0.1</v>
      </c>
      <c r="O855" s="47">
        <v>0.1</v>
      </c>
      <c r="P855" s="38" t="str">
        <f t="shared" si="55"/>
        <v/>
      </c>
      <c r="R855" s="38">
        <f t="shared" si="56"/>
        <v>0.1</v>
      </c>
      <c r="S855" s="38"/>
      <c r="T855" s="47">
        <v>96253.1043694619</v>
      </c>
      <c r="U855" s="47"/>
      <c r="V855" s="47">
        <f t="shared" si="54"/>
        <v>96253.1043694619</v>
      </c>
      <c r="W855" s="47">
        <f t="shared" si="57"/>
        <v>9625.3104369461907</v>
      </c>
      <c r="Z855" s="54"/>
    </row>
    <row r="856" spans="5:26" x14ac:dyDescent="0.2">
      <c r="E856" s="13">
        <v>126629</v>
      </c>
      <c r="F856" s="13" t="s">
        <v>73</v>
      </c>
      <c r="G856" s="47">
        <v>0</v>
      </c>
      <c r="H856" s="47">
        <v>0</v>
      </c>
      <c r="I856" s="47">
        <v>0</v>
      </c>
      <c r="J856" s="47">
        <v>0</v>
      </c>
      <c r="K856" s="47">
        <v>0</v>
      </c>
      <c r="L856" s="47">
        <v>0</v>
      </c>
      <c r="M856" s="47">
        <v>2</v>
      </c>
      <c r="N856" s="47">
        <v>0.55400000000000005</v>
      </c>
      <c r="O856" s="47">
        <v>0.55400000000000005</v>
      </c>
      <c r="P856" s="38" t="str">
        <f t="shared" si="55"/>
        <v/>
      </c>
      <c r="R856" s="38">
        <f t="shared" si="56"/>
        <v>0.1</v>
      </c>
      <c r="S856" s="38"/>
      <c r="T856" s="47">
        <v>533242.1982068189</v>
      </c>
      <c r="U856" s="47"/>
      <c r="V856" s="47">
        <f t="shared" si="54"/>
        <v>533242.1982068189</v>
      </c>
      <c r="W856" s="47">
        <f t="shared" si="57"/>
        <v>53324.219820681894</v>
      </c>
      <c r="Z856" s="54"/>
    </row>
    <row r="857" spans="5:26" x14ac:dyDescent="0.2">
      <c r="E857" s="13">
        <v>126628</v>
      </c>
      <c r="F857" s="13" t="s">
        <v>73</v>
      </c>
      <c r="G857" s="47">
        <v>0</v>
      </c>
      <c r="H857" s="47">
        <v>0</v>
      </c>
      <c r="I857" s="47">
        <v>0</v>
      </c>
      <c r="J857" s="47">
        <v>0</v>
      </c>
      <c r="K857" s="47">
        <v>0</v>
      </c>
      <c r="L857" s="47">
        <v>0</v>
      </c>
      <c r="M857" s="47">
        <v>2</v>
      </c>
      <c r="N857" s="47">
        <v>2.4E-2</v>
      </c>
      <c r="O857" s="47">
        <v>2.4E-2</v>
      </c>
      <c r="P857" s="38" t="str">
        <f t="shared" si="55"/>
        <v/>
      </c>
      <c r="R857" s="38">
        <f t="shared" si="56"/>
        <v>0.1</v>
      </c>
      <c r="S857" s="38"/>
      <c r="T857" s="47">
        <v>23100.745048670851</v>
      </c>
      <c r="U857" s="47"/>
      <c r="V857" s="47">
        <f t="shared" si="54"/>
        <v>23100.745048670851</v>
      </c>
      <c r="W857" s="47">
        <f t="shared" si="57"/>
        <v>2310.0745048670851</v>
      </c>
      <c r="Z857" s="54"/>
    </row>
    <row r="858" spans="5:26" x14ac:dyDescent="0.2">
      <c r="E858" s="13">
        <v>126627</v>
      </c>
      <c r="F858" s="13" t="s">
        <v>73</v>
      </c>
      <c r="G858" s="47">
        <v>0</v>
      </c>
      <c r="H858" s="47">
        <v>0</v>
      </c>
      <c r="I858" s="47">
        <v>0</v>
      </c>
      <c r="J858" s="47">
        <v>0</v>
      </c>
      <c r="K858" s="47">
        <v>0</v>
      </c>
      <c r="L858" s="47">
        <v>0</v>
      </c>
      <c r="M858" s="47">
        <v>2</v>
      </c>
      <c r="N858" s="47">
        <v>0.60199999999999998</v>
      </c>
      <c r="O858" s="47">
        <v>0.60199999999999998</v>
      </c>
      <c r="P858" s="38" t="str">
        <f t="shared" si="55"/>
        <v/>
      </c>
      <c r="R858" s="38">
        <f t="shared" si="56"/>
        <v>0.1</v>
      </c>
      <c r="S858" s="38"/>
      <c r="T858" s="47">
        <v>579443.68830416049</v>
      </c>
      <c r="U858" s="47"/>
      <c r="V858" s="47">
        <f t="shared" si="54"/>
        <v>579443.68830416049</v>
      </c>
      <c r="W858" s="47">
        <f t="shared" si="57"/>
        <v>57944.368830416053</v>
      </c>
      <c r="Z858" s="54"/>
    </row>
    <row r="859" spans="5:26" x14ac:dyDescent="0.2">
      <c r="E859" s="13">
        <v>126626</v>
      </c>
      <c r="F859" s="13" t="s">
        <v>73</v>
      </c>
      <c r="G859" s="47">
        <v>0</v>
      </c>
      <c r="H859" s="47">
        <v>0</v>
      </c>
      <c r="I859" s="47">
        <v>0</v>
      </c>
      <c r="J859" s="47">
        <v>0</v>
      </c>
      <c r="K859" s="47">
        <v>0</v>
      </c>
      <c r="L859" s="47">
        <v>0</v>
      </c>
      <c r="M859" s="47">
        <v>2</v>
      </c>
      <c r="N859" s="47">
        <v>0.2</v>
      </c>
      <c r="O859" s="47">
        <v>0.2</v>
      </c>
      <c r="P859" s="38" t="str">
        <f t="shared" si="55"/>
        <v/>
      </c>
      <c r="R859" s="38">
        <f t="shared" si="56"/>
        <v>0.1</v>
      </c>
      <c r="S859" s="38"/>
      <c r="T859" s="47">
        <v>192506.2087389238</v>
      </c>
      <c r="U859" s="47"/>
      <c r="V859" s="47">
        <f t="shared" si="54"/>
        <v>192506.2087389238</v>
      </c>
      <c r="W859" s="47">
        <f t="shared" si="57"/>
        <v>19250.620873892381</v>
      </c>
      <c r="Z859" s="54"/>
    </row>
    <row r="860" spans="5:26" x14ac:dyDescent="0.2">
      <c r="E860" s="13">
        <v>126625</v>
      </c>
      <c r="F860" s="13" t="s">
        <v>73</v>
      </c>
      <c r="G860" s="47">
        <v>0</v>
      </c>
      <c r="H860" s="47">
        <v>0</v>
      </c>
      <c r="I860" s="47">
        <v>0</v>
      </c>
      <c r="J860" s="47">
        <v>0</v>
      </c>
      <c r="K860" s="47">
        <v>0</v>
      </c>
      <c r="L860" s="47">
        <v>0</v>
      </c>
      <c r="M860" s="47">
        <v>2</v>
      </c>
      <c r="N860" s="47">
        <v>0.02</v>
      </c>
      <c r="O860" s="47">
        <v>0.02</v>
      </c>
      <c r="P860" s="38" t="str">
        <f t="shared" si="55"/>
        <v/>
      </c>
      <c r="R860" s="38">
        <f t="shared" si="56"/>
        <v>0.1</v>
      </c>
      <c r="S860" s="38"/>
      <c r="T860" s="47">
        <v>19250.620873892374</v>
      </c>
      <c r="U860" s="47"/>
      <c r="V860" s="47">
        <f t="shared" si="54"/>
        <v>19250.620873892374</v>
      </c>
      <c r="W860" s="47">
        <f t="shared" si="57"/>
        <v>1925.0620873892376</v>
      </c>
      <c r="Z860" s="54"/>
    </row>
    <row r="861" spans="5:26" x14ac:dyDescent="0.2">
      <c r="E861" s="13">
        <v>126624</v>
      </c>
      <c r="F861" s="13" t="s">
        <v>73</v>
      </c>
      <c r="G861" s="47">
        <v>0</v>
      </c>
      <c r="H861" s="47">
        <v>0</v>
      </c>
      <c r="I861" s="47">
        <v>0</v>
      </c>
      <c r="J861" s="47">
        <v>0</v>
      </c>
      <c r="K861" s="47">
        <v>0</v>
      </c>
      <c r="L861" s="47">
        <v>0</v>
      </c>
      <c r="M861" s="47">
        <v>2</v>
      </c>
      <c r="N861" s="47">
        <v>4.2000000000000003E-2</v>
      </c>
      <c r="O861" s="47">
        <v>4.2000000000000003E-2</v>
      </c>
      <c r="P861" s="38" t="str">
        <f t="shared" si="55"/>
        <v/>
      </c>
      <c r="R861" s="38">
        <f t="shared" si="56"/>
        <v>0.1</v>
      </c>
      <c r="S861" s="38"/>
      <c r="T861" s="47">
        <v>40426.303835173996</v>
      </c>
      <c r="U861" s="47"/>
      <c r="V861" s="47">
        <f t="shared" si="54"/>
        <v>40426.303835173996</v>
      </c>
      <c r="W861" s="47">
        <f t="shared" si="57"/>
        <v>4042.6303835173999</v>
      </c>
      <c r="Z861" s="54"/>
    </row>
    <row r="862" spans="5:26" x14ac:dyDescent="0.2">
      <c r="E862" s="13">
        <v>126623</v>
      </c>
      <c r="F862" s="13" t="s">
        <v>73</v>
      </c>
      <c r="G862" s="47">
        <v>0</v>
      </c>
      <c r="H862" s="47">
        <v>0</v>
      </c>
      <c r="I862" s="47">
        <v>0</v>
      </c>
      <c r="J862" s="47">
        <v>0</v>
      </c>
      <c r="K862" s="47">
        <v>0</v>
      </c>
      <c r="L862" s="47">
        <v>0</v>
      </c>
      <c r="M862" s="47">
        <v>2</v>
      </c>
      <c r="N862" s="47">
        <v>0.3</v>
      </c>
      <c r="O862" s="47">
        <v>0.3</v>
      </c>
      <c r="P862" s="38" t="str">
        <f t="shared" si="55"/>
        <v/>
      </c>
      <c r="R862" s="38">
        <f t="shared" si="56"/>
        <v>0.1</v>
      </c>
      <c r="S862" s="38"/>
      <c r="T862" s="47">
        <v>288759.31310838566</v>
      </c>
      <c r="U862" s="47"/>
      <c r="V862" s="47">
        <f t="shared" si="54"/>
        <v>288759.31310838566</v>
      </c>
      <c r="W862" s="47">
        <f t="shared" si="57"/>
        <v>28875.931310838569</v>
      </c>
      <c r="Z862" s="54"/>
    </row>
    <row r="863" spans="5:26" x14ac:dyDescent="0.2">
      <c r="E863" s="13">
        <v>126622</v>
      </c>
      <c r="F863" s="13" t="s">
        <v>73</v>
      </c>
      <c r="G863" s="47">
        <v>0</v>
      </c>
      <c r="H863" s="47">
        <v>0</v>
      </c>
      <c r="I863" s="47">
        <v>0</v>
      </c>
      <c r="J863" s="47">
        <v>0</v>
      </c>
      <c r="K863" s="47">
        <v>0</v>
      </c>
      <c r="L863" s="47">
        <v>0</v>
      </c>
      <c r="M863" s="47">
        <v>2</v>
      </c>
      <c r="N863" s="47">
        <v>0.22600000000000001</v>
      </c>
      <c r="O863" s="47">
        <v>0.22600000000000001</v>
      </c>
      <c r="P863" s="38" t="str">
        <f t="shared" si="55"/>
        <v/>
      </c>
      <c r="R863" s="38">
        <f t="shared" si="56"/>
        <v>0.1</v>
      </c>
      <c r="S863" s="38"/>
      <c r="T863" s="47">
        <v>217532.01587498386</v>
      </c>
      <c r="U863" s="47"/>
      <c r="V863" s="47">
        <f t="shared" si="54"/>
        <v>217532.01587498386</v>
      </c>
      <c r="W863" s="47">
        <f t="shared" si="57"/>
        <v>21753.201587498388</v>
      </c>
      <c r="Z863" s="54"/>
    </row>
    <row r="864" spans="5:26" x14ac:dyDescent="0.2">
      <c r="E864" s="13">
        <v>126621</v>
      </c>
      <c r="F864" s="13" t="s">
        <v>73</v>
      </c>
      <c r="G864" s="47">
        <v>0</v>
      </c>
      <c r="H864" s="47">
        <v>0</v>
      </c>
      <c r="I864" s="47">
        <v>0</v>
      </c>
      <c r="J864" s="47">
        <v>0</v>
      </c>
      <c r="K864" s="47">
        <v>0</v>
      </c>
      <c r="L864" s="47">
        <v>0</v>
      </c>
      <c r="M864" s="47">
        <v>2</v>
      </c>
      <c r="N864" s="47">
        <v>0.35</v>
      </c>
      <c r="O864" s="47">
        <v>0.35</v>
      </c>
      <c r="P864" s="38" t="str">
        <f t="shared" si="55"/>
        <v/>
      </c>
      <c r="R864" s="38">
        <f t="shared" si="56"/>
        <v>0.1</v>
      </c>
      <c r="S864" s="38"/>
      <c r="T864" s="47">
        <v>336885.86529311654</v>
      </c>
      <c r="U864" s="47"/>
      <c r="V864" s="47">
        <f t="shared" si="54"/>
        <v>336885.86529311654</v>
      </c>
      <c r="W864" s="47">
        <f t="shared" si="57"/>
        <v>33688.586529311659</v>
      </c>
      <c r="Z864" s="54"/>
    </row>
    <row r="865" spans="5:26" x14ac:dyDescent="0.2">
      <c r="E865" s="13">
        <v>126620</v>
      </c>
      <c r="F865" s="13" t="s">
        <v>73</v>
      </c>
      <c r="G865" s="47">
        <v>0</v>
      </c>
      <c r="H865" s="47">
        <v>0</v>
      </c>
      <c r="I865" s="47">
        <v>0</v>
      </c>
      <c r="J865" s="47">
        <v>0</v>
      </c>
      <c r="K865" s="47">
        <v>0</v>
      </c>
      <c r="L865" s="47">
        <v>0</v>
      </c>
      <c r="M865" s="47">
        <v>2</v>
      </c>
      <c r="N865" s="47">
        <v>0.38800000000000001</v>
      </c>
      <c r="O865" s="47">
        <v>0.38800000000000001</v>
      </c>
      <c r="P865" s="38" t="str">
        <f t="shared" si="55"/>
        <v/>
      </c>
      <c r="R865" s="38">
        <f t="shared" si="56"/>
        <v>0.1</v>
      </c>
      <c r="S865" s="38"/>
      <c r="T865" s="47">
        <v>373462.04495351214</v>
      </c>
      <c r="U865" s="47"/>
      <c r="V865" s="47">
        <f t="shared" si="54"/>
        <v>373462.04495351214</v>
      </c>
      <c r="W865" s="47">
        <f t="shared" si="57"/>
        <v>37346.204495351216</v>
      </c>
      <c r="Z865" s="54"/>
    </row>
    <row r="866" spans="5:26" x14ac:dyDescent="0.2">
      <c r="E866" s="13">
        <v>126619</v>
      </c>
      <c r="F866" s="13" t="s">
        <v>73</v>
      </c>
      <c r="G866" s="47">
        <v>0</v>
      </c>
      <c r="H866" s="47">
        <v>0</v>
      </c>
      <c r="I866" s="47">
        <v>0</v>
      </c>
      <c r="J866" s="47">
        <v>0</v>
      </c>
      <c r="K866" s="47">
        <v>0</v>
      </c>
      <c r="L866" s="47">
        <v>0</v>
      </c>
      <c r="M866" s="47">
        <v>2</v>
      </c>
      <c r="N866" s="47">
        <v>0.52600000000000002</v>
      </c>
      <c r="O866" s="47">
        <v>0.52600000000000002</v>
      </c>
      <c r="P866" s="38" t="str">
        <f t="shared" si="55"/>
        <v/>
      </c>
      <c r="R866" s="38">
        <f t="shared" si="56"/>
        <v>0.1</v>
      </c>
      <c r="S866" s="38"/>
      <c r="T866" s="47">
        <v>506291.32898336952</v>
      </c>
      <c r="U866" s="47"/>
      <c r="V866" s="47">
        <f t="shared" si="54"/>
        <v>506291.32898336952</v>
      </c>
      <c r="W866" s="47">
        <f t="shared" si="57"/>
        <v>50629.132898336953</v>
      </c>
      <c r="Z866" s="54"/>
    </row>
    <row r="867" spans="5:26" x14ac:dyDescent="0.2">
      <c r="E867" s="13">
        <v>126618</v>
      </c>
      <c r="F867" s="13" t="s">
        <v>73</v>
      </c>
      <c r="G867" s="47">
        <v>0</v>
      </c>
      <c r="H867" s="47">
        <v>0</v>
      </c>
      <c r="I867" s="47">
        <v>0</v>
      </c>
      <c r="J867" s="47">
        <v>0</v>
      </c>
      <c r="K867" s="47">
        <v>0</v>
      </c>
      <c r="L867" s="47">
        <v>0</v>
      </c>
      <c r="M867" s="47">
        <v>2</v>
      </c>
      <c r="N867" s="47">
        <v>0.17399999999999999</v>
      </c>
      <c r="O867" s="47">
        <v>0.17399999999999999</v>
      </c>
      <c r="P867" s="38" t="str">
        <f t="shared" si="55"/>
        <v/>
      </c>
      <c r="R867" s="38">
        <f t="shared" si="56"/>
        <v>0.1</v>
      </c>
      <c r="S867" s="38"/>
      <c r="T867" s="47">
        <v>167480.40160286368</v>
      </c>
      <c r="U867" s="47"/>
      <c r="V867" s="47">
        <f t="shared" si="54"/>
        <v>167480.40160286368</v>
      </c>
      <c r="W867" s="47">
        <f t="shared" si="57"/>
        <v>16748.040160286368</v>
      </c>
      <c r="Z867" s="54"/>
    </row>
    <row r="868" spans="5:26" x14ac:dyDescent="0.2">
      <c r="E868" s="13">
        <v>126617</v>
      </c>
      <c r="F868" s="13" t="s">
        <v>73</v>
      </c>
      <c r="G868" s="47">
        <v>0</v>
      </c>
      <c r="H868" s="47">
        <v>0</v>
      </c>
      <c r="I868" s="47">
        <v>0</v>
      </c>
      <c r="J868" s="47">
        <v>0</v>
      </c>
      <c r="K868" s="47">
        <v>0</v>
      </c>
      <c r="L868" s="47">
        <v>0</v>
      </c>
      <c r="M868" s="47">
        <v>2</v>
      </c>
      <c r="N868" s="47">
        <v>0.78800000000000003</v>
      </c>
      <c r="O868" s="47">
        <v>0.78800000000000003</v>
      </c>
      <c r="P868" s="38" t="str">
        <f t="shared" si="55"/>
        <v/>
      </c>
      <c r="R868" s="38">
        <f t="shared" si="56"/>
        <v>0.1</v>
      </c>
      <c r="S868" s="38"/>
      <c r="T868" s="47">
        <v>758474.46243135957</v>
      </c>
      <c r="U868" s="47"/>
      <c r="V868" s="47">
        <f t="shared" si="54"/>
        <v>758474.46243135957</v>
      </c>
      <c r="W868" s="47">
        <f t="shared" si="57"/>
        <v>75847.446243135957</v>
      </c>
      <c r="Z868" s="54"/>
    </row>
    <row r="869" spans="5:26" x14ac:dyDescent="0.2">
      <c r="E869" s="13">
        <v>126616</v>
      </c>
      <c r="F869" s="13" t="s">
        <v>73</v>
      </c>
      <c r="G869" s="47">
        <v>0</v>
      </c>
      <c r="H869" s="47">
        <v>0</v>
      </c>
      <c r="I869" s="47">
        <v>0</v>
      </c>
      <c r="J869" s="47">
        <v>0</v>
      </c>
      <c r="K869" s="47">
        <v>0</v>
      </c>
      <c r="L869" s="47">
        <v>0</v>
      </c>
      <c r="M869" s="47">
        <v>2</v>
      </c>
      <c r="N869" s="47">
        <v>0.44</v>
      </c>
      <c r="O869" s="47">
        <v>0.44</v>
      </c>
      <c r="P869" s="38" t="str">
        <f t="shared" si="55"/>
        <v/>
      </c>
      <c r="R869" s="38">
        <f t="shared" si="56"/>
        <v>0.1</v>
      </c>
      <c r="S869" s="38"/>
      <c r="T869" s="47">
        <v>423513.65922563226</v>
      </c>
      <c r="U869" s="47"/>
      <c r="V869" s="47">
        <f t="shared" si="54"/>
        <v>423513.65922563226</v>
      </c>
      <c r="W869" s="47">
        <f t="shared" si="57"/>
        <v>42351.365922563229</v>
      </c>
      <c r="Z869" s="54"/>
    </row>
    <row r="870" spans="5:26" x14ac:dyDescent="0.2">
      <c r="E870" s="13">
        <v>126614</v>
      </c>
      <c r="F870" s="13" t="s">
        <v>73</v>
      </c>
      <c r="G870" s="47">
        <v>0</v>
      </c>
      <c r="H870" s="47">
        <v>0</v>
      </c>
      <c r="I870" s="47">
        <v>0</v>
      </c>
      <c r="J870" s="47">
        <v>0</v>
      </c>
      <c r="K870" s="47">
        <v>0</v>
      </c>
      <c r="L870" s="47">
        <v>0</v>
      </c>
      <c r="M870" s="47">
        <v>2</v>
      </c>
      <c r="N870" s="47">
        <v>1.30284</v>
      </c>
      <c r="O870" s="47">
        <v>1.30284</v>
      </c>
      <c r="P870" s="38" t="str">
        <f t="shared" si="55"/>
        <v/>
      </c>
      <c r="R870" s="38">
        <f t="shared" si="56"/>
        <v>0.1</v>
      </c>
      <c r="S870" s="38"/>
      <c r="T870" s="47">
        <v>1254023.9449670971</v>
      </c>
      <c r="U870" s="47"/>
      <c r="V870" s="47">
        <f t="shared" si="54"/>
        <v>1254023.9449670971</v>
      </c>
      <c r="W870" s="47">
        <f t="shared" si="57"/>
        <v>125402.39449670972</v>
      </c>
      <c r="Z870" s="54"/>
    </row>
    <row r="871" spans="5:26" x14ac:dyDescent="0.2">
      <c r="E871" s="13">
        <v>126613</v>
      </c>
      <c r="F871" s="13" t="s">
        <v>73</v>
      </c>
      <c r="G871" s="47">
        <v>0</v>
      </c>
      <c r="H871" s="47">
        <v>0</v>
      </c>
      <c r="I871" s="47">
        <v>0</v>
      </c>
      <c r="J871" s="47">
        <v>0</v>
      </c>
      <c r="K871" s="47">
        <v>0</v>
      </c>
      <c r="L871" s="47">
        <v>0</v>
      </c>
      <c r="M871" s="47">
        <v>2</v>
      </c>
      <c r="N871" s="47">
        <v>0.85604000000000002</v>
      </c>
      <c r="O871" s="47">
        <v>0.85604000000000002</v>
      </c>
      <c r="P871" s="38" t="str">
        <f t="shared" si="55"/>
        <v/>
      </c>
      <c r="R871" s="38">
        <f t="shared" si="56"/>
        <v>0.1</v>
      </c>
      <c r="S871" s="38"/>
      <c r="T871" s="47">
        <v>823965.07464434148</v>
      </c>
      <c r="U871" s="47"/>
      <c r="V871" s="47">
        <f t="shared" si="54"/>
        <v>823965.07464434148</v>
      </c>
      <c r="W871" s="47">
        <f t="shared" si="57"/>
        <v>82396.507464434151</v>
      </c>
      <c r="Z871" s="54"/>
    </row>
    <row r="872" spans="5:26" x14ac:dyDescent="0.2">
      <c r="E872" s="13">
        <v>126612</v>
      </c>
      <c r="F872" s="13" t="s">
        <v>73</v>
      </c>
      <c r="G872" s="47">
        <v>0</v>
      </c>
      <c r="H872" s="47">
        <v>0</v>
      </c>
      <c r="I872" s="47">
        <v>0</v>
      </c>
      <c r="J872" s="47">
        <v>0</v>
      </c>
      <c r="K872" s="47">
        <v>0</v>
      </c>
      <c r="L872" s="47">
        <v>0</v>
      </c>
      <c r="M872" s="47">
        <v>2</v>
      </c>
      <c r="N872" s="47">
        <v>0.55352000000000001</v>
      </c>
      <c r="O872" s="47">
        <v>0.55352000000000001</v>
      </c>
      <c r="P872" s="38" t="str">
        <f t="shared" si="55"/>
        <v/>
      </c>
      <c r="R872" s="38">
        <f t="shared" si="56"/>
        <v>0.1</v>
      </c>
      <c r="S872" s="38"/>
      <c r="T872" s="47">
        <v>532780.18330584536</v>
      </c>
      <c r="U872" s="47"/>
      <c r="V872" s="47">
        <f t="shared" si="54"/>
        <v>532780.18330584536</v>
      </c>
      <c r="W872" s="47">
        <f t="shared" si="57"/>
        <v>53278.018330584542</v>
      </c>
      <c r="Z872" s="54"/>
    </row>
    <row r="873" spans="5:26" x14ac:dyDescent="0.2">
      <c r="E873" s="13">
        <v>126611</v>
      </c>
      <c r="F873" s="13" t="s">
        <v>73</v>
      </c>
      <c r="G873" s="47">
        <v>0</v>
      </c>
      <c r="H873" s="47">
        <v>0</v>
      </c>
      <c r="I873" s="47">
        <v>0</v>
      </c>
      <c r="J873" s="47">
        <v>0</v>
      </c>
      <c r="K873" s="47">
        <v>0</v>
      </c>
      <c r="L873" s="47">
        <v>0</v>
      </c>
      <c r="M873" s="47">
        <v>2</v>
      </c>
      <c r="N873" s="47">
        <v>0.99</v>
      </c>
      <c r="O873" s="47">
        <v>0.99</v>
      </c>
      <c r="P873" s="38" t="str">
        <f t="shared" si="55"/>
        <v/>
      </c>
      <c r="R873" s="38">
        <f t="shared" si="56"/>
        <v>0.1</v>
      </c>
      <c r="S873" s="38"/>
      <c r="T873" s="47">
        <v>952905.73325767263</v>
      </c>
      <c r="U873" s="47"/>
      <c r="V873" s="47">
        <f t="shared" si="54"/>
        <v>952905.73325767263</v>
      </c>
      <c r="W873" s="47">
        <f t="shared" si="57"/>
        <v>95290.573325767269</v>
      </c>
      <c r="Z873" s="54"/>
    </row>
    <row r="874" spans="5:26" x14ac:dyDescent="0.2">
      <c r="E874" s="13">
        <v>126608</v>
      </c>
      <c r="F874" s="13" t="s">
        <v>73</v>
      </c>
      <c r="G874" s="47">
        <v>0</v>
      </c>
      <c r="H874" s="47">
        <v>0</v>
      </c>
      <c r="I874" s="47">
        <v>0</v>
      </c>
      <c r="J874" s="47">
        <v>0</v>
      </c>
      <c r="K874" s="47">
        <v>0</v>
      </c>
      <c r="L874" s="47">
        <v>0</v>
      </c>
      <c r="M874" s="47">
        <v>2</v>
      </c>
      <c r="N874" s="47">
        <v>0.12</v>
      </c>
      <c r="O874" s="47">
        <v>0.12</v>
      </c>
      <c r="P874" s="38" t="str">
        <f t="shared" si="55"/>
        <v/>
      </c>
      <c r="R874" s="38">
        <f t="shared" si="56"/>
        <v>0.1</v>
      </c>
      <c r="S874" s="38"/>
      <c r="T874" s="47">
        <v>115503.72524335425</v>
      </c>
      <c r="U874" s="47"/>
      <c r="V874" s="47">
        <f t="shared" si="54"/>
        <v>115503.72524335425</v>
      </c>
      <c r="W874" s="47">
        <f t="shared" si="57"/>
        <v>11550.372524335426</v>
      </c>
      <c r="Z874" s="54"/>
    </row>
    <row r="875" spans="5:26" x14ac:dyDescent="0.2">
      <c r="E875" s="13">
        <v>126607</v>
      </c>
      <c r="F875" s="13" t="s">
        <v>73</v>
      </c>
      <c r="G875" s="47">
        <v>0</v>
      </c>
      <c r="H875" s="47">
        <v>0</v>
      </c>
      <c r="I875" s="47">
        <v>0</v>
      </c>
      <c r="J875" s="47">
        <v>0</v>
      </c>
      <c r="K875" s="47">
        <v>0</v>
      </c>
      <c r="L875" s="47">
        <v>0</v>
      </c>
      <c r="M875" s="47">
        <v>2</v>
      </c>
      <c r="N875" s="47">
        <v>0.12</v>
      </c>
      <c r="O875" s="47">
        <v>0.12</v>
      </c>
      <c r="P875" s="38" t="str">
        <f t="shared" si="55"/>
        <v/>
      </c>
      <c r="R875" s="38">
        <f t="shared" si="56"/>
        <v>0.1</v>
      </c>
      <c r="S875" s="38"/>
      <c r="T875" s="47">
        <v>115503.72524335425</v>
      </c>
      <c r="U875" s="47"/>
      <c r="V875" s="47">
        <f t="shared" si="54"/>
        <v>115503.72524335425</v>
      </c>
      <c r="W875" s="47">
        <f t="shared" si="57"/>
        <v>11550.372524335426</v>
      </c>
      <c r="Z875" s="54"/>
    </row>
    <row r="876" spans="5:26" x14ac:dyDescent="0.2">
      <c r="E876" s="13">
        <v>126606</v>
      </c>
      <c r="F876" s="13" t="s">
        <v>73</v>
      </c>
      <c r="G876" s="47">
        <v>0</v>
      </c>
      <c r="H876" s="47">
        <v>0</v>
      </c>
      <c r="I876" s="47">
        <v>0</v>
      </c>
      <c r="J876" s="47">
        <v>0</v>
      </c>
      <c r="K876" s="47">
        <v>0</v>
      </c>
      <c r="L876" s="47">
        <v>0</v>
      </c>
      <c r="M876" s="47">
        <v>2</v>
      </c>
      <c r="N876" s="47">
        <v>0.30599999999999999</v>
      </c>
      <c r="O876" s="47">
        <v>0.30599999999999999</v>
      </c>
      <c r="P876" s="38" t="str">
        <f t="shared" si="55"/>
        <v/>
      </c>
      <c r="R876" s="38">
        <f t="shared" si="56"/>
        <v>0.1</v>
      </c>
      <c r="S876" s="38"/>
      <c r="T876" s="47">
        <v>294534.49937055336</v>
      </c>
      <c r="U876" s="47"/>
      <c r="V876" s="47">
        <f t="shared" si="54"/>
        <v>294534.49937055336</v>
      </c>
      <c r="W876" s="47">
        <f t="shared" si="57"/>
        <v>29453.449937055339</v>
      </c>
      <c r="Z876" s="54"/>
    </row>
    <row r="877" spans="5:26" x14ac:dyDescent="0.2">
      <c r="E877" s="13">
        <v>126605</v>
      </c>
      <c r="F877" s="13" t="s">
        <v>73</v>
      </c>
      <c r="G877" s="47">
        <v>0</v>
      </c>
      <c r="H877" s="47">
        <v>0</v>
      </c>
      <c r="I877" s="47">
        <v>0</v>
      </c>
      <c r="J877" s="47">
        <v>0</v>
      </c>
      <c r="K877" s="47">
        <v>0</v>
      </c>
      <c r="L877" s="47">
        <v>0</v>
      </c>
      <c r="M877" s="47">
        <v>2</v>
      </c>
      <c r="N877" s="47">
        <v>0.19</v>
      </c>
      <c r="O877" s="47">
        <v>0.19</v>
      </c>
      <c r="P877" s="38" t="str">
        <f t="shared" si="55"/>
        <v/>
      </c>
      <c r="R877" s="38">
        <f t="shared" si="56"/>
        <v>0.1</v>
      </c>
      <c r="S877" s="38"/>
      <c r="T877" s="47">
        <v>182880.89830197758</v>
      </c>
      <c r="U877" s="47"/>
      <c r="V877" s="47">
        <f t="shared" si="54"/>
        <v>182880.89830197758</v>
      </c>
      <c r="W877" s="47">
        <f t="shared" si="57"/>
        <v>18288.089830197758</v>
      </c>
      <c r="Z877" s="54"/>
    </row>
    <row r="878" spans="5:26" x14ac:dyDescent="0.2">
      <c r="E878" s="13">
        <v>126604</v>
      </c>
      <c r="F878" s="13" t="s">
        <v>73</v>
      </c>
      <c r="G878" s="47">
        <v>0</v>
      </c>
      <c r="H878" s="47">
        <v>0</v>
      </c>
      <c r="I878" s="47">
        <v>0</v>
      </c>
      <c r="J878" s="47">
        <v>0</v>
      </c>
      <c r="K878" s="47">
        <v>0</v>
      </c>
      <c r="L878" s="47">
        <v>0</v>
      </c>
      <c r="M878" s="47">
        <v>2</v>
      </c>
      <c r="N878" s="47">
        <v>0.13200000000000001</v>
      </c>
      <c r="O878" s="47">
        <v>0.13200000000000001</v>
      </c>
      <c r="P878" s="38" t="str">
        <f t="shared" si="55"/>
        <v/>
      </c>
      <c r="R878" s="38">
        <f t="shared" si="56"/>
        <v>0.1</v>
      </c>
      <c r="S878" s="38"/>
      <c r="T878" s="47">
        <v>127054.0977676897</v>
      </c>
      <c r="U878" s="47"/>
      <c r="V878" s="47">
        <f t="shared" si="54"/>
        <v>127054.0977676897</v>
      </c>
      <c r="W878" s="47">
        <f t="shared" si="57"/>
        <v>12705.409776768971</v>
      </c>
      <c r="Z878" s="54"/>
    </row>
    <row r="879" spans="5:26" x14ac:dyDescent="0.2">
      <c r="E879" s="13">
        <v>126603</v>
      </c>
      <c r="F879" s="13" t="s">
        <v>73</v>
      </c>
      <c r="G879" s="47">
        <v>0</v>
      </c>
      <c r="H879" s="47">
        <v>0</v>
      </c>
      <c r="I879" s="47">
        <v>0</v>
      </c>
      <c r="J879" s="47">
        <v>0</v>
      </c>
      <c r="K879" s="47">
        <v>0</v>
      </c>
      <c r="L879" s="47">
        <v>0</v>
      </c>
      <c r="M879" s="47">
        <v>2</v>
      </c>
      <c r="N879" s="47">
        <v>0.13</v>
      </c>
      <c r="O879" s="47">
        <v>0.13</v>
      </c>
      <c r="P879" s="38" t="str">
        <f t="shared" si="55"/>
        <v/>
      </c>
      <c r="R879" s="38">
        <f t="shared" si="56"/>
        <v>0.1</v>
      </c>
      <c r="S879" s="38"/>
      <c r="T879" s="47">
        <v>125129.03568030045</v>
      </c>
      <c r="U879" s="47"/>
      <c r="V879" s="47">
        <f t="shared" si="54"/>
        <v>125129.03568030045</v>
      </c>
      <c r="W879" s="47">
        <f t="shared" si="57"/>
        <v>12512.903568030046</v>
      </c>
      <c r="Z879" s="54"/>
    </row>
    <row r="880" spans="5:26" x14ac:dyDescent="0.2">
      <c r="E880" s="13">
        <v>126602</v>
      </c>
      <c r="F880" s="13" t="s">
        <v>73</v>
      </c>
      <c r="G880" s="47">
        <v>0</v>
      </c>
      <c r="H880" s="47">
        <v>0</v>
      </c>
      <c r="I880" s="47">
        <v>0</v>
      </c>
      <c r="J880" s="47">
        <v>0</v>
      </c>
      <c r="K880" s="47">
        <v>0</v>
      </c>
      <c r="L880" s="47">
        <v>0</v>
      </c>
      <c r="M880" s="47">
        <v>2</v>
      </c>
      <c r="N880" s="47">
        <v>0.128</v>
      </c>
      <c r="O880" s="47">
        <v>0.128</v>
      </c>
      <c r="P880" s="38" t="str">
        <f t="shared" si="55"/>
        <v/>
      </c>
      <c r="R880" s="38">
        <f t="shared" si="56"/>
        <v>0.1</v>
      </c>
      <c r="S880" s="38"/>
      <c r="T880" s="47">
        <v>123203.97359291121</v>
      </c>
      <c r="U880" s="47"/>
      <c r="V880" s="47">
        <f t="shared" si="54"/>
        <v>123203.97359291121</v>
      </c>
      <c r="W880" s="47">
        <f t="shared" si="57"/>
        <v>12320.397359291121</v>
      </c>
      <c r="Z880" s="54"/>
    </row>
    <row r="881" spans="5:26" x14ac:dyDescent="0.2">
      <c r="E881" s="13">
        <v>126601</v>
      </c>
      <c r="F881" s="13" t="s">
        <v>73</v>
      </c>
      <c r="G881" s="47">
        <v>0</v>
      </c>
      <c r="H881" s="47">
        <v>0</v>
      </c>
      <c r="I881" s="47">
        <v>0</v>
      </c>
      <c r="J881" s="47">
        <v>0</v>
      </c>
      <c r="K881" s="47">
        <v>0</v>
      </c>
      <c r="L881" s="47">
        <v>0</v>
      </c>
      <c r="M881" s="47">
        <v>2</v>
      </c>
      <c r="N881" s="47">
        <v>6.4420000000000005E-2</v>
      </c>
      <c r="O881" s="47">
        <v>6.4420000000000005E-2</v>
      </c>
      <c r="P881" s="38" t="str">
        <f t="shared" si="55"/>
        <v/>
      </c>
      <c r="R881" s="38">
        <f t="shared" si="56"/>
        <v>0.1</v>
      </c>
      <c r="S881" s="38"/>
      <c r="T881" s="47">
        <v>62006.249834807357</v>
      </c>
      <c r="U881" s="47"/>
      <c r="V881" s="47">
        <f t="shared" si="54"/>
        <v>62006.249834807357</v>
      </c>
      <c r="W881" s="47">
        <f t="shared" si="57"/>
        <v>6200.6249834807359</v>
      </c>
      <c r="Z881" s="54"/>
    </row>
    <row r="882" spans="5:26" x14ac:dyDescent="0.2">
      <c r="E882" s="13">
        <v>126600</v>
      </c>
      <c r="F882" s="13" t="s">
        <v>73</v>
      </c>
      <c r="G882" s="47">
        <v>0.09</v>
      </c>
      <c r="H882" s="47">
        <v>0</v>
      </c>
      <c r="I882" s="47">
        <v>0.2</v>
      </c>
      <c r="J882" s="47">
        <v>0</v>
      </c>
      <c r="K882" s="47">
        <v>0</v>
      </c>
      <c r="L882" s="47">
        <v>0.29000000000000004</v>
      </c>
      <c r="M882" s="47">
        <v>2</v>
      </c>
      <c r="N882" s="47">
        <v>0.38800000000000001</v>
      </c>
      <c r="O882" s="47">
        <v>9.7999999999999976E-2</v>
      </c>
      <c r="P882" s="38">
        <f t="shared" si="55"/>
        <v>0.32241379310344825</v>
      </c>
      <c r="R882" s="38">
        <f t="shared" si="56"/>
        <v>0.32241379310344825</v>
      </c>
      <c r="S882" s="38"/>
      <c r="T882" s="47">
        <v>373462.04495351214</v>
      </c>
      <c r="U882" s="47"/>
      <c r="V882" s="47">
        <f t="shared" si="54"/>
        <v>373462.04495351214</v>
      </c>
      <c r="W882" s="47">
        <f t="shared" si="57"/>
        <v>120409.31449363235</v>
      </c>
      <c r="Z882" s="54"/>
    </row>
    <row r="883" spans="5:26" x14ac:dyDescent="0.2">
      <c r="E883" s="13">
        <v>126598</v>
      </c>
      <c r="F883" s="13" t="s">
        <v>73</v>
      </c>
      <c r="G883" s="47">
        <v>0.67300000000000004</v>
      </c>
      <c r="H883" s="47">
        <v>0.35099999999999998</v>
      </c>
      <c r="I883" s="47">
        <v>1.4</v>
      </c>
      <c r="J883" s="47">
        <v>0.2</v>
      </c>
      <c r="K883" s="47">
        <v>0.2</v>
      </c>
      <c r="L883" s="47">
        <v>2.8240000000000003</v>
      </c>
      <c r="M883" s="47">
        <v>2</v>
      </c>
      <c r="N883" s="47">
        <v>2.8239999999999998</v>
      </c>
      <c r="O883" s="47">
        <v>0</v>
      </c>
      <c r="P883" s="38">
        <f t="shared" si="55"/>
        <v>0.3024344900849858</v>
      </c>
      <c r="R883" s="38">
        <f t="shared" si="56"/>
        <v>0.3024344900849858</v>
      </c>
      <c r="S883" s="38"/>
      <c r="T883" s="47">
        <v>2718187.6673936034</v>
      </c>
      <c r="U883" s="47"/>
      <c r="V883" s="47">
        <f t="shared" si="54"/>
        <v>2718187.6673936034</v>
      </c>
      <c r="W883" s="47">
        <f t="shared" si="57"/>
        <v>822073.70114348142</v>
      </c>
      <c r="Z883" s="54"/>
    </row>
    <row r="884" spans="5:26" x14ac:dyDescent="0.2">
      <c r="E884" s="13">
        <v>126597</v>
      </c>
      <c r="F884" s="13" t="s">
        <v>73</v>
      </c>
      <c r="G884" s="47">
        <v>6.9000000000000006E-2</v>
      </c>
      <c r="H884" s="47">
        <v>0.02</v>
      </c>
      <c r="I884" s="47">
        <v>3.3000000000000002E-2</v>
      </c>
      <c r="J884" s="47">
        <v>0</v>
      </c>
      <c r="K884" s="47">
        <v>0</v>
      </c>
      <c r="L884" s="47">
        <v>0.12200000000000001</v>
      </c>
      <c r="M884" s="47">
        <v>2</v>
      </c>
      <c r="N884" s="47">
        <v>0.122</v>
      </c>
      <c r="O884" s="47">
        <v>0</v>
      </c>
      <c r="P884" s="38">
        <f t="shared" si="55"/>
        <v>0.47643442622950821</v>
      </c>
      <c r="R884" s="38">
        <f t="shared" si="56"/>
        <v>0.47643442622950821</v>
      </c>
      <c r="S884" s="38"/>
      <c r="T884" s="47">
        <v>117428.78733074348</v>
      </c>
      <c r="U884" s="47"/>
      <c r="V884" s="47">
        <f t="shared" si="54"/>
        <v>117428.78733074348</v>
      </c>
      <c r="W884" s="47">
        <f t="shared" si="57"/>
        <v>55947.116914749713</v>
      </c>
      <c r="Z884" s="54"/>
    </row>
    <row r="885" spans="5:26" x14ac:dyDescent="0.2">
      <c r="E885" s="13">
        <v>126596</v>
      </c>
      <c r="F885" s="13" t="s">
        <v>73</v>
      </c>
      <c r="G885" s="47">
        <v>0.26200000000000001</v>
      </c>
      <c r="H885" s="47">
        <v>0.42199999999999999</v>
      </c>
      <c r="I885" s="47">
        <v>0.23100000000000001</v>
      </c>
      <c r="J885" s="47">
        <v>0.2</v>
      </c>
      <c r="K885" s="47">
        <v>0.151</v>
      </c>
      <c r="L885" s="47">
        <v>1.266</v>
      </c>
      <c r="M885" s="47">
        <v>2</v>
      </c>
      <c r="N885" s="47">
        <v>1.266</v>
      </c>
      <c r="O885" s="47">
        <v>0</v>
      </c>
      <c r="P885" s="38">
        <f t="shared" si="55"/>
        <v>0.31917456556082152</v>
      </c>
      <c r="R885" s="38">
        <f t="shared" si="56"/>
        <v>0.31917456556082152</v>
      </c>
      <c r="S885" s="38"/>
      <c r="T885" s="47">
        <v>1218564.3013173873</v>
      </c>
      <c r="U885" s="47"/>
      <c r="V885" s="47">
        <f t="shared" si="54"/>
        <v>1218564.3013173873</v>
      </c>
      <c r="W885" s="47">
        <f t="shared" si="57"/>
        <v>388934.73148090311</v>
      </c>
      <c r="Z885" s="54"/>
    </row>
    <row r="886" spans="5:26" x14ac:dyDescent="0.2">
      <c r="E886" s="13">
        <v>126595</v>
      </c>
      <c r="F886" s="13" t="s">
        <v>73</v>
      </c>
      <c r="G886" s="47">
        <v>0.23899999999999999</v>
      </c>
      <c r="H886" s="47">
        <v>4.9000000000000002E-2</v>
      </c>
      <c r="I886" s="47">
        <v>0</v>
      </c>
      <c r="J886" s="47">
        <v>0</v>
      </c>
      <c r="K886" s="47">
        <v>0</v>
      </c>
      <c r="L886" s="47">
        <v>0.28799999999999998</v>
      </c>
      <c r="M886" s="47">
        <v>2</v>
      </c>
      <c r="N886" s="47">
        <v>0.28799999999999998</v>
      </c>
      <c r="O886" s="47">
        <v>0</v>
      </c>
      <c r="P886" s="38">
        <f t="shared" si="55"/>
        <v>0.60321180555555554</v>
      </c>
      <c r="R886" s="38">
        <f t="shared" si="56"/>
        <v>0.60321180555555554</v>
      </c>
      <c r="S886" s="38"/>
      <c r="T886" s="47">
        <v>277208.94058405014</v>
      </c>
      <c r="U886" s="47"/>
      <c r="V886" s="47">
        <f t="shared" si="54"/>
        <v>277208.94058405014</v>
      </c>
      <c r="W886" s="47">
        <f t="shared" si="57"/>
        <v>167215.7055658476</v>
      </c>
      <c r="Z886" s="54"/>
    </row>
    <row r="887" spans="5:26" x14ac:dyDescent="0.2">
      <c r="E887" s="13">
        <v>126594</v>
      </c>
      <c r="F887" s="13" t="s">
        <v>73</v>
      </c>
      <c r="G887" s="47">
        <v>10.666600000000001</v>
      </c>
      <c r="H887" s="47">
        <v>27.215399999999999</v>
      </c>
      <c r="I887" s="47">
        <v>5.93</v>
      </c>
      <c r="J887" s="47">
        <v>2.31</v>
      </c>
      <c r="K887" s="47">
        <v>0.64</v>
      </c>
      <c r="L887" s="47">
        <v>46.762</v>
      </c>
      <c r="M887" s="47">
        <v>2</v>
      </c>
      <c r="N887" s="47">
        <v>46.762</v>
      </c>
      <c r="O887" s="47">
        <v>0</v>
      </c>
      <c r="P887" s="38">
        <f t="shared" si="55"/>
        <v>0.39501764253025962</v>
      </c>
      <c r="R887" s="38">
        <f t="shared" si="56"/>
        <v>0.39501764253025962</v>
      </c>
      <c r="S887" s="38"/>
      <c r="T887" s="47">
        <v>45009876.665247768</v>
      </c>
      <c r="U887" s="47"/>
      <c r="V887" s="47">
        <f t="shared" si="54"/>
        <v>45009876.665247768</v>
      </c>
      <c r="W887" s="47">
        <f t="shared" si="57"/>
        <v>17779695.370883916</v>
      </c>
      <c r="Z887" s="54"/>
    </row>
    <row r="888" spans="5:26" x14ac:dyDescent="0.2">
      <c r="E888" s="13">
        <v>126593</v>
      </c>
      <c r="F888" s="13" t="s">
        <v>73</v>
      </c>
      <c r="G888" s="47">
        <v>25.665199999999999</v>
      </c>
      <c r="H888" s="47">
        <v>10.6388</v>
      </c>
      <c r="I888" s="47">
        <v>1.41</v>
      </c>
      <c r="J888" s="47">
        <v>0.74</v>
      </c>
      <c r="K888" s="47">
        <v>0</v>
      </c>
      <c r="L888" s="47">
        <v>38.454000000000001</v>
      </c>
      <c r="M888" s="47">
        <v>2</v>
      </c>
      <c r="N888" s="47">
        <v>38.454000000000001</v>
      </c>
      <c r="O888" s="47">
        <v>0</v>
      </c>
      <c r="P888" s="38">
        <f t="shared" si="55"/>
        <v>0.5459166796692152</v>
      </c>
      <c r="R888" s="38">
        <f t="shared" si="56"/>
        <v>0.5459166796692152</v>
      </c>
      <c r="S888" s="38"/>
      <c r="T888" s="47">
        <v>37013168.754232869</v>
      </c>
      <c r="U888" s="47"/>
      <c r="V888" s="47">
        <f t="shared" si="54"/>
        <v>37013168.754232869</v>
      </c>
      <c r="W888" s="47">
        <f t="shared" si="57"/>
        <v>20206106.19034715</v>
      </c>
      <c r="Z888" s="54"/>
    </row>
    <row r="889" spans="5:26" x14ac:dyDescent="0.2">
      <c r="E889" s="13">
        <v>126592</v>
      </c>
      <c r="F889" s="13" t="s">
        <v>73</v>
      </c>
      <c r="G889" s="47">
        <v>0.40699999999999997</v>
      </c>
      <c r="H889" s="47">
        <v>0.59699999999999998</v>
      </c>
      <c r="I889" s="47">
        <v>0.129</v>
      </c>
      <c r="J889" s="47">
        <v>0.01</v>
      </c>
      <c r="K889" s="47">
        <v>0.129</v>
      </c>
      <c r="L889" s="47">
        <v>1.272</v>
      </c>
      <c r="M889" s="47">
        <v>2</v>
      </c>
      <c r="N889" s="47">
        <v>1.272</v>
      </c>
      <c r="O889" s="47">
        <v>0</v>
      </c>
      <c r="P889" s="38">
        <f t="shared" si="55"/>
        <v>0.41265723270440252</v>
      </c>
      <c r="R889" s="38">
        <f t="shared" si="56"/>
        <v>0.41265723270440252</v>
      </c>
      <c r="S889" s="38"/>
      <c r="T889" s="47">
        <v>1224339.4875795553</v>
      </c>
      <c r="U889" s="47"/>
      <c r="V889" s="47">
        <f t="shared" si="54"/>
        <v>1224339.4875795553</v>
      </c>
      <c r="W889" s="47">
        <f t="shared" si="57"/>
        <v>505232.54483530548</v>
      </c>
      <c r="Z889" s="54"/>
    </row>
    <row r="890" spans="5:26" x14ac:dyDescent="0.2">
      <c r="E890" s="13">
        <v>126591</v>
      </c>
      <c r="F890" s="13" t="s">
        <v>73</v>
      </c>
      <c r="G890" s="47">
        <v>48.295000000000002</v>
      </c>
      <c r="H890" s="47">
        <v>17.826000000000001</v>
      </c>
      <c r="I890" s="47">
        <v>4.83</v>
      </c>
      <c r="J890" s="47">
        <v>2.3610000000000002</v>
      </c>
      <c r="K890" s="47">
        <v>2.09</v>
      </c>
      <c r="L890" s="47">
        <v>75.402000000000015</v>
      </c>
      <c r="M890" s="47">
        <v>2</v>
      </c>
      <c r="N890" s="47">
        <v>75.402000000000001</v>
      </c>
      <c r="O890" s="47">
        <v>0</v>
      </c>
      <c r="P890" s="38">
        <f t="shared" si="55"/>
        <v>0.5220929153072863</v>
      </c>
      <c r="R890" s="38">
        <f t="shared" si="56"/>
        <v>0.5220929153072863</v>
      </c>
      <c r="S890" s="38"/>
      <c r="T890" s="47">
        <v>72576765.756661654</v>
      </c>
      <c r="U890" s="47"/>
      <c r="V890" s="47">
        <f t="shared" si="54"/>
        <v>72576765.756661654</v>
      </c>
      <c r="W890" s="47">
        <f t="shared" si="57"/>
        <v>37891815.217469506</v>
      </c>
      <c r="Z890" s="54"/>
    </row>
    <row r="891" spans="5:26" x14ac:dyDescent="0.2">
      <c r="E891" s="13">
        <v>126590</v>
      </c>
      <c r="F891" s="13" t="s">
        <v>73</v>
      </c>
      <c r="G891" s="47">
        <v>0.71199999999999997</v>
      </c>
      <c r="H891" s="47">
        <v>0.43</v>
      </c>
      <c r="I891" s="47">
        <v>0.1</v>
      </c>
      <c r="J891" s="47">
        <v>0</v>
      </c>
      <c r="K891" s="47">
        <v>0</v>
      </c>
      <c r="L891" s="47">
        <v>1.242</v>
      </c>
      <c r="M891" s="47">
        <v>2</v>
      </c>
      <c r="N891" s="47">
        <v>1.242</v>
      </c>
      <c r="O891" s="47">
        <v>0</v>
      </c>
      <c r="P891" s="38">
        <f t="shared" si="55"/>
        <v>0.51654589371980675</v>
      </c>
      <c r="R891" s="38">
        <f t="shared" si="56"/>
        <v>0.51654589371980675</v>
      </c>
      <c r="S891" s="38"/>
      <c r="T891" s="47">
        <v>1195463.5562687165</v>
      </c>
      <c r="U891" s="47"/>
      <c r="V891" s="47">
        <f t="shared" si="54"/>
        <v>1195463.5562687165</v>
      </c>
      <c r="W891" s="47">
        <f t="shared" si="57"/>
        <v>617511.79108228267</v>
      </c>
      <c r="Z891" s="54"/>
    </row>
    <row r="892" spans="5:26" x14ac:dyDescent="0.2">
      <c r="E892" s="13">
        <v>126589</v>
      </c>
      <c r="F892" s="13" t="s">
        <v>73</v>
      </c>
      <c r="G892" s="47">
        <v>36.236800000000002</v>
      </c>
      <c r="H892" s="47">
        <v>5.9332000000000003</v>
      </c>
      <c r="I892" s="47">
        <v>1.58</v>
      </c>
      <c r="J892" s="47">
        <v>1.47</v>
      </c>
      <c r="K892" s="47">
        <v>0.43</v>
      </c>
      <c r="L892" s="47">
        <v>45.65</v>
      </c>
      <c r="M892" s="47">
        <v>2</v>
      </c>
      <c r="N892" s="47">
        <v>45.65</v>
      </c>
      <c r="O892" s="47">
        <v>0</v>
      </c>
      <c r="P892" s="38">
        <f t="shared" si="55"/>
        <v>0.57492595837897043</v>
      </c>
      <c r="R892" s="38">
        <f t="shared" si="56"/>
        <v>0.57492595837897043</v>
      </c>
      <c r="S892" s="38"/>
      <c r="T892" s="47">
        <v>43939542.14465934</v>
      </c>
      <c r="U892" s="47"/>
      <c r="V892" s="47">
        <f t="shared" si="54"/>
        <v>43939542.14465934</v>
      </c>
      <c r="W892" s="47">
        <f t="shared" si="57"/>
        <v>25261983.378251433</v>
      </c>
      <c r="Z892" s="54"/>
    </row>
    <row r="893" spans="5:26" x14ac:dyDescent="0.2">
      <c r="E893" s="13">
        <v>126588</v>
      </c>
      <c r="F893" s="13" t="s">
        <v>73</v>
      </c>
      <c r="G893" s="47">
        <v>1.9770000000000001</v>
      </c>
      <c r="H893" s="47">
        <v>0.23100000000000001</v>
      </c>
      <c r="I893" s="47">
        <v>0</v>
      </c>
      <c r="J893" s="47">
        <v>0</v>
      </c>
      <c r="K893" s="47">
        <v>0</v>
      </c>
      <c r="L893" s="47">
        <v>2.2080000000000002</v>
      </c>
      <c r="M893" s="47">
        <v>2</v>
      </c>
      <c r="N893" s="47">
        <v>2.2080000000000002</v>
      </c>
      <c r="O893" s="47">
        <v>0</v>
      </c>
      <c r="P893" s="38">
        <f t="shared" si="55"/>
        <v>0.62122961956521738</v>
      </c>
      <c r="R893" s="38">
        <f t="shared" si="56"/>
        <v>0.62122961956521738</v>
      </c>
      <c r="S893" s="38"/>
      <c r="T893" s="47">
        <v>2125268.5444777184</v>
      </c>
      <c r="U893" s="47"/>
      <c r="V893" s="47">
        <f t="shared" si="54"/>
        <v>2125268.5444777184</v>
      </c>
      <c r="W893" s="47">
        <f t="shared" si="57"/>
        <v>1320279.7693598163</v>
      </c>
      <c r="Z893" s="54"/>
    </row>
    <row r="894" spans="5:26" x14ac:dyDescent="0.2">
      <c r="E894" s="13">
        <v>126587</v>
      </c>
      <c r="F894" s="13" t="s">
        <v>73</v>
      </c>
      <c r="G894" s="47">
        <v>1.34</v>
      </c>
      <c r="H894" s="47">
        <v>0.1</v>
      </c>
      <c r="I894" s="47">
        <v>0</v>
      </c>
      <c r="J894" s="47">
        <v>0</v>
      </c>
      <c r="K894" s="47">
        <v>0</v>
      </c>
      <c r="L894" s="47">
        <v>1.4400000000000002</v>
      </c>
      <c r="M894" s="47">
        <v>2</v>
      </c>
      <c r="N894" s="47">
        <v>1.44</v>
      </c>
      <c r="O894" s="47">
        <v>0</v>
      </c>
      <c r="P894" s="38">
        <f t="shared" si="55"/>
        <v>0.63090277777777781</v>
      </c>
      <c r="R894" s="38">
        <f t="shared" si="56"/>
        <v>0.63090277777777781</v>
      </c>
      <c r="S894" s="38"/>
      <c r="T894" s="47">
        <v>1386044.7029202511</v>
      </c>
      <c r="U894" s="47"/>
      <c r="V894" s="47">
        <f t="shared" si="54"/>
        <v>1386044.7029202511</v>
      </c>
      <c r="W894" s="47">
        <f t="shared" si="57"/>
        <v>874459.4531965612</v>
      </c>
      <c r="Z894" s="54"/>
    </row>
    <row r="895" spans="5:26" x14ac:dyDescent="0.2">
      <c r="E895" s="13">
        <v>126586</v>
      </c>
      <c r="F895" s="13" t="s">
        <v>73</v>
      </c>
      <c r="G895" s="47">
        <v>59.779000000000003</v>
      </c>
      <c r="H895" s="47">
        <v>5.4909999999999997</v>
      </c>
      <c r="I895" s="47">
        <v>1.2</v>
      </c>
      <c r="J895" s="47">
        <v>1.05</v>
      </c>
      <c r="K895" s="47">
        <v>1.22</v>
      </c>
      <c r="L895" s="47">
        <v>68.740000000000009</v>
      </c>
      <c r="M895" s="47">
        <v>2</v>
      </c>
      <c r="N895" s="47">
        <v>68.739999999999995</v>
      </c>
      <c r="O895" s="47">
        <v>0</v>
      </c>
      <c r="P895" s="38">
        <f t="shared" si="55"/>
        <v>0.60157804771603141</v>
      </c>
      <c r="R895" s="38">
        <f t="shared" si="56"/>
        <v>0.60157804771603141</v>
      </c>
      <c r="S895" s="38"/>
      <c r="T895" s="47">
        <v>66164383.943568088</v>
      </c>
      <c r="U895" s="47"/>
      <c r="V895" s="47">
        <f t="shared" si="54"/>
        <v>66164383.943568088</v>
      </c>
      <c r="W895" s="47">
        <f t="shared" si="57"/>
        <v>39803040.921105623</v>
      </c>
      <c r="Z895" s="54"/>
    </row>
    <row r="896" spans="5:26" x14ac:dyDescent="0.2">
      <c r="E896" s="13">
        <v>126584</v>
      </c>
      <c r="F896" s="13" t="s">
        <v>73</v>
      </c>
      <c r="G896" s="47">
        <v>1.212</v>
      </c>
      <c r="H896" s="47">
        <v>0.05</v>
      </c>
      <c r="I896" s="47">
        <v>0</v>
      </c>
      <c r="J896" s="47">
        <v>0</v>
      </c>
      <c r="K896" s="47">
        <v>0</v>
      </c>
      <c r="L896" s="47">
        <v>1.262</v>
      </c>
      <c r="M896" s="47">
        <v>2</v>
      </c>
      <c r="N896" s="47">
        <v>1.262</v>
      </c>
      <c r="O896" s="47">
        <v>0</v>
      </c>
      <c r="P896" s="38">
        <f t="shared" si="55"/>
        <v>0.63910459587955637</v>
      </c>
      <c r="R896" s="38">
        <f t="shared" si="56"/>
        <v>0.63910459587955637</v>
      </c>
      <c r="S896" s="38"/>
      <c r="T896" s="47">
        <v>1214714.1771426089</v>
      </c>
      <c r="U896" s="47"/>
      <c r="V896" s="47">
        <f t="shared" si="54"/>
        <v>1214714.1771426089</v>
      </c>
      <c r="W896" s="47">
        <f t="shared" si="57"/>
        <v>776329.41329189495</v>
      </c>
      <c r="Z896" s="54"/>
    </row>
    <row r="897" spans="5:26" x14ac:dyDescent="0.2">
      <c r="E897" s="13">
        <v>126583</v>
      </c>
      <c r="F897" s="13" t="s">
        <v>73</v>
      </c>
      <c r="G897" s="47">
        <v>0.66800000000000004</v>
      </c>
      <c r="H897" s="47">
        <v>0.01</v>
      </c>
      <c r="I897" s="47">
        <v>0</v>
      </c>
      <c r="J897" s="47">
        <v>0</v>
      </c>
      <c r="K897" s="47">
        <v>0</v>
      </c>
      <c r="L897" s="47">
        <v>0.67800000000000005</v>
      </c>
      <c r="M897" s="47">
        <v>2</v>
      </c>
      <c r="N897" s="47">
        <v>0.67800000000000005</v>
      </c>
      <c r="O897" s="47">
        <v>0</v>
      </c>
      <c r="P897" s="38">
        <f t="shared" si="55"/>
        <v>0.64594395280235983</v>
      </c>
      <c r="R897" s="38">
        <f t="shared" si="56"/>
        <v>0.64594395280235983</v>
      </c>
      <c r="S897" s="38"/>
      <c r="T897" s="47">
        <v>652596.04762495169</v>
      </c>
      <c r="U897" s="47"/>
      <c r="V897" s="47">
        <f t="shared" si="54"/>
        <v>652596.04762495169</v>
      </c>
      <c r="W897" s="47">
        <f t="shared" si="57"/>
        <v>421540.47058605839</v>
      </c>
      <c r="Z897" s="54"/>
    </row>
    <row r="898" spans="5:26" x14ac:dyDescent="0.2">
      <c r="E898" s="13">
        <v>126582</v>
      </c>
      <c r="F898" s="13" t="s">
        <v>73</v>
      </c>
      <c r="G898" s="47">
        <v>33.618000000000002</v>
      </c>
      <c r="H898" s="47">
        <v>5.71</v>
      </c>
      <c r="I898" s="47">
        <v>0.78</v>
      </c>
      <c r="J898" s="47">
        <v>0.3</v>
      </c>
      <c r="K898" s="47">
        <v>0.52</v>
      </c>
      <c r="L898" s="47">
        <v>40.928000000000004</v>
      </c>
      <c r="M898" s="47">
        <v>2</v>
      </c>
      <c r="N898" s="47">
        <v>46.44</v>
      </c>
      <c r="O898" s="47">
        <v>5.5119999999999933</v>
      </c>
      <c r="P898" s="38">
        <f t="shared" si="55"/>
        <v>0.59156201133698205</v>
      </c>
      <c r="R898" s="38">
        <f t="shared" si="56"/>
        <v>0.59156201133698205</v>
      </c>
      <c r="S898" s="38"/>
      <c r="T898" s="47">
        <v>44699941.669178091</v>
      </c>
      <c r="U898" s="47"/>
      <c r="V898" s="47">
        <f t="shared" si="54"/>
        <v>44699941.669178091</v>
      </c>
      <c r="W898" s="47">
        <f t="shared" si="57"/>
        <v>26442787.400464766</v>
      </c>
      <c r="Z898" s="54"/>
    </row>
    <row r="899" spans="5:26" x14ac:dyDescent="0.2">
      <c r="E899" s="13">
        <v>126581</v>
      </c>
      <c r="F899" s="13" t="s">
        <v>73</v>
      </c>
      <c r="G899" s="47">
        <v>0.55100000000000005</v>
      </c>
      <c r="H899" s="47">
        <v>0.29899999999999999</v>
      </c>
      <c r="I899" s="47">
        <v>0</v>
      </c>
      <c r="J899" s="47">
        <v>0.28999999999999998</v>
      </c>
      <c r="K899" s="47">
        <v>0</v>
      </c>
      <c r="L899" s="47">
        <v>1.1400000000000001</v>
      </c>
      <c r="M899" s="47">
        <v>2</v>
      </c>
      <c r="N899" s="47">
        <v>1.1399999999999999</v>
      </c>
      <c r="O899" s="47">
        <v>0</v>
      </c>
      <c r="P899" s="38">
        <f t="shared" si="55"/>
        <v>0.43796052631578947</v>
      </c>
      <c r="R899" s="38">
        <f t="shared" si="56"/>
        <v>0.43796052631578947</v>
      </c>
      <c r="S899" s="38"/>
      <c r="T899" s="47">
        <v>1097285.3898118655</v>
      </c>
      <c r="U899" s="47"/>
      <c r="V899" s="47">
        <f t="shared" si="54"/>
        <v>1097285.3898118655</v>
      </c>
      <c r="W899" s="47">
        <f t="shared" si="57"/>
        <v>480567.68684063083</v>
      </c>
      <c r="Z899" s="54"/>
    </row>
    <row r="900" spans="5:26" x14ac:dyDescent="0.2">
      <c r="E900" s="13">
        <v>126580</v>
      </c>
      <c r="F900" s="13" t="s">
        <v>73</v>
      </c>
      <c r="G900" s="47">
        <v>28.713999999999999</v>
      </c>
      <c r="H900" s="47">
        <v>6.74</v>
      </c>
      <c r="I900" s="47">
        <v>0.97</v>
      </c>
      <c r="J900" s="47">
        <v>0</v>
      </c>
      <c r="K900" s="47">
        <v>0</v>
      </c>
      <c r="L900" s="47">
        <v>36.423999999999999</v>
      </c>
      <c r="M900" s="47">
        <v>2</v>
      </c>
      <c r="N900" s="47">
        <v>36.423999999999999</v>
      </c>
      <c r="O900" s="47">
        <v>0</v>
      </c>
      <c r="P900" s="38">
        <f t="shared" si="55"/>
        <v>0.58646359543158366</v>
      </c>
      <c r="R900" s="38">
        <f t="shared" si="56"/>
        <v>0.58646359543158366</v>
      </c>
      <c r="S900" s="38"/>
      <c r="T900" s="47">
        <v>35059230.735532798</v>
      </c>
      <c r="U900" s="47"/>
      <c r="V900" s="47">
        <f t="shared" si="54"/>
        <v>35059230.735532798</v>
      </c>
      <c r="W900" s="47">
        <f t="shared" si="57"/>
        <v>20560962.510226049</v>
      </c>
      <c r="Z900" s="54"/>
    </row>
    <row r="901" spans="5:26" x14ac:dyDescent="0.2">
      <c r="E901" s="13">
        <v>126579</v>
      </c>
      <c r="F901" s="13" t="s">
        <v>73</v>
      </c>
      <c r="G901" s="47">
        <v>0.501</v>
      </c>
      <c r="H901" s="47">
        <v>0.46500000000000002</v>
      </c>
      <c r="I901" s="47">
        <v>0</v>
      </c>
      <c r="J901" s="47">
        <v>0</v>
      </c>
      <c r="K901" s="47">
        <v>0</v>
      </c>
      <c r="L901" s="47">
        <v>0.96599999999999997</v>
      </c>
      <c r="M901" s="47">
        <v>2</v>
      </c>
      <c r="N901" s="47">
        <v>0.96599999999999997</v>
      </c>
      <c r="O901" s="47">
        <v>0</v>
      </c>
      <c r="P901" s="38">
        <f t="shared" si="55"/>
        <v>0.51762422360248439</v>
      </c>
      <c r="R901" s="38">
        <f t="shared" si="56"/>
        <v>0.51762422360248439</v>
      </c>
      <c r="S901" s="38"/>
      <c r="T901" s="47">
        <v>929804.98820900184</v>
      </c>
      <c r="U901" s="47"/>
      <c r="V901" s="47">
        <f t="shared" si="54"/>
        <v>929804.98820900184</v>
      </c>
      <c r="W901" s="47">
        <f t="shared" si="57"/>
        <v>481289.58512340172</v>
      </c>
      <c r="Z901" s="54"/>
    </row>
    <row r="902" spans="5:26" x14ac:dyDescent="0.2">
      <c r="E902" s="13">
        <v>126578</v>
      </c>
      <c r="F902" s="13" t="s">
        <v>73</v>
      </c>
      <c r="G902" s="47">
        <v>0.72</v>
      </c>
      <c r="H902" s="47">
        <v>1.05</v>
      </c>
      <c r="I902" s="47">
        <v>0</v>
      </c>
      <c r="J902" s="47">
        <v>0</v>
      </c>
      <c r="K902" s="47">
        <v>0</v>
      </c>
      <c r="L902" s="47">
        <v>1.77</v>
      </c>
      <c r="M902" s="47">
        <v>2</v>
      </c>
      <c r="N902" s="47">
        <v>1.77</v>
      </c>
      <c r="O902" s="47">
        <v>0</v>
      </c>
      <c r="P902" s="38">
        <f t="shared" si="55"/>
        <v>0.48686440677966103</v>
      </c>
      <c r="R902" s="38">
        <f t="shared" si="56"/>
        <v>0.48686440677966103</v>
      </c>
      <c r="S902" s="38"/>
      <c r="T902" s="47">
        <v>1703679.9473394752</v>
      </c>
      <c r="U902" s="47"/>
      <c r="V902" s="47">
        <f t="shared" si="54"/>
        <v>1703679.9473394752</v>
      </c>
      <c r="W902" s="47">
        <f t="shared" si="57"/>
        <v>829461.12690383766</v>
      </c>
      <c r="Z902" s="54"/>
    </row>
    <row r="903" spans="5:26" x14ac:dyDescent="0.2">
      <c r="E903" s="13">
        <v>126577</v>
      </c>
      <c r="F903" s="13" t="s">
        <v>73</v>
      </c>
      <c r="G903" s="47">
        <v>32.546999999999997</v>
      </c>
      <c r="H903" s="47">
        <v>4.7169999999999996</v>
      </c>
      <c r="I903" s="47">
        <v>2.86</v>
      </c>
      <c r="J903" s="47">
        <v>1.19</v>
      </c>
      <c r="K903" s="47">
        <v>0</v>
      </c>
      <c r="L903" s="47">
        <v>41.313999999999993</v>
      </c>
      <c r="M903" s="47">
        <v>2</v>
      </c>
      <c r="N903" s="47">
        <v>41.295999999999999</v>
      </c>
      <c r="O903" s="47">
        <v>-1.7999999999993577E-2</v>
      </c>
      <c r="P903" s="38">
        <f t="shared" si="55"/>
        <v>0.56987764438204969</v>
      </c>
      <c r="R903" s="38">
        <f t="shared" si="56"/>
        <v>0.56987764438204969</v>
      </c>
      <c r="S903" s="38"/>
      <c r="T903" s="47">
        <v>39748681.980412975</v>
      </c>
      <c r="U903" s="47"/>
      <c r="V903" s="47">
        <f t="shared" si="54"/>
        <v>39748681.980412975</v>
      </c>
      <c r="W903" s="47">
        <f t="shared" si="57"/>
        <v>22651885.254288971</v>
      </c>
      <c r="Z903" s="54"/>
    </row>
    <row r="904" spans="5:26" x14ac:dyDescent="0.2">
      <c r="E904" s="13">
        <v>126576</v>
      </c>
      <c r="F904" s="13" t="s">
        <v>73</v>
      </c>
      <c r="G904" s="47">
        <v>1.24</v>
      </c>
      <c r="H904" s="47">
        <v>0.1</v>
      </c>
      <c r="I904" s="47">
        <v>0</v>
      </c>
      <c r="J904" s="47">
        <v>0</v>
      </c>
      <c r="K904" s="47">
        <v>0</v>
      </c>
      <c r="L904" s="47">
        <v>1.34</v>
      </c>
      <c r="M904" s="47">
        <v>2</v>
      </c>
      <c r="N904" s="47">
        <v>1.34</v>
      </c>
      <c r="O904" s="47">
        <v>0</v>
      </c>
      <c r="P904" s="38">
        <f t="shared" si="55"/>
        <v>0.6294776119402985</v>
      </c>
      <c r="R904" s="38">
        <f t="shared" si="56"/>
        <v>0.6294776119402985</v>
      </c>
      <c r="S904" s="38"/>
      <c r="T904" s="47">
        <v>1289791.5985507891</v>
      </c>
      <c r="U904" s="47"/>
      <c r="V904" s="47">
        <f t="shared" si="54"/>
        <v>1289791.5985507891</v>
      </c>
      <c r="W904" s="47">
        <f t="shared" si="57"/>
        <v>811894.93535641092</v>
      </c>
      <c r="Z904" s="54"/>
    </row>
    <row r="905" spans="5:26" x14ac:dyDescent="0.2">
      <c r="E905" s="13">
        <v>126575</v>
      </c>
      <c r="F905" s="13" t="s">
        <v>73</v>
      </c>
      <c r="G905" s="47">
        <v>47.101999999999997</v>
      </c>
      <c r="H905" s="47">
        <v>4.742</v>
      </c>
      <c r="I905" s="47">
        <v>1.88</v>
      </c>
      <c r="J905" s="47">
        <v>1.49</v>
      </c>
      <c r="K905" s="47">
        <v>0.51</v>
      </c>
      <c r="L905" s="47">
        <v>55.723999999999997</v>
      </c>
      <c r="M905" s="47">
        <v>2</v>
      </c>
      <c r="N905" s="47">
        <v>55.723999999999997</v>
      </c>
      <c r="O905" s="47">
        <v>0</v>
      </c>
      <c r="P905" s="38">
        <f t="shared" si="55"/>
        <v>0.59083249587251452</v>
      </c>
      <c r="R905" s="38">
        <f t="shared" si="56"/>
        <v>0.59083249587251452</v>
      </c>
      <c r="S905" s="38"/>
      <c r="T905" s="47">
        <v>53636079.878838941</v>
      </c>
      <c r="U905" s="47"/>
      <c r="V905" s="47">
        <f t="shared" si="54"/>
        <v>53636079.878838941</v>
      </c>
      <c r="W905" s="47">
        <f t="shared" si="57"/>
        <v>31689938.943631969</v>
      </c>
      <c r="Z905" s="54"/>
    </row>
    <row r="906" spans="5:26" x14ac:dyDescent="0.2">
      <c r="E906" s="13">
        <v>126574</v>
      </c>
      <c r="F906" s="13" t="s">
        <v>73</v>
      </c>
      <c r="G906" s="47">
        <v>1.3480000000000001</v>
      </c>
      <c r="H906" s="47">
        <v>0.16</v>
      </c>
      <c r="I906" s="47">
        <v>0.1</v>
      </c>
      <c r="J906" s="47">
        <v>0</v>
      </c>
      <c r="K906" s="47">
        <v>0</v>
      </c>
      <c r="L906" s="47">
        <v>1.6080000000000001</v>
      </c>
      <c r="M906" s="47">
        <v>2</v>
      </c>
      <c r="N906" s="47">
        <v>1.6080000000000001</v>
      </c>
      <c r="O906" s="47">
        <v>0</v>
      </c>
      <c r="P906" s="38">
        <f t="shared" si="55"/>
        <v>0.59309701492537314</v>
      </c>
      <c r="R906" s="38">
        <f t="shared" si="56"/>
        <v>0.59309701492537314</v>
      </c>
      <c r="S906" s="38"/>
      <c r="T906" s="47">
        <v>1547749.9182609473</v>
      </c>
      <c r="U906" s="47"/>
      <c r="V906" s="47">
        <f t="shared" si="54"/>
        <v>1547749.9182609473</v>
      </c>
      <c r="W906" s="47">
        <f t="shared" si="57"/>
        <v>917965.85637155815</v>
      </c>
      <c r="Z906" s="54"/>
    </row>
    <row r="907" spans="5:26" x14ac:dyDescent="0.2">
      <c r="E907" s="13">
        <v>126573</v>
      </c>
      <c r="F907" s="13" t="s">
        <v>73</v>
      </c>
      <c r="G907" s="47">
        <v>0.252</v>
      </c>
      <c r="H907" s="47">
        <v>0</v>
      </c>
      <c r="I907" s="47">
        <v>0</v>
      </c>
      <c r="J907" s="47">
        <v>0</v>
      </c>
      <c r="K907" s="47">
        <v>0</v>
      </c>
      <c r="L907" s="47">
        <v>0.252</v>
      </c>
      <c r="M907" s="47">
        <v>2</v>
      </c>
      <c r="N907" s="47">
        <v>0.252</v>
      </c>
      <c r="O907" s="47">
        <v>0</v>
      </c>
      <c r="P907" s="38">
        <f t="shared" si="55"/>
        <v>0.65</v>
      </c>
      <c r="R907" s="38">
        <f t="shared" si="56"/>
        <v>0.65</v>
      </c>
      <c r="S907" s="38"/>
      <c r="T907" s="47">
        <v>242557.82301104395</v>
      </c>
      <c r="U907" s="47"/>
      <c r="V907" s="47">
        <f t="shared" si="54"/>
        <v>242557.82301104395</v>
      </c>
      <c r="W907" s="47">
        <f t="shared" si="57"/>
        <v>157662.58495717857</v>
      </c>
      <c r="Z907" s="54"/>
    </row>
    <row r="908" spans="5:26" x14ac:dyDescent="0.2">
      <c r="E908" s="13">
        <v>126572</v>
      </c>
      <c r="F908" s="13" t="s">
        <v>73</v>
      </c>
      <c r="G908" s="47">
        <v>0.33300000000000002</v>
      </c>
      <c r="H908" s="47">
        <v>4.9000000000000002E-2</v>
      </c>
      <c r="I908" s="47">
        <v>0</v>
      </c>
      <c r="J908" s="47">
        <v>0</v>
      </c>
      <c r="K908" s="47">
        <v>0</v>
      </c>
      <c r="L908" s="47">
        <v>0.38200000000000001</v>
      </c>
      <c r="M908" s="47">
        <v>2</v>
      </c>
      <c r="N908" s="47">
        <v>0.38200000000000001</v>
      </c>
      <c r="O908" s="47">
        <v>0</v>
      </c>
      <c r="P908" s="38">
        <f t="shared" si="55"/>
        <v>0.61472513089005243</v>
      </c>
      <c r="R908" s="38">
        <f t="shared" si="56"/>
        <v>0.61472513089005243</v>
      </c>
      <c r="S908" s="38"/>
      <c r="T908" s="47">
        <v>367686.85869134439</v>
      </c>
      <c r="U908" s="47"/>
      <c r="V908" s="47">
        <f t="shared" si="54"/>
        <v>367686.85869134439</v>
      </c>
      <c r="W908" s="47">
        <f t="shared" si="57"/>
        <v>226026.35233558889</v>
      </c>
      <c r="Z908" s="54"/>
    </row>
    <row r="909" spans="5:26" x14ac:dyDescent="0.2">
      <c r="E909" s="13">
        <v>126571</v>
      </c>
      <c r="F909" s="13" t="s">
        <v>73</v>
      </c>
      <c r="G909" s="47">
        <v>0.27500000000000002</v>
      </c>
      <c r="H909" s="47">
        <v>6.6000000000000003E-2</v>
      </c>
      <c r="I909" s="47">
        <v>0</v>
      </c>
      <c r="J909" s="47">
        <v>0.22500000000000001</v>
      </c>
      <c r="K909" s="47">
        <v>0.59599999999999997</v>
      </c>
      <c r="L909" s="47">
        <v>1.1619999999999999</v>
      </c>
      <c r="M909" s="47">
        <v>2</v>
      </c>
      <c r="N909" s="47">
        <v>1.1619999999999999</v>
      </c>
      <c r="O909" s="47">
        <v>0</v>
      </c>
      <c r="P909" s="38">
        <f t="shared" si="55"/>
        <v>0.24578313253012052</v>
      </c>
      <c r="R909" s="38">
        <f t="shared" si="56"/>
        <v>0.24578313253012052</v>
      </c>
      <c r="S909" s="38"/>
      <c r="T909" s="47">
        <v>1118461.0727731469</v>
      </c>
      <c r="U909" s="47"/>
      <c r="V909" s="47">
        <f t="shared" si="54"/>
        <v>1118461.0727731469</v>
      </c>
      <c r="W909" s="47">
        <f t="shared" si="57"/>
        <v>274898.86607918312</v>
      </c>
      <c r="Z909" s="54"/>
    </row>
    <row r="910" spans="5:26" x14ac:dyDescent="0.2">
      <c r="E910" s="13">
        <v>126570</v>
      </c>
      <c r="F910" s="13" t="s">
        <v>73</v>
      </c>
      <c r="G910" s="47">
        <v>95.673330000000007</v>
      </c>
      <c r="H910" s="47">
        <v>1.1499999999999999</v>
      </c>
      <c r="I910" s="47">
        <v>0</v>
      </c>
      <c r="J910" s="47">
        <v>0</v>
      </c>
      <c r="K910" s="47">
        <v>4.6699999999999997E-3</v>
      </c>
      <c r="L910" s="47">
        <v>96.828000000000017</v>
      </c>
      <c r="M910" s="47">
        <v>2</v>
      </c>
      <c r="N910" s="47">
        <v>96.828000000000003</v>
      </c>
      <c r="O910" s="47">
        <v>0</v>
      </c>
      <c r="P910" s="38">
        <f t="shared" si="55"/>
        <v>0.64670737286735236</v>
      </c>
      <c r="R910" s="38">
        <f t="shared" si="56"/>
        <v>0.64670737286735236</v>
      </c>
      <c r="S910" s="38"/>
      <c r="T910" s="47">
        <v>93199955.898862556</v>
      </c>
      <c r="U910" s="47"/>
      <c r="V910" s="47">
        <f t="shared" si="54"/>
        <v>93199955.898862556</v>
      </c>
      <c r="W910" s="47">
        <f t="shared" si="57"/>
        <v>60273098.630706504</v>
      </c>
      <c r="Z910" s="54"/>
    </row>
    <row r="911" spans="5:26" x14ac:dyDescent="0.2">
      <c r="E911" s="13">
        <v>126569</v>
      </c>
      <c r="F911" s="13" t="s">
        <v>73</v>
      </c>
      <c r="G911" s="47">
        <v>0.224</v>
      </c>
      <c r="H911" s="47">
        <v>0</v>
      </c>
      <c r="I911" s="47">
        <v>0</v>
      </c>
      <c r="J911" s="47">
        <v>0</v>
      </c>
      <c r="K911" s="47">
        <v>0</v>
      </c>
      <c r="L911" s="47">
        <v>0.224</v>
      </c>
      <c r="M911" s="47">
        <v>2</v>
      </c>
      <c r="N911" s="47">
        <v>0.224</v>
      </c>
      <c r="O911" s="47">
        <v>0</v>
      </c>
      <c r="P911" s="38">
        <f t="shared" si="55"/>
        <v>0.65</v>
      </c>
      <c r="R911" s="38">
        <f t="shared" si="56"/>
        <v>0.65</v>
      </c>
      <c r="S911" s="38"/>
      <c r="T911" s="47">
        <v>215606.95378759463</v>
      </c>
      <c r="U911" s="47"/>
      <c r="V911" s="47">
        <f t="shared" si="54"/>
        <v>215606.95378759463</v>
      </c>
      <c r="W911" s="47">
        <f t="shared" si="57"/>
        <v>140144.51996193652</v>
      </c>
      <c r="Z911" s="54"/>
    </row>
    <row r="912" spans="5:26" x14ac:dyDescent="0.2">
      <c r="E912" s="13">
        <v>126568</v>
      </c>
      <c r="F912" s="13" t="s">
        <v>73</v>
      </c>
      <c r="G912" s="47">
        <v>1.64</v>
      </c>
      <c r="H912" s="47">
        <v>0</v>
      </c>
      <c r="I912" s="47">
        <v>0</v>
      </c>
      <c r="J912" s="47">
        <v>0</v>
      </c>
      <c r="K912" s="47">
        <v>0</v>
      </c>
      <c r="L912" s="47">
        <v>1.64</v>
      </c>
      <c r="M912" s="47">
        <v>2</v>
      </c>
      <c r="N912" s="47">
        <v>1.64</v>
      </c>
      <c r="O912" s="47">
        <v>0</v>
      </c>
      <c r="P912" s="38">
        <f t="shared" si="55"/>
        <v>0.65</v>
      </c>
      <c r="R912" s="38">
        <f t="shared" si="56"/>
        <v>0.65</v>
      </c>
      <c r="S912" s="38"/>
      <c r="T912" s="47">
        <v>1578550.9116591748</v>
      </c>
      <c r="U912" s="47"/>
      <c r="V912" s="47">
        <f t="shared" si="54"/>
        <v>1578550.9116591748</v>
      </c>
      <c r="W912" s="47">
        <f t="shared" si="57"/>
        <v>1026058.0925784637</v>
      </c>
      <c r="Z912" s="54"/>
    </row>
    <row r="913" spans="5:26" x14ac:dyDescent="0.2">
      <c r="E913" s="13">
        <v>126567</v>
      </c>
      <c r="F913" s="13" t="s">
        <v>73</v>
      </c>
      <c r="G913" s="47">
        <v>0.192</v>
      </c>
      <c r="H913" s="47">
        <v>0</v>
      </c>
      <c r="I913" s="47">
        <v>0</v>
      </c>
      <c r="J913" s="47">
        <v>0</v>
      </c>
      <c r="K913" s="47">
        <v>0</v>
      </c>
      <c r="L913" s="47">
        <v>0.192</v>
      </c>
      <c r="M913" s="47">
        <v>2</v>
      </c>
      <c r="N913" s="47">
        <v>0.192</v>
      </c>
      <c r="O913" s="47">
        <v>0</v>
      </c>
      <c r="P913" s="38">
        <f t="shared" si="55"/>
        <v>0.65</v>
      </c>
      <c r="R913" s="38">
        <f t="shared" si="56"/>
        <v>0.65</v>
      </c>
      <c r="S913" s="38"/>
      <c r="T913" s="47">
        <v>184805.96038936681</v>
      </c>
      <c r="U913" s="47"/>
      <c r="V913" s="47">
        <f t="shared" si="54"/>
        <v>184805.96038936681</v>
      </c>
      <c r="W913" s="47">
        <f t="shared" si="57"/>
        <v>120123.87425308843</v>
      </c>
      <c r="Z913" s="54"/>
    </row>
    <row r="914" spans="5:26" x14ac:dyDescent="0.2">
      <c r="E914" s="13">
        <v>126566</v>
      </c>
      <c r="F914" s="13" t="s">
        <v>73</v>
      </c>
      <c r="G914" s="47">
        <v>0.62</v>
      </c>
      <c r="H914" s="47">
        <v>0</v>
      </c>
      <c r="I914" s="47">
        <v>0</v>
      </c>
      <c r="J914" s="47">
        <v>0</v>
      </c>
      <c r="K914" s="47">
        <v>0</v>
      </c>
      <c r="L914" s="47">
        <v>0.62</v>
      </c>
      <c r="M914" s="47">
        <v>2</v>
      </c>
      <c r="N914" s="47">
        <v>0.62</v>
      </c>
      <c r="O914" s="47">
        <v>0</v>
      </c>
      <c r="P914" s="38">
        <f t="shared" si="55"/>
        <v>0.65</v>
      </c>
      <c r="R914" s="38">
        <f t="shared" si="56"/>
        <v>0.65</v>
      </c>
      <c r="S914" s="38"/>
      <c r="T914" s="47">
        <v>596769.24709066376</v>
      </c>
      <c r="U914" s="47"/>
      <c r="V914" s="47">
        <f t="shared" si="54"/>
        <v>596769.24709066376</v>
      </c>
      <c r="W914" s="47">
        <f t="shared" si="57"/>
        <v>387900.01060893148</v>
      </c>
      <c r="Z914" s="54"/>
    </row>
    <row r="915" spans="5:26" x14ac:dyDescent="0.2">
      <c r="E915" s="13">
        <v>126565</v>
      </c>
      <c r="F915" s="13" t="s">
        <v>73</v>
      </c>
      <c r="G915" s="47">
        <v>0.85399999999999998</v>
      </c>
      <c r="H915" s="47">
        <v>0</v>
      </c>
      <c r="I915" s="47">
        <v>0</v>
      </c>
      <c r="J915" s="47">
        <v>0</v>
      </c>
      <c r="K915" s="47">
        <v>0</v>
      </c>
      <c r="L915" s="47">
        <v>0.85399999999999998</v>
      </c>
      <c r="M915" s="47">
        <v>2</v>
      </c>
      <c r="N915" s="47">
        <v>0.85399999999999998</v>
      </c>
      <c r="O915" s="47">
        <v>0</v>
      </c>
      <c r="P915" s="38">
        <f t="shared" si="55"/>
        <v>0.65</v>
      </c>
      <c r="R915" s="38">
        <f t="shared" si="56"/>
        <v>0.65</v>
      </c>
      <c r="S915" s="38"/>
      <c r="T915" s="47">
        <v>822001.51131520444</v>
      </c>
      <c r="U915" s="47"/>
      <c r="V915" s="47">
        <f t="shared" ref="V915:V978" si="58">IF(F915="Operational",T915,0)</f>
        <v>822001.51131520444</v>
      </c>
      <c r="W915" s="47">
        <f t="shared" si="57"/>
        <v>534300.98235488287</v>
      </c>
      <c r="Z915" s="54"/>
    </row>
    <row r="916" spans="5:26" x14ac:dyDescent="0.2">
      <c r="E916" s="13">
        <v>126564</v>
      </c>
      <c r="F916" s="13" t="s">
        <v>73</v>
      </c>
      <c r="G916" s="47">
        <v>8.7102000000000004</v>
      </c>
      <c r="H916" s="47">
        <v>9.6077999999999992</v>
      </c>
      <c r="I916" s="47">
        <v>3.82</v>
      </c>
      <c r="J916" s="47">
        <v>0.77</v>
      </c>
      <c r="K916" s="47">
        <v>3.59</v>
      </c>
      <c r="L916" s="47">
        <v>26.497999999999998</v>
      </c>
      <c r="M916" s="47">
        <v>2</v>
      </c>
      <c r="N916" s="47">
        <v>26.498000000000001</v>
      </c>
      <c r="O916" s="47">
        <v>0</v>
      </c>
      <c r="P916" s="38">
        <f t="shared" ref="P916:P979" si="59">IF(L916=0,"", MAX(((SUMPRODUCT(G916:K916,$F$10:$J$10)/L916)),0.1))</f>
        <v>0.3913146275190581</v>
      </c>
      <c r="R916" s="38">
        <f t="shared" ref="R916:R979" si="60">IF(L916=0,$I$4,P916)</f>
        <v>0.3913146275190581</v>
      </c>
      <c r="S916" s="38"/>
      <c r="T916" s="47">
        <v>25505147.59582001</v>
      </c>
      <c r="U916" s="47"/>
      <c r="V916" s="47">
        <f t="shared" si="58"/>
        <v>25505147.59582001</v>
      </c>
      <c r="W916" s="47">
        <f t="shared" ref="W916:W979" si="61">V916*R916</f>
        <v>9980537.3312769067</v>
      </c>
      <c r="Z916" s="54"/>
    </row>
    <row r="917" spans="5:26" x14ac:dyDescent="0.2">
      <c r="E917" s="13">
        <v>126563</v>
      </c>
      <c r="F917" s="13" t="s">
        <v>73</v>
      </c>
      <c r="G917" s="47">
        <v>1.25</v>
      </c>
      <c r="H917" s="47">
        <v>0</v>
      </c>
      <c r="I917" s="47">
        <v>0</v>
      </c>
      <c r="J917" s="47">
        <v>0</v>
      </c>
      <c r="K917" s="47">
        <v>0</v>
      </c>
      <c r="L917" s="47">
        <v>1.25</v>
      </c>
      <c r="M917" s="47">
        <v>2</v>
      </c>
      <c r="N917" s="47">
        <v>1.25</v>
      </c>
      <c r="O917" s="47">
        <v>0</v>
      </c>
      <c r="P917" s="38">
        <f t="shared" si="59"/>
        <v>0.65</v>
      </c>
      <c r="R917" s="38">
        <f t="shared" si="60"/>
        <v>0.65</v>
      </c>
      <c r="S917" s="38"/>
      <c r="T917" s="47">
        <v>1203163.8046182734</v>
      </c>
      <c r="U917" s="47"/>
      <c r="V917" s="47">
        <f t="shared" si="58"/>
        <v>1203163.8046182734</v>
      </c>
      <c r="W917" s="47">
        <f t="shared" si="61"/>
        <v>782056.47300187778</v>
      </c>
      <c r="Z917" s="54"/>
    </row>
    <row r="918" spans="5:26" x14ac:dyDescent="0.2">
      <c r="E918" s="13">
        <v>126562</v>
      </c>
      <c r="F918" s="13" t="s">
        <v>73</v>
      </c>
      <c r="G918" s="47">
        <v>14.738</v>
      </c>
      <c r="H918" s="47">
        <v>2.4580000000000002</v>
      </c>
      <c r="I918" s="47">
        <v>0</v>
      </c>
      <c r="J918" s="47">
        <v>0</v>
      </c>
      <c r="K918" s="47">
        <v>0</v>
      </c>
      <c r="L918" s="47">
        <v>17.195999999999998</v>
      </c>
      <c r="M918" s="47">
        <v>2</v>
      </c>
      <c r="N918" s="47">
        <v>17.196000000000002</v>
      </c>
      <c r="O918" s="47">
        <v>0</v>
      </c>
      <c r="P918" s="38">
        <f t="shared" si="59"/>
        <v>0.61069143986973728</v>
      </c>
      <c r="R918" s="38">
        <f t="shared" si="60"/>
        <v>0.61069143986973728</v>
      </c>
      <c r="S918" s="38"/>
      <c r="T918" s="47">
        <v>16551683.827372666</v>
      </c>
      <c r="U918" s="47"/>
      <c r="V918" s="47">
        <f t="shared" si="58"/>
        <v>16551683.827372666</v>
      </c>
      <c r="W918" s="47">
        <f t="shared" si="61"/>
        <v>10107971.628806857</v>
      </c>
      <c r="Z918" s="54"/>
    </row>
    <row r="919" spans="5:26" x14ac:dyDescent="0.2">
      <c r="E919" s="13">
        <v>126561</v>
      </c>
      <c r="F919" s="13" t="s">
        <v>73</v>
      </c>
      <c r="G919" s="47">
        <v>1.1719999999999999</v>
      </c>
      <c r="H919" s="47">
        <v>0</v>
      </c>
      <c r="I919" s="47">
        <v>0.04</v>
      </c>
      <c r="J919" s="47">
        <v>0</v>
      </c>
      <c r="K919" s="47">
        <v>0</v>
      </c>
      <c r="L919" s="47">
        <v>1.212</v>
      </c>
      <c r="M919" s="47">
        <v>2</v>
      </c>
      <c r="N919" s="47">
        <v>1.212</v>
      </c>
      <c r="O919" s="47">
        <v>0</v>
      </c>
      <c r="P919" s="38">
        <f t="shared" si="59"/>
        <v>0.63432343234323441</v>
      </c>
      <c r="R919" s="38">
        <f t="shared" si="60"/>
        <v>0.63432343234323441</v>
      </c>
      <c r="S919" s="38"/>
      <c r="T919" s="47">
        <v>1166587.6249578779</v>
      </c>
      <c r="U919" s="47"/>
      <c r="V919" s="47">
        <f t="shared" si="58"/>
        <v>1166587.6249578779</v>
      </c>
      <c r="W919" s="47">
        <f t="shared" si="61"/>
        <v>739993.86639242293</v>
      </c>
      <c r="Z919" s="54"/>
    </row>
    <row r="920" spans="5:26" x14ac:dyDescent="0.2">
      <c r="E920" s="13">
        <v>126557</v>
      </c>
      <c r="F920" s="13" t="s">
        <v>73</v>
      </c>
      <c r="G920" s="47">
        <v>3.44E-2</v>
      </c>
      <c r="H920" s="47">
        <v>0</v>
      </c>
      <c r="I920" s="47">
        <v>0</v>
      </c>
      <c r="J920" s="47">
        <v>0</v>
      </c>
      <c r="K920" s="47">
        <v>0</v>
      </c>
      <c r="L920" s="47">
        <v>3.44E-2</v>
      </c>
      <c r="M920" s="47">
        <v>2</v>
      </c>
      <c r="N920" s="47">
        <v>3.44E-2</v>
      </c>
      <c r="O920" s="47">
        <v>0</v>
      </c>
      <c r="P920" s="38">
        <f t="shared" si="59"/>
        <v>0.65</v>
      </c>
      <c r="R920" s="38">
        <f t="shared" si="60"/>
        <v>0.65</v>
      </c>
      <c r="S920" s="38"/>
      <c r="T920" s="47">
        <v>33111.067903094896</v>
      </c>
      <c r="U920" s="47"/>
      <c r="V920" s="47">
        <f t="shared" si="58"/>
        <v>33111.067903094896</v>
      </c>
      <c r="W920" s="47">
        <f t="shared" si="61"/>
        <v>21522.194137011684</v>
      </c>
      <c r="Z920" s="54"/>
    </row>
    <row r="921" spans="5:26" x14ac:dyDescent="0.2">
      <c r="E921" s="13">
        <v>126556</v>
      </c>
      <c r="F921" s="13" t="s">
        <v>73</v>
      </c>
      <c r="G921" s="47">
        <v>1.298</v>
      </c>
      <c r="H921" s="47">
        <v>0.2</v>
      </c>
      <c r="I921" s="47">
        <v>1.2E-2</v>
      </c>
      <c r="J921" s="47">
        <v>0</v>
      </c>
      <c r="K921" s="47">
        <v>0</v>
      </c>
      <c r="L921" s="47">
        <v>1.51</v>
      </c>
      <c r="M921" s="47">
        <v>2</v>
      </c>
      <c r="N921" s="47">
        <v>1.51</v>
      </c>
      <c r="O921" s="47">
        <v>0</v>
      </c>
      <c r="P921" s="38">
        <f t="shared" si="59"/>
        <v>0.60980132450331126</v>
      </c>
      <c r="R921" s="38">
        <f t="shared" si="60"/>
        <v>0.60980132450331126</v>
      </c>
      <c r="S921" s="38"/>
      <c r="T921" s="47">
        <v>1453421.8759788745</v>
      </c>
      <c r="U921" s="47"/>
      <c r="V921" s="47">
        <f t="shared" si="58"/>
        <v>1453421.8759788745</v>
      </c>
      <c r="W921" s="47">
        <f t="shared" si="61"/>
        <v>886298.58503400511</v>
      </c>
      <c r="Z921" s="54"/>
    </row>
    <row r="922" spans="5:26" x14ac:dyDescent="0.2">
      <c r="E922" s="13">
        <v>126555</v>
      </c>
      <c r="F922" s="13" t="s">
        <v>73</v>
      </c>
      <c r="G922" s="47">
        <v>35.51</v>
      </c>
      <c r="H922" s="47">
        <v>0.56999999999999995</v>
      </c>
      <c r="I922" s="47">
        <v>0</v>
      </c>
      <c r="J922" s="47">
        <v>0</v>
      </c>
      <c r="K922" s="47">
        <v>0</v>
      </c>
      <c r="L922" s="47">
        <v>36.08</v>
      </c>
      <c r="M922" s="47">
        <v>2</v>
      </c>
      <c r="N922" s="47">
        <v>36.08</v>
      </c>
      <c r="O922" s="47">
        <v>0</v>
      </c>
      <c r="P922" s="38">
        <f t="shared" si="59"/>
        <v>0.64565548780487803</v>
      </c>
      <c r="R922" s="38">
        <f t="shared" si="60"/>
        <v>0.64565548780487803</v>
      </c>
      <c r="S922" s="38"/>
      <c r="T922" s="47">
        <v>34728120.056501836</v>
      </c>
      <c r="U922" s="47"/>
      <c r="V922" s="47">
        <f t="shared" si="58"/>
        <v>34728120.056501836</v>
      </c>
      <c r="W922" s="47">
        <f t="shared" si="61"/>
        <v>22422401.295627061</v>
      </c>
      <c r="Z922" s="54"/>
    </row>
    <row r="923" spans="5:26" x14ac:dyDescent="0.2">
      <c r="E923" s="13">
        <v>126554</v>
      </c>
      <c r="F923" s="13" t="s">
        <v>73</v>
      </c>
      <c r="G923" s="47">
        <v>1.1599999999999999</v>
      </c>
      <c r="H923" s="47">
        <v>0</v>
      </c>
      <c r="I923" s="47">
        <v>0</v>
      </c>
      <c r="J923" s="47">
        <v>0</v>
      </c>
      <c r="K923" s="47">
        <v>0</v>
      </c>
      <c r="L923" s="47">
        <v>1.1599999999999999</v>
      </c>
      <c r="M923" s="47">
        <v>2</v>
      </c>
      <c r="N923" s="47">
        <v>1.1599999999999999</v>
      </c>
      <c r="O923" s="47">
        <v>0</v>
      </c>
      <c r="P923" s="38">
        <f t="shared" si="59"/>
        <v>0.65</v>
      </c>
      <c r="R923" s="38">
        <f t="shared" si="60"/>
        <v>0.65</v>
      </c>
      <c r="S923" s="38"/>
      <c r="T923" s="47">
        <v>1116536.010685758</v>
      </c>
      <c r="U923" s="47"/>
      <c r="V923" s="47">
        <f t="shared" si="58"/>
        <v>1116536.010685758</v>
      </c>
      <c r="W923" s="47">
        <f t="shared" si="61"/>
        <v>725748.40694574267</v>
      </c>
      <c r="Z923" s="54"/>
    </row>
    <row r="924" spans="5:26" x14ac:dyDescent="0.2">
      <c r="E924" s="13">
        <v>126553</v>
      </c>
      <c r="F924" s="13" t="s">
        <v>73</v>
      </c>
      <c r="G924" s="47">
        <v>21.622</v>
      </c>
      <c r="H924" s="47">
        <v>0.47799999999999998</v>
      </c>
      <c r="I924" s="47">
        <v>0</v>
      </c>
      <c r="J924" s="47">
        <v>0</v>
      </c>
      <c r="K924" s="47">
        <v>0</v>
      </c>
      <c r="L924" s="47">
        <v>22.1</v>
      </c>
      <c r="M924" s="47">
        <v>2</v>
      </c>
      <c r="N924" s="47">
        <v>22.1</v>
      </c>
      <c r="O924" s="47">
        <v>0</v>
      </c>
      <c r="P924" s="38">
        <f t="shared" si="59"/>
        <v>0.6440520361990949</v>
      </c>
      <c r="R924" s="38">
        <f t="shared" si="60"/>
        <v>0.6440520361990949</v>
      </c>
      <c r="S924" s="38"/>
      <c r="T924" s="47">
        <v>21271936.065651074</v>
      </c>
      <c r="U924" s="47"/>
      <c r="V924" s="47">
        <f t="shared" si="58"/>
        <v>21271936.065651074</v>
      </c>
      <c r="W924" s="47">
        <f t="shared" si="61"/>
        <v>13700233.736979539</v>
      </c>
      <c r="Z924" s="54"/>
    </row>
    <row r="925" spans="5:26" x14ac:dyDescent="0.2">
      <c r="E925" s="13">
        <v>126552</v>
      </c>
      <c r="F925" s="13" t="s">
        <v>73</v>
      </c>
      <c r="G925" s="47">
        <v>0.78600000000000003</v>
      </c>
      <c r="H925" s="47">
        <v>0.22700000000000001</v>
      </c>
      <c r="I925" s="47">
        <v>3.1E-2</v>
      </c>
      <c r="J925" s="47">
        <v>0</v>
      </c>
      <c r="K925" s="47">
        <v>0</v>
      </c>
      <c r="L925" s="47">
        <v>1.044</v>
      </c>
      <c r="M925" s="47">
        <v>2</v>
      </c>
      <c r="N925" s="47">
        <v>1.044</v>
      </c>
      <c r="O925" s="47">
        <v>0</v>
      </c>
      <c r="P925" s="38">
        <f t="shared" si="59"/>
        <v>0.57610153256704988</v>
      </c>
      <c r="R925" s="38">
        <f t="shared" si="60"/>
        <v>0.57610153256704988</v>
      </c>
      <c r="S925" s="38"/>
      <c r="T925" s="47">
        <v>1004882.4096171821</v>
      </c>
      <c r="U925" s="47"/>
      <c r="V925" s="47">
        <f t="shared" si="58"/>
        <v>1004882.4096171821</v>
      </c>
      <c r="W925" s="47">
        <f t="shared" si="61"/>
        <v>578914.29623012862</v>
      </c>
      <c r="Z925" s="54"/>
    </row>
    <row r="926" spans="5:26" x14ac:dyDescent="0.2">
      <c r="E926" s="13">
        <v>126550</v>
      </c>
      <c r="F926" s="13" t="s">
        <v>73</v>
      </c>
      <c r="G926" s="47">
        <v>0.12280000000000001</v>
      </c>
      <c r="H926" s="47">
        <v>0.223</v>
      </c>
      <c r="I926" s="47">
        <v>5.0000000000000001E-3</v>
      </c>
      <c r="J926" s="47">
        <v>1.7999999999999999E-2</v>
      </c>
      <c r="K926" s="47">
        <v>0.1</v>
      </c>
      <c r="L926" s="47">
        <v>0.46879999999999999</v>
      </c>
      <c r="M926" s="47">
        <v>2</v>
      </c>
      <c r="N926" s="47">
        <v>0.46879999999999999</v>
      </c>
      <c r="O926" s="47">
        <v>0</v>
      </c>
      <c r="P926" s="38">
        <f t="shared" si="59"/>
        <v>0.37568259385665531</v>
      </c>
      <c r="R926" s="38">
        <f t="shared" si="60"/>
        <v>0.37568259385665531</v>
      </c>
      <c r="S926" s="38"/>
      <c r="T926" s="47">
        <v>451234.55328403739</v>
      </c>
      <c r="U926" s="47"/>
      <c r="V926" s="47">
        <f t="shared" si="58"/>
        <v>451234.55328403739</v>
      </c>
      <c r="W926" s="47">
        <f t="shared" si="61"/>
        <v>169520.9674154963</v>
      </c>
      <c r="Z926" s="54"/>
    </row>
    <row r="927" spans="5:26" x14ac:dyDescent="0.2">
      <c r="E927" s="13">
        <v>126549</v>
      </c>
      <c r="F927" s="13" t="s">
        <v>73</v>
      </c>
      <c r="G927" s="47">
        <v>0.32100000000000001</v>
      </c>
      <c r="H927" s="47">
        <v>0.46579999999999999</v>
      </c>
      <c r="I927" s="47">
        <v>0.1</v>
      </c>
      <c r="J927" s="47">
        <v>0.2</v>
      </c>
      <c r="K927" s="47">
        <v>0.2</v>
      </c>
      <c r="L927" s="47">
        <v>1.2867999999999999</v>
      </c>
      <c r="M927" s="47">
        <v>2</v>
      </c>
      <c r="N927" s="47">
        <v>1.3440000000000001</v>
      </c>
      <c r="O927" s="47">
        <v>5.720000000000014E-2</v>
      </c>
      <c r="P927" s="38">
        <f t="shared" si="59"/>
        <v>0.34257460366801373</v>
      </c>
      <c r="R927" s="38">
        <f t="shared" si="60"/>
        <v>0.34257460366801373</v>
      </c>
      <c r="S927" s="38"/>
      <c r="T927" s="47">
        <v>1293641.7227255679</v>
      </c>
      <c r="U927" s="47"/>
      <c r="V927" s="47">
        <f t="shared" si="58"/>
        <v>1293641.7227255679</v>
      </c>
      <c r="W927" s="47">
        <f t="shared" si="61"/>
        <v>443168.80045111792</v>
      </c>
      <c r="Z927" s="54"/>
    </row>
    <row r="928" spans="5:26" x14ac:dyDescent="0.2">
      <c r="E928" s="13">
        <v>126548</v>
      </c>
      <c r="F928" s="13" t="s">
        <v>73</v>
      </c>
      <c r="G928" s="47">
        <v>0.14000000000000001</v>
      </c>
      <c r="H928" s="47">
        <v>0.19400000000000001</v>
      </c>
      <c r="I928" s="47">
        <v>0</v>
      </c>
      <c r="J928" s="47">
        <v>0</v>
      </c>
      <c r="K928" s="47">
        <v>0</v>
      </c>
      <c r="L928" s="47">
        <v>0.33400000000000002</v>
      </c>
      <c r="M928" s="47">
        <v>2</v>
      </c>
      <c r="N928" s="47">
        <v>0.33400000000000002</v>
      </c>
      <c r="O928" s="47">
        <v>0</v>
      </c>
      <c r="P928" s="38">
        <f t="shared" si="59"/>
        <v>0.4902694610778443</v>
      </c>
      <c r="R928" s="38">
        <f t="shared" si="60"/>
        <v>0.4902694610778443</v>
      </c>
      <c r="S928" s="38"/>
      <c r="T928" s="47">
        <v>321485.36859400268</v>
      </c>
      <c r="U928" s="47"/>
      <c r="V928" s="47">
        <f t="shared" si="58"/>
        <v>321485.36859400268</v>
      </c>
      <c r="W928" s="47">
        <f t="shared" si="61"/>
        <v>157614.45840499381</v>
      </c>
      <c r="Z928" s="54"/>
    </row>
    <row r="929" spans="5:26" x14ac:dyDescent="0.2">
      <c r="E929" s="13">
        <v>126547</v>
      </c>
      <c r="F929" s="13" t="s">
        <v>73</v>
      </c>
      <c r="G929" s="47">
        <v>0.83799999999999997</v>
      </c>
      <c r="H929" s="47">
        <v>0.1</v>
      </c>
      <c r="I929" s="47">
        <v>0</v>
      </c>
      <c r="J929" s="47">
        <v>0</v>
      </c>
      <c r="K929" s="47">
        <v>0</v>
      </c>
      <c r="L929" s="47">
        <v>0.93799999999999994</v>
      </c>
      <c r="M929" s="47">
        <v>2</v>
      </c>
      <c r="N929" s="47">
        <v>0.93799999999999994</v>
      </c>
      <c r="O929" s="47">
        <v>0</v>
      </c>
      <c r="P929" s="38">
        <f t="shared" si="59"/>
        <v>0.62068230277185499</v>
      </c>
      <c r="R929" s="38">
        <f t="shared" si="60"/>
        <v>0.62068230277185499</v>
      </c>
      <c r="S929" s="38"/>
      <c r="T929" s="47">
        <v>902854.11898555234</v>
      </c>
      <c r="U929" s="47"/>
      <c r="V929" s="47">
        <f t="shared" si="58"/>
        <v>902854.11898555234</v>
      </c>
      <c r="W929" s="47">
        <f t="shared" si="61"/>
        <v>560385.57363900694</v>
      </c>
      <c r="Z929" s="54"/>
    </row>
    <row r="930" spans="5:26" x14ac:dyDescent="0.2">
      <c r="E930" s="13">
        <v>126546</v>
      </c>
      <c r="F930" s="13" t="s">
        <v>73</v>
      </c>
      <c r="G930" s="47">
        <v>0.36499999999999999</v>
      </c>
      <c r="H930" s="47">
        <v>0.23100000000000001</v>
      </c>
      <c r="I930" s="47">
        <v>0</v>
      </c>
      <c r="J930" s="47">
        <v>0</v>
      </c>
      <c r="K930" s="47">
        <v>0.1</v>
      </c>
      <c r="L930" s="47">
        <v>0.69599999999999995</v>
      </c>
      <c r="M930" s="47">
        <v>2</v>
      </c>
      <c r="N930" s="47">
        <v>0.69599999999999995</v>
      </c>
      <c r="O930" s="47">
        <v>0</v>
      </c>
      <c r="P930" s="38">
        <f t="shared" si="59"/>
        <v>0.47970545977011503</v>
      </c>
      <c r="R930" s="38">
        <f t="shared" si="60"/>
        <v>0.47970545977011503</v>
      </c>
      <c r="S930" s="38"/>
      <c r="T930" s="47">
        <v>669921.60641145473</v>
      </c>
      <c r="U930" s="47"/>
      <c r="V930" s="47">
        <f t="shared" si="58"/>
        <v>669921.60641145473</v>
      </c>
      <c r="W930" s="47">
        <f t="shared" si="61"/>
        <v>321365.05221354094</v>
      </c>
      <c r="Z930" s="54"/>
    </row>
    <row r="931" spans="5:26" x14ac:dyDescent="0.2">
      <c r="E931" s="13">
        <v>126545</v>
      </c>
      <c r="F931" s="13" t="s">
        <v>73</v>
      </c>
      <c r="G931" s="47">
        <v>0.255</v>
      </c>
      <c r="H931" s="47">
        <v>0.29099999999999998</v>
      </c>
      <c r="I931" s="47">
        <v>0</v>
      </c>
      <c r="J931" s="47">
        <v>0</v>
      </c>
      <c r="K931" s="47">
        <v>0</v>
      </c>
      <c r="L931" s="47">
        <v>0.54600000000000004</v>
      </c>
      <c r="M931" s="47">
        <v>2</v>
      </c>
      <c r="N931" s="47">
        <v>0.54600000000000004</v>
      </c>
      <c r="O931" s="47">
        <v>0</v>
      </c>
      <c r="P931" s="38">
        <f t="shared" si="59"/>
        <v>0.50343406593406581</v>
      </c>
      <c r="R931" s="38">
        <f t="shared" si="60"/>
        <v>0.50343406593406581</v>
      </c>
      <c r="S931" s="38"/>
      <c r="T931" s="47">
        <v>525541.94985726196</v>
      </c>
      <c r="U931" s="47"/>
      <c r="V931" s="47">
        <f t="shared" si="58"/>
        <v>525541.94985726196</v>
      </c>
      <c r="W931" s="47">
        <f t="shared" si="61"/>
        <v>264575.7206355583</v>
      </c>
      <c r="Z931" s="54"/>
    </row>
    <row r="932" spans="5:26" x14ac:dyDescent="0.2">
      <c r="E932" s="13">
        <v>126544</v>
      </c>
      <c r="F932" s="13" t="s">
        <v>73</v>
      </c>
      <c r="G932" s="47">
        <v>0</v>
      </c>
      <c r="H932" s="47">
        <v>0</v>
      </c>
      <c r="I932" s="47">
        <v>0</v>
      </c>
      <c r="J932" s="47">
        <v>0</v>
      </c>
      <c r="K932" s="47">
        <v>0</v>
      </c>
      <c r="L932" s="47">
        <v>0</v>
      </c>
      <c r="M932" s="47">
        <v>2</v>
      </c>
      <c r="N932" s="47">
        <v>2.2080000000000002</v>
      </c>
      <c r="O932" s="47">
        <v>2.2080000000000002</v>
      </c>
      <c r="P932" s="38" t="str">
        <f t="shared" si="59"/>
        <v/>
      </c>
      <c r="R932" s="38">
        <f t="shared" si="60"/>
        <v>0.1</v>
      </c>
      <c r="S932" s="38"/>
      <c r="T932" s="47">
        <v>0</v>
      </c>
      <c r="U932" s="47"/>
      <c r="V932" s="47">
        <f t="shared" si="58"/>
        <v>0</v>
      </c>
      <c r="W932" s="47">
        <f t="shared" si="61"/>
        <v>0</v>
      </c>
      <c r="Z932" s="54"/>
    </row>
    <row r="933" spans="5:26" x14ac:dyDescent="0.2">
      <c r="E933" s="13">
        <v>126543</v>
      </c>
      <c r="F933" s="13" t="s">
        <v>73</v>
      </c>
      <c r="G933" s="47">
        <v>0.19400000000000001</v>
      </c>
      <c r="H933" s="47">
        <v>0.74</v>
      </c>
      <c r="I933" s="47">
        <v>0</v>
      </c>
      <c r="J933" s="47">
        <v>0</v>
      </c>
      <c r="K933" s="47">
        <v>0</v>
      </c>
      <c r="L933" s="47">
        <v>0.93399999999999994</v>
      </c>
      <c r="M933" s="47">
        <v>2</v>
      </c>
      <c r="N933" s="47">
        <v>0.93400000000000005</v>
      </c>
      <c r="O933" s="47">
        <v>0</v>
      </c>
      <c r="P933" s="38">
        <f t="shared" si="59"/>
        <v>0.43211991434689506</v>
      </c>
      <c r="R933" s="38">
        <f t="shared" si="60"/>
        <v>0.43211991434689506</v>
      </c>
      <c r="S933" s="38"/>
      <c r="T933" s="47">
        <v>899003.99481077399</v>
      </c>
      <c r="U933" s="47"/>
      <c r="V933" s="47">
        <f t="shared" si="58"/>
        <v>899003.99481077399</v>
      </c>
      <c r="W933" s="47">
        <f t="shared" si="61"/>
        <v>388477.52923514816</v>
      </c>
      <c r="Z933" s="54"/>
    </row>
    <row r="934" spans="5:26" x14ac:dyDescent="0.2">
      <c r="E934" s="13">
        <v>126542</v>
      </c>
      <c r="F934" s="13" t="s">
        <v>73</v>
      </c>
      <c r="G934" s="47">
        <v>3.5999999999999997E-2</v>
      </c>
      <c r="H934" s="47">
        <v>0.20699999999999999</v>
      </c>
      <c r="I934" s="47">
        <v>0.08</v>
      </c>
      <c r="J934" s="47">
        <v>5.0000000000000001E-3</v>
      </c>
      <c r="K934" s="47">
        <v>0</v>
      </c>
      <c r="L934" s="47">
        <v>0.32800000000000001</v>
      </c>
      <c r="M934" s="47">
        <v>2</v>
      </c>
      <c r="N934" s="47">
        <v>0.32800000000000001</v>
      </c>
      <c r="O934" s="47">
        <v>0</v>
      </c>
      <c r="P934" s="38">
        <f t="shared" si="59"/>
        <v>0.3522103658536585</v>
      </c>
      <c r="R934" s="38">
        <f t="shared" si="60"/>
        <v>0.3522103658536585</v>
      </c>
      <c r="S934" s="38"/>
      <c r="T934" s="47">
        <v>315710.18233183498</v>
      </c>
      <c r="U934" s="47"/>
      <c r="V934" s="47">
        <f t="shared" si="58"/>
        <v>315710.18233183498</v>
      </c>
      <c r="W934" s="47">
        <f t="shared" si="61"/>
        <v>111196.39882282083</v>
      </c>
      <c r="Z934" s="54"/>
    </row>
    <row r="935" spans="5:26" x14ac:dyDescent="0.2">
      <c r="E935" s="13">
        <v>126541</v>
      </c>
      <c r="F935" s="13" t="s">
        <v>73</v>
      </c>
      <c r="G935" s="47">
        <v>0.12</v>
      </c>
      <c r="H935" s="47">
        <v>0</v>
      </c>
      <c r="I935" s="47">
        <v>0</v>
      </c>
      <c r="J935" s="47">
        <v>0</v>
      </c>
      <c r="K935" s="47">
        <v>0</v>
      </c>
      <c r="L935" s="47">
        <v>0.12</v>
      </c>
      <c r="M935" s="47">
        <v>2</v>
      </c>
      <c r="N935" s="47">
        <v>0.12</v>
      </c>
      <c r="O935" s="47">
        <v>0</v>
      </c>
      <c r="P935" s="38">
        <f t="shared" si="59"/>
        <v>0.65</v>
      </c>
      <c r="R935" s="38">
        <f t="shared" si="60"/>
        <v>0.65</v>
      </c>
      <c r="S935" s="38"/>
      <c r="T935" s="47">
        <v>115503.72524335425</v>
      </c>
      <c r="U935" s="47"/>
      <c r="V935" s="47">
        <f t="shared" si="58"/>
        <v>115503.72524335425</v>
      </c>
      <c r="W935" s="47">
        <f t="shared" si="61"/>
        <v>75077.421408180264</v>
      </c>
      <c r="Z935" s="54"/>
    </row>
    <row r="936" spans="5:26" x14ac:dyDescent="0.2">
      <c r="E936" s="13">
        <v>126540</v>
      </c>
      <c r="F936" s="13" t="s">
        <v>73</v>
      </c>
      <c r="G936" s="47">
        <v>0.255</v>
      </c>
      <c r="H936" s="47">
        <v>0.16500000000000001</v>
      </c>
      <c r="I936" s="47">
        <v>0.2</v>
      </c>
      <c r="J936" s="47">
        <v>0.2</v>
      </c>
      <c r="K936" s="47">
        <v>0.2</v>
      </c>
      <c r="L936" s="47">
        <v>1.02</v>
      </c>
      <c r="M936" s="47">
        <v>2</v>
      </c>
      <c r="N936" s="47">
        <v>1.02</v>
      </c>
      <c r="O936" s="47">
        <v>0</v>
      </c>
      <c r="P936" s="38">
        <f t="shared" si="59"/>
        <v>0.29669117647058824</v>
      </c>
      <c r="R936" s="38">
        <f t="shared" si="60"/>
        <v>0.29669117647058824</v>
      </c>
      <c r="S936" s="38"/>
      <c r="T936" s="47">
        <v>0</v>
      </c>
      <c r="U936" s="47"/>
      <c r="V936" s="47">
        <f t="shared" si="58"/>
        <v>0</v>
      </c>
      <c r="W936" s="47">
        <f t="shared" si="61"/>
        <v>0</v>
      </c>
      <c r="Z936" s="54"/>
    </row>
    <row r="937" spans="5:26" x14ac:dyDescent="0.2">
      <c r="E937" s="13">
        <v>126539</v>
      </c>
      <c r="F937" s="13" t="s">
        <v>73</v>
      </c>
      <c r="G937" s="47">
        <v>0.13</v>
      </c>
      <c r="H937" s="47">
        <v>0</v>
      </c>
      <c r="I937" s="47">
        <v>0</v>
      </c>
      <c r="J937" s="47">
        <v>0</v>
      </c>
      <c r="K937" s="47">
        <v>0</v>
      </c>
      <c r="L937" s="47">
        <v>0.13</v>
      </c>
      <c r="M937" s="47">
        <v>2</v>
      </c>
      <c r="N937" s="47">
        <v>0.13</v>
      </c>
      <c r="O937" s="47">
        <v>0</v>
      </c>
      <c r="P937" s="38">
        <f t="shared" si="59"/>
        <v>0.65</v>
      </c>
      <c r="R937" s="38">
        <f t="shared" si="60"/>
        <v>0.65</v>
      </c>
      <c r="S937" s="38"/>
      <c r="T937" s="47">
        <v>125129.03568030045</v>
      </c>
      <c r="U937" s="47"/>
      <c r="V937" s="47">
        <f t="shared" si="58"/>
        <v>125129.03568030045</v>
      </c>
      <c r="W937" s="47">
        <f t="shared" si="61"/>
        <v>81333.8731921953</v>
      </c>
      <c r="Z937" s="54"/>
    </row>
    <row r="938" spans="5:26" x14ac:dyDescent="0.2">
      <c r="E938" s="13">
        <v>126538</v>
      </c>
      <c r="F938" s="13" t="s">
        <v>73</v>
      </c>
      <c r="G938" s="47">
        <v>1.4E-2</v>
      </c>
      <c r="H938" s="47">
        <v>0</v>
      </c>
      <c r="I938" s="47">
        <v>0</v>
      </c>
      <c r="J938" s="47">
        <v>0</v>
      </c>
      <c r="K938" s="47">
        <v>0</v>
      </c>
      <c r="L938" s="47">
        <v>1.4E-2</v>
      </c>
      <c r="M938" s="47">
        <v>2</v>
      </c>
      <c r="N938" s="47">
        <v>1.4E-2</v>
      </c>
      <c r="O938" s="47">
        <v>0</v>
      </c>
      <c r="P938" s="38">
        <f t="shared" si="59"/>
        <v>0.65</v>
      </c>
      <c r="R938" s="38">
        <f t="shared" si="60"/>
        <v>0.65</v>
      </c>
      <c r="S938" s="38"/>
      <c r="T938" s="47">
        <v>13475.434611724664</v>
      </c>
      <c r="U938" s="47"/>
      <c r="V938" s="47">
        <f t="shared" si="58"/>
        <v>13475.434611724664</v>
      </c>
      <c r="W938" s="47">
        <f t="shared" si="61"/>
        <v>8759.0324976210322</v>
      </c>
      <c r="Z938" s="54"/>
    </row>
    <row r="939" spans="5:26" x14ac:dyDescent="0.2">
      <c r="E939" s="13">
        <v>126537</v>
      </c>
      <c r="F939" s="13" t="s">
        <v>73</v>
      </c>
      <c r="G939" s="47">
        <v>0.308</v>
      </c>
      <c r="H939" s="47">
        <v>0.55500000000000005</v>
      </c>
      <c r="I939" s="47">
        <v>3.1E-2</v>
      </c>
      <c r="J939" s="47">
        <v>0.1</v>
      </c>
      <c r="K939" s="47">
        <v>0.46200000000000002</v>
      </c>
      <c r="L939" s="47">
        <v>1.456</v>
      </c>
      <c r="M939" s="47">
        <v>2</v>
      </c>
      <c r="N939" s="47">
        <v>1.456</v>
      </c>
      <c r="O939" s="47">
        <v>0</v>
      </c>
      <c r="P939" s="38">
        <f t="shared" si="59"/>
        <v>0.32276785714285722</v>
      </c>
      <c r="R939" s="38">
        <f t="shared" si="60"/>
        <v>0.32276785714285722</v>
      </c>
      <c r="S939" s="38"/>
      <c r="T939" s="47">
        <v>1401445.1996193649</v>
      </c>
      <c r="U939" s="47"/>
      <c r="V939" s="47">
        <f t="shared" si="58"/>
        <v>1401445.1996193649</v>
      </c>
      <c r="W939" s="47">
        <f t="shared" si="61"/>
        <v>452341.46398428618</v>
      </c>
      <c r="Z939" s="54"/>
    </row>
    <row r="940" spans="5:26" x14ac:dyDescent="0.2">
      <c r="E940" s="13">
        <v>126536</v>
      </c>
      <c r="F940" s="13" t="s">
        <v>73</v>
      </c>
      <c r="G940" s="47">
        <v>0.16500000000000001</v>
      </c>
      <c r="H940" s="47">
        <v>5.0000000000000001E-3</v>
      </c>
      <c r="I940" s="47">
        <v>0</v>
      </c>
      <c r="J940" s="47">
        <v>0</v>
      </c>
      <c r="K940" s="47">
        <v>0</v>
      </c>
      <c r="L940" s="47">
        <v>0.17</v>
      </c>
      <c r="M940" s="47">
        <v>2</v>
      </c>
      <c r="N940" s="47">
        <v>0.17</v>
      </c>
      <c r="O940" s="47">
        <v>0</v>
      </c>
      <c r="P940" s="38">
        <f t="shared" si="59"/>
        <v>0.6419117647058824</v>
      </c>
      <c r="R940" s="38">
        <f t="shared" si="60"/>
        <v>0.6419117647058824</v>
      </c>
      <c r="S940" s="38"/>
      <c r="T940" s="47">
        <v>163630.27742808522</v>
      </c>
      <c r="U940" s="47"/>
      <c r="V940" s="47">
        <f t="shared" si="58"/>
        <v>163630.27742808522</v>
      </c>
      <c r="W940" s="47">
        <f t="shared" si="61"/>
        <v>105036.2001431753</v>
      </c>
      <c r="Z940" s="54"/>
    </row>
    <row r="941" spans="5:26" x14ac:dyDescent="0.2">
      <c r="E941" s="13">
        <v>126535</v>
      </c>
      <c r="F941" s="13" t="s">
        <v>73</v>
      </c>
      <c r="G941" s="47">
        <v>7.3999999999999996E-2</v>
      </c>
      <c r="H941" s="47">
        <v>9.0999999999999998E-2</v>
      </c>
      <c r="I941" s="47">
        <v>0.29099999999999998</v>
      </c>
      <c r="J941" s="47">
        <v>0</v>
      </c>
      <c r="K941" s="47">
        <v>0</v>
      </c>
      <c r="L941" s="47">
        <v>0.45599999999999996</v>
      </c>
      <c r="M941" s="47">
        <v>2</v>
      </c>
      <c r="N941" s="47">
        <v>0.45600000000000002</v>
      </c>
      <c r="O941" s="47">
        <v>0</v>
      </c>
      <c r="P941" s="38">
        <f t="shared" si="59"/>
        <v>0.29199561403508772</v>
      </c>
      <c r="R941" s="38">
        <f t="shared" si="60"/>
        <v>0.29199561403508772</v>
      </c>
      <c r="S941" s="38"/>
      <c r="T941" s="47">
        <v>438914.15592474618</v>
      </c>
      <c r="U941" s="47"/>
      <c r="V941" s="47">
        <f t="shared" si="58"/>
        <v>438914.15592474618</v>
      </c>
      <c r="W941" s="47">
        <f t="shared" si="61"/>
        <v>128161.0084679385</v>
      </c>
      <c r="Z941" s="54"/>
    </row>
    <row r="942" spans="5:26" x14ac:dyDescent="0.2">
      <c r="E942" s="13">
        <v>126534</v>
      </c>
      <c r="F942" s="13" t="s">
        <v>73</v>
      </c>
      <c r="G942" s="47">
        <v>9.5000000000000001E-2</v>
      </c>
      <c r="H942" s="47">
        <v>8.6999999999999994E-2</v>
      </c>
      <c r="I942" s="47">
        <v>0.104</v>
      </c>
      <c r="J942" s="47">
        <v>0</v>
      </c>
      <c r="K942" s="47">
        <v>0</v>
      </c>
      <c r="L942" s="47">
        <v>0.28599999999999998</v>
      </c>
      <c r="M942" s="47">
        <v>2</v>
      </c>
      <c r="N942" s="47">
        <v>0.28599999999999998</v>
      </c>
      <c r="O942" s="47">
        <v>0</v>
      </c>
      <c r="P942" s="38">
        <f t="shared" si="59"/>
        <v>0.39361888111888116</v>
      </c>
      <c r="R942" s="38">
        <f t="shared" si="60"/>
        <v>0.39361888111888116</v>
      </c>
      <c r="S942" s="38"/>
      <c r="T942" s="47">
        <v>275283.87849666097</v>
      </c>
      <c r="U942" s="47"/>
      <c r="V942" s="47">
        <f t="shared" si="58"/>
        <v>275283.87849666097</v>
      </c>
      <c r="W942" s="47">
        <f t="shared" si="61"/>
        <v>108356.93224392172</v>
      </c>
      <c r="Z942" s="54"/>
    </row>
    <row r="943" spans="5:26" x14ac:dyDescent="0.2">
      <c r="E943" s="13">
        <v>126533</v>
      </c>
      <c r="F943" s="13" t="s">
        <v>73</v>
      </c>
      <c r="G943" s="47">
        <v>0.13700000000000001</v>
      </c>
      <c r="H943" s="47">
        <v>0.161</v>
      </c>
      <c r="I943" s="47">
        <v>0</v>
      </c>
      <c r="J943" s="47">
        <v>0.1</v>
      </c>
      <c r="K943" s="47">
        <v>0.2</v>
      </c>
      <c r="L943" s="47">
        <v>0.59800000000000009</v>
      </c>
      <c r="M943" s="47">
        <v>2</v>
      </c>
      <c r="N943" s="47">
        <v>0.59799999999999998</v>
      </c>
      <c r="O943" s="47">
        <v>0</v>
      </c>
      <c r="P943" s="38">
        <f t="shared" si="59"/>
        <v>0.30004180602006686</v>
      </c>
      <c r="R943" s="38">
        <f t="shared" si="60"/>
        <v>0.30004180602006686</v>
      </c>
      <c r="S943" s="38"/>
      <c r="T943" s="47">
        <v>575593.56412938202</v>
      </c>
      <c r="U943" s="47"/>
      <c r="V943" s="47">
        <f t="shared" si="58"/>
        <v>575593.56412938202</v>
      </c>
      <c r="W943" s="47">
        <f t="shared" si="61"/>
        <v>172702.13251490696</v>
      </c>
      <c r="Z943" s="54"/>
    </row>
    <row r="944" spans="5:26" x14ac:dyDescent="0.2">
      <c r="E944" s="13">
        <v>126532</v>
      </c>
      <c r="F944" s="13" t="s">
        <v>73</v>
      </c>
      <c r="G944" s="47">
        <v>0.13700000000000001</v>
      </c>
      <c r="H944" s="47">
        <v>0</v>
      </c>
      <c r="I944" s="47">
        <v>5.0000000000000001E-3</v>
      </c>
      <c r="J944" s="47">
        <v>0</v>
      </c>
      <c r="K944" s="47">
        <v>0</v>
      </c>
      <c r="L944" s="47">
        <v>0.14200000000000002</v>
      </c>
      <c r="M944" s="47">
        <v>2</v>
      </c>
      <c r="N944" s="47">
        <v>0.14199999999999999</v>
      </c>
      <c r="O944" s="47">
        <v>0</v>
      </c>
      <c r="P944" s="38">
        <f t="shared" si="59"/>
        <v>0.6332746478873239</v>
      </c>
      <c r="R944" s="38">
        <f t="shared" si="60"/>
        <v>0.6332746478873239</v>
      </c>
      <c r="S944" s="38"/>
      <c r="T944" s="47">
        <v>136679.40820463587</v>
      </c>
      <c r="U944" s="47"/>
      <c r="V944" s="47">
        <f t="shared" si="58"/>
        <v>136679.40820463587</v>
      </c>
      <c r="W944" s="47">
        <f t="shared" si="61"/>
        <v>86555.604104238591</v>
      </c>
      <c r="Z944" s="54"/>
    </row>
    <row r="945" spans="5:26" x14ac:dyDescent="0.2">
      <c r="E945" s="13">
        <v>126531</v>
      </c>
      <c r="F945" s="13" t="s">
        <v>73</v>
      </c>
      <c r="G945" s="47">
        <v>0.41599999999999998</v>
      </c>
      <c r="H945" s="47">
        <v>0.48</v>
      </c>
      <c r="I945" s="47">
        <v>0.1</v>
      </c>
      <c r="J945" s="47">
        <v>0</v>
      </c>
      <c r="K945" s="47">
        <v>9.1999999999999998E-2</v>
      </c>
      <c r="L945" s="47">
        <v>1.0879999999999999</v>
      </c>
      <c r="M945" s="47">
        <v>2</v>
      </c>
      <c r="N945" s="47">
        <v>1.0880000000000001</v>
      </c>
      <c r="O945" s="47">
        <v>0</v>
      </c>
      <c r="P945" s="38">
        <f t="shared" si="59"/>
        <v>0.43851102941176473</v>
      </c>
      <c r="R945" s="38">
        <f t="shared" si="60"/>
        <v>0.43851102941176473</v>
      </c>
      <c r="S945" s="38"/>
      <c r="T945" s="47">
        <v>1047233.7755397451</v>
      </c>
      <c r="U945" s="47"/>
      <c r="V945" s="47">
        <f t="shared" si="58"/>
        <v>1047233.7755397451</v>
      </c>
      <c r="W945" s="47">
        <f t="shared" si="61"/>
        <v>459223.56094670261</v>
      </c>
      <c r="Z945" s="54"/>
    </row>
    <row r="946" spans="5:26" x14ac:dyDescent="0.2">
      <c r="E946" s="13">
        <v>126530</v>
      </c>
      <c r="F946" s="13" t="s">
        <v>73</v>
      </c>
      <c r="G946" s="47">
        <v>0.314</v>
      </c>
      <c r="H946" s="47">
        <v>0</v>
      </c>
      <c r="I946" s="47">
        <v>0</v>
      </c>
      <c r="J946" s="47">
        <v>0</v>
      </c>
      <c r="K946" s="47">
        <v>0</v>
      </c>
      <c r="L946" s="47">
        <v>0.314</v>
      </c>
      <c r="M946" s="47">
        <v>2</v>
      </c>
      <c r="N946" s="47">
        <v>0.314</v>
      </c>
      <c r="O946" s="47">
        <v>0</v>
      </c>
      <c r="P946" s="38">
        <f t="shared" si="59"/>
        <v>0.65</v>
      </c>
      <c r="R946" s="38">
        <f t="shared" si="60"/>
        <v>0.65</v>
      </c>
      <c r="S946" s="38"/>
      <c r="T946" s="47">
        <v>302234.74772011035</v>
      </c>
      <c r="U946" s="47"/>
      <c r="V946" s="47">
        <f t="shared" si="58"/>
        <v>302234.74772011035</v>
      </c>
      <c r="W946" s="47">
        <f t="shared" si="61"/>
        <v>196452.58601807174</v>
      </c>
      <c r="Z946" s="54"/>
    </row>
    <row r="947" spans="5:26" x14ac:dyDescent="0.2">
      <c r="E947" s="13">
        <v>126529</v>
      </c>
      <c r="F947" s="13" t="s">
        <v>73</v>
      </c>
      <c r="G947" s="47">
        <v>0.105</v>
      </c>
      <c r="H947" s="47">
        <v>3.1E-2</v>
      </c>
      <c r="I947" s="47">
        <v>0</v>
      </c>
      <c r="J947" s="47">
        <v>0</v>
      </c>
      <c r="K947" s="47">
        <v>0</v>
      </c>
      <c r="L947" s="47">
        <v>0.13600000000000001</v>
      </c>
      <c r="M947" s="47">
        <v>2</v>
      </c>
      <c r="N947" s="47">
        <v>0.13600000000000001</v>
      </c>
      <c r="O947" s="47">
        <v>0</v>
      </c>
      <c r="P947" s="38">
        <f t="shared" si="59"/>
        <v>0.5873161764705882</v>
      </c>
      <c r="R947" s="38">
        <f t="shared" si="60"/>
        <v>0.5873161764705882</v>
      </c>
      <c r="S947" s="38"/>
      <c r="T947" s="47">
        <v>130904.22194246814</v>
      </c>
      <c r="U947" s="47"/>
      <c r="V947" s="47">
        <f t="shared" si="58"/>
        <v>130904.22194246814</v>
      </c>
      <c r="W947" s="47">
        <f t="shared" si="61"/>
        <v>76882.167115107659</v>
      </c>
      <c r="Z947" s="54"/>
    </row>
    <row r="948" spans="5:26" x14ac:dyDescent="0.2">
      <c r="E948" s="13">
        <v>126528</v>
      </c>
      <c r="F948" s="13" t="s">
        <v>73</v>
      </c>
      <c r="G948" s="47">
        <v>0.59099999999999997</v>
      </c>
      <c r="H948" s="47">
        <v>0.19700000000000001</v>
      </c>
      <c r="I948" s="47">
        <v>0</v>
      </c>
      <c r="J948" s="47">
        <v>0</v>
      </c>
      <c r="K948" s="47">
        <v>0</v>
      </c>
      <c r="L948" s="47">
        <v>0.78800000000000003</v>
      </c>
      <c r="M948" s="47">
        <v>2</v>
      </c>
      <c r="N948" s="47">
        <v>0.78800000000000003</v>
      </c>
      <c r="O948" s="47">
        <v>0</v>
      </c>
      <c r="P948" s="38">
        <f t="shared" si="59"/>
        <v>0.58125000000000004</v>
      </c>
      <c r="R948" s="38">
        <f t="shared" si="60"/>
        <v>0.58125000000000004</v>
      </c>
      <c r="S948" s="38"/>
      <c r="T948" s="47">
        <v>758474.46243135957</v>
      </c>
      <c r="U948" s="47"/>
      <c r="V948" s="47">
        <f t="shared" si="58"/>
        <v>758474.46243135957</v>
      </c>
      <c r="W948" s="47">
        <f t="shared" si="61"/>
        <v>440863.28128822776</v>
      </c>
      <c r="Z948" s="54"/>
    </row>
    <row r="949" spans="5:26" x14ac:dyDescent="0.2">
      <c r="E949" s="13">
        <v>126527</v>
      </c>
      <c r="F949" s="13" t="s">
        <v>73</v>
      </c>
      <c r="G949" s="47">
        <v>0.51600000000000001</v>
      </c>
      <c r="H949" s="47">
        <v>0</v>
      </c>
      <c r="I949" s="47">
        <v>0</v>
      </c>
      <c r="J949" s="47">
        <v>0</v>
      </c>
      <c r="K949" s="47">
        <v>0</v>
      </c>
      <c r="L949" s="47">
        <v>0.51600000000000001</v>
      </c>
      <c r="M949" s="47">
        <v>2</v>
      </c>
      <c r="N949" s="47">
        <v>0.71599999999999997</v>
      </c>
      <c r="O949" s="47">
        <v>0.19999999999999996</v>
      </c>
      <c r="P949" s="38">
        <f t="shared" si="59"/>
        <v>0.65</v>
      </c>
      <c r="R949" s="38">
        <f t="shared" si="60"/>
        <v>0.65</v>
      </c>
      <c r="S949" s="38"/>
      <c r="T949" s="47">
        <v>689172.22728534695</v>
      </c>
      <c r="U949" s="47"/>
      <c r="V949" s="47">
        <f t="shared" si="58"/>
        <v>689172.22728534695</v>
      </c>
      <c r="W949" s="47">
        <f t="shared" si="61"/>
        <v>447961.94773547555</v>
      </c>
      <c r="Z949" s="54"/>
    </row>
    <row r="950" spans="5:26" x14ac:dyDescent="0.2">
      <c r="E950" s="13">
        <v>126526</v>
      </c>
      <c r="F950" s="13" t="s">
        <v>73</v>
      </c>
      <c r="G950" s="47">
        <v>0.188</v>
      </c>
      <c r="H950" s="47">
        <v>0</v>
      </c>
      <c r="I950" s="47">
        <v>0</v>
      </c>
      <c r="J950" s="47">
        <v>0</v>
      </c>
      <c r="K950" s="47">
        <v>0</v>
      </c>
      <c r="L950" s="47">
        <v>0.188</v>
      </c>
      <c r="M950" s="47">
        <v>2</v>
      </c>
      <c r="N950" s="47">
        <v>0.188</v>
      </c>
      <c r="O950" s="47">
        <v>0</v>
      </c>
      <c r="P950" s="38">
        <f t="shared" si="59"/>
        <v>0.65</v>
      </c>
      <c r="R950" s="38">
        <f t="shared" si="60"/>
        <v>0.65</v>
      </c>
      <c r="S950" s="38"/>
      <c r="T950" s="47">
        <v>180955.83621458834</v>
      </c>
      <c r="U950" s="47"/>
      <c r="V950" s="47">
        <f t="shared" si="58"/>
        <v>180955.83621458834</v>
      </c>
      <c r="W950" s="47">
        <f t="shared" si="61"/>
        <v>117621.29353948243</v>
      </c>
      <c r="Z950" s="54"/>
    </row>
    <row r="951" spans="5:26" x14ac:dyDescent="0.2">
      <c r="E951" s="13">
        <v>126525</v>
      </c>
      <c r="F951" s="13" t="s">
        <v>73</v>
      </c>
      <c r="G951" s="47">
        <v>4.5999999999999999E-2</v>
      </c>
      <c r="H951" s="47">
        <v>3.1E-2</v>
      </c>
      <c r="I951" s="47">
        <v>0</v>
      </c>
      <c r="J951" s="47">
        <v>0</v>
      </c>
      <c r="K951" s="47">
        <v>0</v>
      </c>
      <c r="L951" s="47">
        <v>7.6999999999999999E-2</v>
      </c>
      <c r="M951" s="47">
        <v>2</v>
      </c>
      <c r="N951" s="47">
        <v>8.2000000000000003E-2</v>
      </c>
      <c r="O951" s="47">
        <v>5.0000000000000044E-3</v>
      </c>
      <c r="P951" s="38">
        <f t="shared" si="59"/>
        <v>0.53928571428571426</v>
      </c>
      <c r="R951" s="38">
        <f t="shared" si="60"/>
        <v>0.53928571428571426</v>
      </c>
      <c r="S951" s="38"/>
      <c r="T951" s="47">
        <v>78927.545582958744</v>
      </c>
      <c r="U951" s="47"/>
      <c r="V951" s="47">
        <f t="shared" si="58"/>
        <v>78927.545582958744</v>
      </c>
      <c r="W951" s="47">
        <f t="shared" si="61"/>
        <v>42564.497796524178</v>
      </c>
      <c r="Z951" s="54"/>
    </row>
    <row r="952" spans="5:26" x14ac:dyDescent="0.2">
      <c r="E952" s="13">
        <v>126524</v>
      </c>
      <c r="F952" s="13" t="s">
        <v>73</v>
      </c>
      <c r="G952" s="47">
        <v>0.17399999999999999</v>
      </c>
      <c r="H952" s="47">
        <v>0.3</v>
      </c>
      <c r="I952" s="47">
        <v>0.1</v>
      </c>
      <c r="J952" s="47">
        <v>0</v>
      </c>
      <c r="K952" s="47">
        <v>0</v>
      </c>
      <c r="L952" s="47">
        <v>0.57399999999999995</v>
      </c>
      <c r="M952" s="47">
        <v>2</v>
      </c>
      <c r="N952" s="47">
        <v>0.58399999999999996</v>
      </c>
      <c r="O952" s="47">
        <v>1.0000000000000009E-2</v>
      </c>
      <c r="P952" s="38">
        <f t="shared" si="59"/>
        <v>0.42351916376306614</v>
      </c>
      <c r="R952" s="38">
        <f t="shared" si="60"/>
        <v>0.42351916376306614</v>
      </c>
      <c r="S952" s="38"/>
      <c r="T952" s="47">
        <v>562118.12951765745</v>
      </c>
      <c r="U952" s="47"/>
      <c r="V952" s="47">
        <f t="shared" si="58"/>
        <v>562118.12951765745</v>
      </c>
      <c r="W952" s="47">
        <f t="shared" si="61"/>
        <v>238067.8001493772</v>
      </c>
      <c r="Z952" s="54"/>
    </row>
    <row r="953" spans="5:26" x14ac:dyDescent="0.2">
      <c r="E953" s="13">
        <v>126523</v>
      </c>
      <c r="F953" s="13" t="s">
        <v>73</v>
      </c>
      <c r="G953" s="47">
        <v>0</v>
      </c>
      <c r="H953" s="47">
        <v>0</v>
      </c>
      <c r="I953" s="47">
        <v>0</v>
      </c>
      <c r="J953" s="47">
        <v>0</v>
      </c>
      <c r="K953" s="47">
        <v>0</v>
      </c>
      <c r="L953" s="47">
        <v>0</v>
      </c>
      <c r="M953" s="47">
        <v>2</v>
      </c>
      <c r="N953" s="47">
        <v>1.25</v>
      </c>
      <c r="O953" s="47">
        <v>1.25</v>
      </c>
      <c r="P953" s="38" t="str">
        <f t="shared" si="59"/>
        <v/>
      </c>
      <c r="R953" s="38">
        <f t="shared" si="60"/>
        <v>0.1</v>
      </c>
      <c r="S953" s="38"/>
      <c r="T953" s="47">
        <v>1203163.8046182734</v>
      </c>
      <c r="U953" s="47"/>
      <c r="V953" s="47">
        <f t="shared" si="58"/>
        <v>1203163.8046182734</v>
      </c>
      <c r="W953" s="47">
        <f t="shared" si="61"/>
        <v>120316.38046182734</v>
      </c>
      <c r="Z953" s="54"/>
    </row>
    <row r="954" spans="5:26" x14ac:dyDescent="0.2">
      <c r="E954" s="13">
        <v>126522</v>
      </c>
      <c r="F954" s="13" t="s">
        <v>73</v>
      </c>
      <c r="G954" s="47">
        <v>0.41</v>
      </c>
      <c r="H954" s="47">
        <v>0.66200000000000003</v>
      </c>
      <c r="I954" s="47">
        <v>0.1</v>
      </c>
      <c r="J954" s="47">
        <v>0</v>
      </c>
      <c r="K954" s="47">
        <v>0.04</v>
      </c>
      <c r="L954" s="47">
        <v>1.2120000000000002</v>
      </c>
      <c r="M954" s="47">
        <v>2</v>
      </c>
      <c r="N954" s="47">
        <v>1.212</v>
      </c>
      <c r="O954" s="47">
        <v>0</v>
      </c>
      <c r="P954" s="38">
        <f t="shared" si="59"/>
        <v>0.4424504950495049</v>
      </c>
      <c r="R954" s="38">
        <f t="shared" si="60"/>
        <v>0.4424504950495049</v>
      </c>
      <c r="S954" s="38"/>
      <c r="T954" s="47">
        <v>1166587.6249578779</v>
      </c>
      <c r="U954" s="47"/>
      <c r="V954" s="47">
        <f t="shared" si="58"/>
        <v>1166587.6249578779</v>
      </c>
      <c r="W954" s="47">
        <f t="shared" si="61"/>
        <v>516157.27218123921</v>
      </c>
      <c r="Z954" s="54"/>
    </row>
    <row r="955" spans="5:26" x14ac:dyDescent="0.2">
      <c r="E955" s="13">
        <v>126519</v>
      </c>
      <c r="F955" s="13" t="s">
        <v>73</v>
      </c>
      <c r="G955" s="47">
        <v>0.186</v>
      </c>
      <c r="H955" s="47">
        <v>0</v>
      </c>
      <c r="I955" s="47">
        <v>0</v>
      </c>
      <c r="J955" s="47">
        <v>0</v>
      </c>
      <c r="K955" s="47">
        <v>7.3999999999999996E-2</v>
      </c>
      <c r="L955" s="47">
        <v>0.26</v>
      </c>
      <c r="M955" s="47">
        <v>2</v>
      </c>
      <c r="N955" s="47">
        <v>0.26</v>
      </c>
      <c r="O955" s="47">
        <v>0</v>
      </c>
      <c r="P955" s="38">
        <f t="shared" si="59"/>
        <v>0.49346153846153845</v>
      </c>
      <c r="R955" s="38">
        <f t="shared" si="60"/>
        <v>0.49346153846153845</v>
      </c>
      <c r="S955" s="38"/>
      <c r="T955" s="47">
        <v>250258.07136060091</v>
      </c>
      <c r="U955" s="47"/>
      <c r="V955" s="47">
        <f t="shared" si="58"/>
        <v>250258.07136060091</v>
      </c>
      <c r="W955" s="47">
        <f t="shared" si="61"/>
        <v>123492.73290601961</v>
      </c>
      <c r="Z955" s="54"/>
    </row>
    <row r="956" spans="5:26" x14ac:dyDescent="0.2">
      <c r="E956" s="13">
        <v>126518</v>
      </c>
      <c r="F956" s="13" t="s">
        <v>73</v>
      </c>
      <c r="G956" s="47">
        <v>0.19819999999999999</v>
      </c>
      <c r="H956" s="47">
        <v>0.73299999999999998</v>
      </c>
      <c r="I956" s="47">
        <v>0.3</v>
      </c>
      <c r="J956" s="47">
        <v>0</v>
      </c>
      <c r="K956" s="47">
        <v>0</v>
      </c>
      <c r="L956" s="47">
        <v>1.2312000000000001</v>
      </c>
      <c r="M956" s="47">
        <v>2</v>
      </c>
      <c r="N956" s="47">
        <v>1.25</v>
      </c>
      <c r="O956" s="47">
        <v>1.8799999999999928E-2</v>
      </c>
      <c r="P956" s="38">
        <f t="shared" si="59"/>
        <v>0.37053687459389212</v>
      </c>
      <c r="R956" s="38">
        <f t="shared" si="60"/>
        <v>0.37053687459389212</v>
      </c>
      <c r="S956" s="38"/>
      <c r="T956" s="47">
        <v>1203163.8046182734</v>
      </c>
      <c r="U956" s="47"/>
      <c r="V956" s="47">
        <f t="shared" si="58"/>
        <v>1203163.8046182734</v>
      </c>
      <c r="W956" s="47">
        <f t="shared" si="61"/>
        <v>445816.55578775128</v>
      </c>
      <c r="Z956" s="54"/>
    </row>
    <row r="957" spans="5:26" x14ac:dyDescent="0.2">
      <c r="E957" s="13">
        <v>126517</v>
      </c>
      <c r="F957" s="13" t="s">
        <v>73</v>
      </c>
      <c r="G957" s="47">
        <v>0.621</v>
      </c>
      <c r="H957" s="47">
        <v>0.13900000000000001</v>
      </c>
      <c r="I957" s="47">
        <v>0.1</v>
      </c>
      <c r="J957" s="47">
        <v>0</v>
      </c>
      <c r="K957" s="47">
        <v>0.3</v>
      </c>
      <c r="L957" s="47">
        <v>1.1599999999999999</v>
      </c>
      <c r="M957" s="47">
        <v>2</v>
      </c>
      <c r="N957" s="47">
        <v>1.1599999999999999</v>
      </c>
      <c r="O957" s="47">
        <v>0</v>
      </c>
      <c r="P957" s="38">
        <f t="shared" si="59"/>
        <v>0.4338577586206897</v>
      </c>
      <c r="R957" s="38">
        <f t="shared" si="60"/>
        <v>0.4338577586206897</v>
      </c>
      <c r="S957" s="38"/>
      <c r="T957" s="47">
        <v>0</v>
      </c>
      <c r="U957" s="47"/>
      <c r="V957" s="47">
        <f t="shared" si="58"/>
        <v>0</v>
      </c>
      <c r="W957" s="47">
        <f t="shared" si="61"/>
        <v>0</v>
      </c>
      <c r="Z957" s="54"/>
    </row>
    <row r="958" spans="5:26" x14ac:dyDescent="0.2">
      <c r="E958" s="13">
        <v>109128</v>
      </c>
      <c r="F958" s="13" t="s">
        <v>73</v>
      </c>
      <c r="G958" s="47">
        <v>0</v>
      </c>
      <c r="H958" s="47">
        <v>0</v>
      </c>
      <c r="I958" s="47">
        <v>0</v>
      </c>
      <c r="J958" s="47">
        <v>0</v>
      </c>
      <c r="K958" s="47">
        <v>0</v>
      </c>
      <c r="L958" s="47">
        <v>0</v>
      </c>
      <c r="M958" s="47">
        <v>2</v>
      </c>
      <c r="N958" s="47">
        <v>0.104</v>
      </c>
      <c r="O958" s="47">
        <v>0.104</v>
      </c>
      <c r="P958" s="38" t="str">
        <f t="shared" si="59"/>
        <v/>
      </c>
      <c r="R958" s="38">
        <f t="shared" si="60"/>
        <v>0.1</v>
      </c>
      <c r="S958" s="38"/>
      <c r="T958" s="47">
        <v>115503.72524335425</v>
      </c>
      <c r="U958" s="47"/>
      <c r="V958" s="47">
        <f t="shared" si="58"/>
        <v>115503.72524335425</v>
      </c>
      <c r="W958" s="47">
        <f t="shared" si="61"/>
        <v>11550.372524335426</v>
      </c>
      <c r="Z958" s="54"/>
    </row>
    <row r="959" spans="5:26" x14ac:dyDescent="0.2">
      <c r="E959" s="13">
        <v>109127</v>
      </c>
      <c r="F959" s="13" t="s">
        <v>73</v>
      </c>
      <c r="G959" s="47">
        <v>0</v>
      </c>
      <c r="H959" s="47">
        <v>0</v>
      </c>
      <c r="I959" s="47">
        <v>0</v>
      </c>
      <c r="J959" s="47">
        <v>0</v>
      </c>
      <c r="K959" s="47">
        <v>0</v>
      </c>
      <c r="L959" s="47">
        <v>0</v>
      </c>
      <c r="M959" s="47">
        <v>2</v>
      </c>
      <c r="N959" s="47">
        <v>0.748</v>
      </c>
      <c r="O959" s="47">
        <v>0.748</v>
      </c>
      <c r="P959" s="38" t="str">
        <f t="shared" si="59"/>
        <v/>
      </c>
      <c r="R959" s="38">
        <f t="shared" si="60"/>
        <v>0.1</v>
      </c>
      <c r="S959" s="38"/>
      <c r="T959" s="47">
        <v>820022.85126141552</v>
      </c>
      <c r="U959" s="47"/>
      <c r="V959" s="47">
        <f t="shared" si="58"/>
        <v>820022.85126141552</v>
      </c>
      <c r="W959" s="47">
        <f t="shared" si="61"/>
        <v>82002.285126141564</v>
      </c>
      <c r="Z959" s="54"/>
    </row>
    <row r="960" spans="5:26" x14ac:dyDescent="0.2">
      <c r="E960" s="13">
        <v>109126</v>
      </c>
      <c r="F960" s="13" t="s">
        <v>73</v>
      </c>
      <c r="G960" s="47">
        <v>0</v>
      </c>
      <c r="H960" s="47">
        <v>0</v>
      </c>
      <c r="I960" s="47">
        <v>0</v>
      </c>
      <c r="J960" s="47">
        <v>0</v>
      </c>
      <c r="K960" s="47">
        <v>0</v>
      </c>
      <c r="L960" s="47">
        <v>0</v>
      </c>
      <c r="M960" s="47">
        <v>2</v>
      </c>
      <c r="N960" s="47">
        <v>0.71</v>
      </c>
      <c r="O960" s="47">
        <v>0.71</v>
      </c>
      <c r="P960" s="38" t="str">
        <f t="shared" si="59"/>
        <v/>
      </c>
      <c r="R960" s="38">
        <f t="shared" si="60"/>
        <v>0.1</v>
      </c>
      <c r="S960" s="38"/>
      <c r="T960" s="47">
        <v>778363.93635776069</v>
      </c>
      <c r="U960" s="47"/>
      <c r="V960" s="47">
        <f t="shared" si="58"/>
        <v>778363.93635776069</v>
      </c>
      <c r="W960" s="47">
        <f t="shared" si="61"/>
        <v>77836.393635776069</v>
      </c>
      <c r="Z960" s="54"/>
    </row>
    <row r="961" spans="5:26" x14ac:dyDescent="0.2">
      <c r="E961" s="13">
        <v>109125</v>
      </c>
      <c r="F961" s="13" t="s">
        <v>73</v>
      </c>
      <c r="G961" s="47">
        <v>0</v>
      </c>
      <c r="H961" s="47">
        <v>0</v>
      </c>
      <c r="I961" s="47">
        <v>0</v>
      </c>
      <c r="J961" s="47">
        <v>0</v>
      </c>
      <c r="K961" s="47">
        <v>0</v>
      </c>
      <c r="L961" s="47">
        <v>0</v>
      </c>
      <c r="M961" s="47">
        <v>2</v>
      </c>
      <c r="N961" s="47">
        <v>0.13200000000000001</v>
      </c>
      <c r="O961" s="47">
        <v>0.13200000000000001</v>
      </c>
      <c r="P961" s="38" t="str">
        <f t="shared" si="59"/>
        <v/>
      </c>
      <c r="R961" s="38">
        <f t="shared" si="60"/>
        <v>0.1</v>
      </c>
      <c r="S961" s="38"/>
      <c r="T961" s="47">
        <v>146600.8820396419</v>
      </c>
      <c r="U961" s="47"/>
      <c r="V961" s="47">
        <f t="shared" si="58"/>
        <v>146600.8820396419</v>
      </c>
      <c r="W961" s="47">
        <f t="shared" si="61"/>
        <v>14660.088203964191</v>
      </c>
      <c r="Z961" s="54"/>
    </row>
    <row r="962" spans="5:26" x14ac:dyDescent="0.2">
      <c r="E962" s="13">
        <v>109124</v>
      </c>
      <c r="F962" s="13" t="s">
        <v>73</v>
      </c>
      <c r="G962" s="47">
        <v>0</v>
      </c>
      <c r="H962" s="47">
        <v>0</v>
      </c>
      <c r="I962" s="47">
        <v>0</v>
      </c>
      <c r="J962" s="47">
        <v>0</v>
      </c>
      <c r="K962" s="47">
        <v>0</v>
      </c>
      <c r="L962" s="47">
        <v>0</v>
      </c>
      <c r="M962" s="47">
        <v>2</v>
      </c>
      <c r="N962" s="47">
        <v>0.14799999999999999</v>
      </c>
      <c r="O962" s="47">
        <v>0.14799999999999999</v>
      </c>
      <c r="P962" s="38" t="str">
        <f t="shared" si="59"/>
        <v/>
      </c>
      <c r="R962" s="38">
        <f t="shared" si="60"/>
        <v>0.1</v>
      </c>
      <c r="S962" s="38"/>
      <c r="T962" s="47">
        <v>164370.68592323488</v>
      </c>
      <c r="U962" s="47"/>
      <c r="V962" s="47">
        <f t="shared" si="58"/>
        <v>164370.68592323488</v>
      </c>
      <c r="W962" s="47">
        <f t="shared" si="61"/>
        <v>16437.068592323489</v>
      </c>
      <c r="Z962" s="54"/>
    </row>
    <row r="963" spans="5:26" x14ac:dyDescent="0.2">
      <c r="E963" s="13">
        <v>109121</v>
      </c>
      <c r="F963" s="13" t="s">
        <v>73</v>
      </c>
      <c r="G963" s="47">
        <v>0</v>
      </c>
      <c r="H963" s="47">
        <v>0</v>
      </c>
      <c r="I963" s="47">
        <v>0</v>
      </c>
      <c r="J963" s="47">
        <v>0</v>
      </c>
      <c r="K963" s="47">
        <v>0</v>
      </c>
      <c r="L963" s="47">
        <v>0</v>
      </c>
      <c r="M963" s="47">
        <v>2</v>
      </c>
      <c r="N963" s="47">
        <v>0.84599999999999997</v>
      </c>
      <c r="O963" s="47">
        <v>0.84599999999999997</v>
      </c>
      <c r="P963" s="38" t="str">
        <f t="shared" si="59"/>
        <v/>
      </c>
      <c r="R963" s="38">
        <f t="shared" si="60"/>
        <v>0.1</v>
      </c>
      <c r="S963" s="38"/>
      <c r="T963" s="47">
        <v>0</v>
      </c>
      <c r="U963" s="47"/>
      <c r="V963" s="47">
        <f t="shared" si="58"/>
        <v>0</v>
      </c>
      <c r="W963" s="47">
        <f t="shared" si="61"/>
        <v>0</v>
      </c>
      <c r="Z963" s="54"/>
    </row>
    <row r="964" spans="5:26" x14ac:dyDescent="0.2">
      <c r="E964" s="13">
        <v>109120</v>
      </c>
      <c r="F964" s="13" t="s">
        <v>73</v>
      </c>
      <c r="G964" s="47">
        <v>0</v>
      </c>
      <c r="H964" s="47">
        <v>0</v>
      </c>
      <c r="I964" s="47">
        <v>0</v>
      </c>
      <c r="J964" s="47">
        <v>0</v>
      </c>
      <c r="K964" s="47">
        <v>0</v>
      </c>
      <c r="L964" s="47">
        <v>0</v>
      </c>
      <c r="M964" s="47">
        <v>2</v>
      </c>
      <c r="N964" s="47">
        <v>3.7999999999999999E-2</v>
      </c>
      <c r="O964" s="47">
        <v>3.7999999999999999E-2</v>
      </c>
      <c r="P964" s="38" t="str">
        <f t="shared" si="59"/>
        <v/>
      </c>
      <c r="R964" s="38">
        <f t="shared" si="60"/>
        <v>0.1</v>
      </c>
      <c r="S964" s="38"/>
      <c r="T964" s="47">
        <v>0</v>
      </c>
      <c r="U964" s="47"/>
      <c r="V964" s="47">
        <f t="shared" si="58"/>
        <v>0</v>
      </c>
      <c r="W964" s="47">
        <f t="shared" si="61"/>
        <v>0</v>
      </c>
      <c r="Z964" s="54"/>
    </row>
    <row r="965" spans="5:26" x14ac:dyDescent="0.2">
      <c r="E965" s="13">
        <v>109119</v>
      </c>
      <c r="F965" s="13" t="s">
        <v>73</v>
      </c>
      <c r="G965" s="47">
        <v>0</v>
      </c>
      <c r="H965" s="47">
        <v>0</v>
      </c>
      <c r="I965" s="47">
        <v>0</v>
      </c>
      <c r="J965" s="47">
        <v>0</v>
      </c>
      <c r="K965" s="47">
        <v>0</v>
      </c>
      <c r="L965" s="47">
        <v>0</v>
      </c>
      <c r="M965" s="47">
        <v>2</v>
      </c>
      <c r="N965" s="47">
        <v>0.308</v>
      </c>
      <c r="O965" s="47">
        <v>0.308</v>
      </c>
      <c r="P965" s="38" t="str">
        <f t="shared" si="59"/>
        <v/>
      </c>
      <c r="R965" s="38">
        <f t="shared" si="60"/>
        <v>0.1</v>
      </c>
      <c r="S965" s="38"/>
      <c r="T965" s="47">
        <v>342068.7247591645</v>
      </c>
      <c r="U965" s="47"/>
      <c r="V965" s="47">
        <f t="shared" si="58"/>
        <v>342068.7247591645</v>
      </c>
      <c r="W965" s="47">
        <f t="shared" si="61"/>
        <v>34206.872475916454</v>
      </c>
      <c r="Z965" s="54"/>
    </row>
    <row r="966" spans="5:26" x14ac:dyDescent="0.2">
      <c r="E966" s="13">
        <v>109118</v>
      </c>
      <c r="F966" s="13" t="s">
        <v>73</v>
      </c>
      <c r="G966" s="47">
        <v>0</v>
      </c>
      <c r="H966" s="47">
        <v>0</v>
      </c>
      <c r="I966" s="47">
        <v>0</v>
      </c>
      <c r="J966" s="47">
        <v>0</v>
      </c>
      <c r="K966" s="47">
        <v>0</v>
      </c>
      <c r="L966" s="47">
        <v>0</v>
      </c>
      <c r="M966" s="47">
        <v>2</v>
      </c>
      <c r="N966" s="47">
        <v>0.14199999999999999</v>
      </c>
      <c r="O966" s="47">
        <v>0.14199999999999999</v>
      </c>
      <c r="P966" s="38" t="str">
        <f t="shared" si="59"/>
        <v/>
      </c>
      <c r="R966" s="38">
        <f t="shared" si="60"/>
        <v>0.1</v>
      </c>
      <c r="S966" s="38"/>
      <c r="T966" s="47">
        <v>157707.00946688751</v>
      </c>
      <c r="U966" s="47"/>
      <c r="V966" s="47">
        <f t="shared" si="58"/>
        <v>157707.00946688751</v>
      </c>
      <c r="W966" s="47">
        <f t="shared" si="61"/>
        <v>15770.700946688752</v>
      </c>
      <c r="Z966" s="54"/>
    </row>
    <row r="967" spans="5:26" x14ac:dyDescent="0.2">
      <c r="E967" s="13">
        <v>109117</v>
      </c>
      <c r="F967" s="13" t="s">
        <v>73</v>
      </c>
      <c r="G967" s="47">
        <v>0.86199999999999999</v>
      </c>
      <c r="H967" s="47">
        <v>0</v>
      </c>
      <c r="I967" s="47">
        <v>0</v>
      </c>
      <c r="J967" s="47">
        <v>0</v>
      </c>
      <c r="K967" s="47">
        <v>0</v>
      </c>
      <c r="L967" s="47">
        <v>0.86199999999999999</v>
      </c>
      <c r="M967" s="47">
        <v>2</v>
      </c>
      <c r="N967" s="47">
        <v>0.86199999999999999</v>
      </c>
      <c r="O967" s="47">
        <v>0</v>
      </c>
      <c r="P967" s="38">
        <f t="shared" si="59"/>
        <v>0.65</v>
      </c>
      <c r="R967" s="38">
        <f t="shared" si="60"/>
        <v>0.65</v>
      </c>
      <c r="S967" s="38"/>
      <c r="T967" s="47">
        <v>0</v>
      </c>
      <c r="U967" s="47"/>
      <c r="V967" s="47">
        <f t="shared" si="58"/>
        <v>0</v>
      </c>
      <c r="W967" s="47">
        <f t="shared" si="61"/>
        <v>0</v>
      </c>
      <c r="Z967" s="54"/>
    </row>
    <row r="968" spans="5:26" x14ac:dyDescent="0.2">
      <c r="E968" s="13">
        <v>109116</v>
      </c>
      <c r="F968" s="13" t="s">
        <v>73</v>
      </c>
      <c r="G968" s="47">
        <v>0</v>
      </c>
      <c r="H968" s="47">
        <v>0</v>
      </c>
      <c r="I968" s="47">
        <v>0</v>
      </c>
      <c r="J968" s="47">
        <v>0</v>
      </c>
      <c r="K968" s="47">
        <v>0</v>
      </c>
      <c r="L968" s="47">
        <v>0</v>
      </c>
      <c r="M968" s="47">
        <v>2</v>
      </c>
      <c r="N968" s="47">
        <v>0.112</v>
      </c>
      <c r="O968" s="47">
        <v>0.112</v>
      </c>
      <c r="P968" s="38" t="str">
        <f t="shared" si="59"/>
        <v/>
      </c>
      <c r="R968" s="38">
        <f t="shared" si="60"/>
        <v>0.1</v>
      </c>
      <c r="S968" s="38"/>
      <c r="T968" s="47">
        <v>124388.62718515075</v>
      </c>
      <c r="U968" s="47"/>
      <c r="V968" s="47">
        <f t="shared" si="58"/>
        <v>124388.62718515075</v>
      </c>
      <c r="W968" s="47">
        <f t="shared" si="61"/>
        <v>12438.862718515076</v>
      </c>
      <c r="Z968" s="54"/>
    </row>
    <row r="969" spans="5:26" x14ac:dyDescent="0.2">
      <c r="E969" s="13">
        <v>109115</v>
      </c>
      <c r="F969" s="13" t="s">
        <v>73</v>
      </c>
      <c r="G969" s="47">
        <v>0.71399999999999997</v>
      </c>
      <c r="H969" s="47">
        <v>0</v>
      </c>
      <c r="I969" s="47">
        <v>0</v>
      </c>
      <c r="J969" s="47">
        <v>0</v>
      </c>
      <c r="K969" s="47">
        <v>0</v>
      </c>
      <c r="L969" s="47">
        <v>0.71399999999999997</v>
      </c>
      <c r="M969" s="47">
        <v>2</v>
      </c>
      <c r="N969" s="47">
        <v>0.71399999999999997</v>
      </c>
      <c r="O969" s="47">
        <v>0</v>
      </c>
      <c r="P969" s="38">
        <f t="shared" si="59"/>
        <v>0.65</v>
      </c>
      <c r="R969" s="38">
        <f t="shared" si="60"/>
        <v>0.65</v>
      </c>
      <c r="S969" s="38"/>
      <c r="T969" s="47">
        <v>792977.49830533587</v>
      </c>
      <c r="U969" s="47"/>
      <c r="V969" s="47">
        <f t="shared" si="58"/>
        <v>792977.49830533587</v>
      </c>
      <c r="W969" s="47">
        <f t="shared" si="61"/>
        <v>515435.37389846833</v>
      </c>
      <c r="Z969" s="54"/>
    </row>
    <row r="970" spans="5:26" x14ac:dyDescent="0.2">
      <c r="E970" s="13">
        <v>109114</v>
      </c>
      <c r="F970" s="13" t="s">
        <v>73</v>
      </c>
      <c r="G970" s="47">
        <v>0.222</v>
      </c>
      <c r="H970" s="47">
        <v>9.6000000000000002E-2</v>
      </c>
      <c r="I970" s="47">
        <v>0</v>
      </c>
      <c r="J970" s="47">
        <v>0</v>
      </c>
      <c r="K970" s="47">
        <v>0</v>
      </c>
      <c r="L970" s="47">
        <v>0.318</v>
      </c>
      <c r="M970" s="47">
        <v>2</v>
      </c>
      <c r="N970" s="47">
        <v>0.318</v>
      </c>
      <c r="O970" s="47">
        <v>0</v>
      </c>
      <c r="P970" s="38">
        <f t="shared" si="59"/>
        <v>0.56698113207547174</v>
      </c>
      <c r="R970" s="38">
        <f t="shared" si="60"/>
        <v>0.56698113207547174</v>
      </c>
      <c r="S970" s="38"/>
      <c r="T970" s="47">
        <v>353174.85218641016</v>
      </c>
      <c r="U970" s="47"/>
      <c r="V970" s="47">
        <f t="shared" si="58"/>
        <v>353174.85218641016</v>
      </c>
      <c r="W970" s="47">
        <f t="shared" si="61"/>
        <v>200243.47751323823</v>
      </c>
      <c r="Z970" s="54"/>
    </row>
    <row r="971" spans="5:26" x14ac:dyDescent="0.2">
      <c r="E971" s="13">
        <v>109113</v>
      </c>
      <c r="F971" s="13" t="s">
        <v>73</v>
      </c>
      <c r="G971" s="47">
        <v>1.2010000000000001</v>
      </c>
      <c r="H971" s="47">
        <v>0.54100000000000004</v>
      </c>
      <c r="I971" s="47">
        <v>0</v>
      </c>
      <c r="J971" s="47">
        <v>0</v>
      </c>
      <c r="K971" s="47">
        <v>0</v>
      </c>
      <c r="L971" s="47">
        <v>1.742</v>
      </c>
      <c r="M971" s="47">
        <v>2</v>
      </c>
      <c r="N971" s="47">
        <v>1.742</v>
      </c>
      <c r="O971" s="47">
        <v>0</v>
      </c>
      <c r="P971" s="38">
        <f t="shared" si="59"/>
        <v>0.56459529276693465</v>
      </c>
      <c r="R971" s="38">
        <f t="shared" si="60"/>
        <v>0.56459529276693465</v>
      </c>
      <c r="S971" s="38"/>
      <c r="T971" s="47">
        <v>1934687.3978261834</v>
      </c>
      <c r="U971" s="47"/>
      <c r="V971" s="47">
        <f t="shared" si="58"/>
        <v>1934687.3978261834</v>
      </c>
      <c r="W971" s="47">
        <f t="shared" si="61"/>
        <v>1092315.3977881731</v>
      </c>
      <c r="Z971" s="54"/>
    </row>
    <row r="972" spans="5:26" x14ac:dyDescent="0.2">
      <c r="E972" s="13">
        <v>109112</v>
      </c>
      <c r="F972" s="13" t="s">
        <v>73</v>
      </c>
      <c r="G972" s="47">
        <v>0.66600000000000004</v>
      </c>
      <c r="H972" s="47">
        <v>0.17199999999999999</v>
      </c>
      <c r="I972" s="47">
        <v>0</v>
      </c>
      <c r="J972" s="47">
        <v>9.1999999999999998E-2</v>
      </c>
      <c r="K972" s="47">
        <v>9.1999999999999998E-2</v>
      </c>
      <c r="L972" s="47">
        <v>1.022</v>
      </c>
      <c r="M972" s="47">
        <v>2</v>
      </c>
      <c r="N972" s="47">
        <v>1.022</v>
      </c>
      <c r="O972" s="47">
        <v>0</v>
      </c>
      <c r="P972" s="38">
        <f t="shared" si="59"/>
        <v>0.50469667318982392</v>
      </c>
      <c r="R972" s="38">
        <f t="shared" si="60"/>
        <v>0.50469667318982392</v>
      </c>
      <c r="S972" s="38"/>
      <c r="T972" s="47">
        <v>1135046.2230645006</v>
      </c>
      <c r="U972" s="47"/>
      <c r="V972" s="47">
        <f t="shared" si="58"/>
        <v>1135046.2230645006</v>
      </c>
      <c r="W972" s="47">
        <f t="shared" si="61"/>
        <v>572854.05269732827</v>
      </c>
      <c r="Z972" s="54"/>
    </row>
    <row r="973" spans="5:26" x14ac:dyDescent="0.2">
      <c r="E973" s="13">
        <v>109111</v>
      </c>
      <c r="F973" s="13" t="s">
        <v>73</v>
      </c>
      <c r="G973" s="47">
        <v>0.77100000000000002</v>
      </c>
      <c r="H973" s="47">
        <v>0.06</v>
      </c>
      <c r="I973" s="47">
        <v>0</v>
      </c>
      <c r="J973" s="47">
        <v>3.1E-2</v>
      </c>
      <c r="K973" s="47">
        <v>0</v>
      </c>
      <c r="L973" s="47">
        <v>0.86199999999999999</v>
      </c>
      <c r="M973" s="47">
        <v>2</v>
      </c>
      <c r="N973" s="47">
        <v>0.86199999999999999</v>
      </c>
      <c r="O973" s="47">
        <v>0</v>
      </c>
      <c r="P973" s="38">
        <f t="shared" si="59"/>
        <v>0.61107888631090479</v>
      </c>
      <c r="R973" s="38">
        <f t="shared" si="60"/>
        <v>0.61107888631090479</v>
      </c>
      <c r="S973" s="38"/>
      <c r="T973" s="47">
        <v>957348.18422857078</v>
      </c>
      <c r="U973" s="47"/>
      <c r="V973" s="47">
        <f t="shared" si="58"/>
        <v>957348.18422857078</v>
      </c>
      <c r="W973" s="47">
        <f t="shared" si="61"/>
        <v>585015.26223016193</v>
      </c>
      <c r="Z973" s="54"/>
    </row>
    <row r="974" spans="5:26" x14ac:dyDescent="0.2">
      <c r="E974" s="13">
        <v>109110</v>
      </c>
      <c r="F974" s="13" t="s">
        <v>73</v>
      </c>
      <c r="G974" s="47">
        <v>0.434</v>
      </c>
      <c r="H974" s="47">
        <v>0.06</v>
      </c>
      <c r="I974" s="47">
        <v>0</v>
      </c>
      <c r="J974" s="47">
        <v>0</v>
      </c>
      <c r="K974" s="47">
        <v>0</v>
      </c>
      <c r="L974" s="47">
        <v>0.49399999999999999</v>
      </c>
      <c r="M974" s="47">
        <v>2</v>
      </c>
      <c r="N974" s="47">
        <v>0.49399999999999999</v>
      </c>
      <c r="O974" s="47">
        <v>0</v>
      </c>
      <c r="P974" s="38">
        <f t="shared" si="59"/>
        <v>0.61659919028340093</v>
      </c>
      <c r="R974" s="38">
        <f t="shared" si="60"/>
        <v>0.61659919028340093</v>
      </c>
      <c r="S974" s="38"/>
      <c r="T974" s="47">
        <v>548642.69490593276</v>
      </c>
      <c r="U974" s="47"/>
      <c r="V974" s="47">
        <f t="shared" si="58"/>
        <v>548642.69490593276</v>
      </c>
      <c r="W974" s="47">
        <f t="shared" si="61"/>
        <v>338292.6414339011</v>
      </c>
      <c r="Z974" s="54"/>
    </row>
    <row r="975" spans="5:26" x14ac:dyDescent="0.2">
      <c r="E975" s="13">
        <v>109109</v>
      </c>
      <c r="F975" s="13" t="s">
        <v>73</v>
      </c>
      <c r="G975" s="47">
        <v>0.81200000000000006</v>
      </c>
      <c r="H975" s="47">
        <v>6.2E-2</v>
      </c>
      <c r="I975" s="47">
        <v>0</v>
      </c>
      <c r="J975" s="47">
        <v>0</v>
      </c>
      <c r="K975" s="47">
        <v>0</v>
      </c>
      <c r="L975" s="47">
        <v>0.87400000000000011</v>
      </c>
      <c r="M975" s="47">
        <v>2</v>
      </c>
      <c r="N975" s="47">
        <v>0.874</v>
      </c>
      <c r="O975" s="47">
        <v>0</v>
      </c>
      <c r="P975" s="38">
        <f t="shared" si="59"/>
        <v>0.63049199084668184</v>
      </c>
      <c r="R975" s="38">
        <f t="shared" si="60"/>
        <v>0.63049199084668184</v>
      </c>
      <c r="S975" s="38"/>
      <c r="T975" s="47">
        <v>970675.5371412657</v>
      </c>
      <c r="U975" s="47"/>
      <c r="V975" s="47">
        <f t="shared" si="58"/>
        <v>970675.5371412657</v>
      </c>
      <c r="W975" s="47">
        <f t="shared" si="61"/>
        <v>612003.15187836892</v>
      </c>
      <c r="Z975" s="54"/>
    </row>
    <row r="976" spans="5:26" x14ac:dyDescent="0.2">
      <c r="E976" s="13">
        <v>109108</v>
      </c>
      <c r="F976" s="13" t="s">
        <v>73</v>
      </c>
      <c r="G976" s="47">
        <v>40.768000000000001</v>
      </c>
      <c r="H976" s="47">
        <v>3.3239999999999998</v>
      </c>
      <c r="I976" s="47">
        <v>0.5</v>
      </c>
      <c r="J976" s="47">
        <v>0</v>
      </c>
      <c r="K976" s="47">
        <v>0</v>
      </c>
      <c r="L976" s="47">
        <v>44.591999999999999</v>
      </c>
      <c r="M976" s="47">
        <v>2</v>
      </c>
      <c r="N976" s="47">
        <v>44.591999999999999</v>
      </c>
      <c r="O976" s="47">
        <v>0</v>
      </c>
      <c r="P976" s="38">
        <f t="shared" si="59"/>
        <v>0.62417473986365268</v>
      </c>
      <c r="R976" s="38">
        <f t="shared" si="60"/>
        <v>0.62417473986365268</v>
      </c>
      <c r="S976" s="38"/>
      <c r="T976" s="47">
        <v>49524443.423573583</v>
      </c>
      <c r="U976" s="47"/>
      <c r="V976" s="47">
        <f t="shared" si="58"/>
        <v>49524443.423573583</v>
      </c>
      <c r="W976" s="47">
        <f t="shared" si="61"/>
        <v>30911906.590801228</v>
      </c>
      <c r="Z976" s="54"/>
    </row>
    <row r="977" spans="5:26" x14ac:dyDescent="0.2">
      <c r="E977" s="13">
        <v>109105</v>
      </c>
      <c r="F977" s="13" t="s">
        <v>73</v>
      </c>
      <c r="G977" s="47">
        <v>1.659</v>
      </c>
      <c r="H977" s="47">
        <v>3.1E-2</v>
      </c>
      <c r="I977" s="47">
        <v>0</v>
      </c>
      <c r="J977" s="47">
        <v>0</v>
      </c>
      <c r="K977" s="47">
        <v>0</v>
      </c>
      <c r="L977" s="47">
        <v>1.69</v>
      </c>
      <c r="M977" s="47">
        <v>2</v>
      </c>
      <c r="N977" s="47">
        <v>1.69</v>
      </c>
      <c r="O977" s="47">
        <v>0</v>
      </c>
      <c r="P977" s="38">
        <f t="shared" si="59"/>
        <v>0.64495562130177519</v>
      </c>
      <c r="R977" s="38">
        <f t="shared" si="60"/>
        <v>0.64495562130177519</v>
      </c>
      <c r="S977" s="38"/>
      <c r="T977" s="47">
        <v>1876935.5352045067</v>
      </c>
      <c r="U977" s="47"/>
      <c r="V977" s="47">
        <f t="shared" si="58"/>
        <v>1876935.5352045067</v>
      </c>
      <c r="W977" s="47">
        <f t="shared" si="61"/>
        <v>1210540.1242512027</v>
      </c>
      <c r="Z977" s="54"/>
    </row>
    <row r="978" spans="5:26" x14ac:dyDescent="0.2">
      <c r="E978" s="13">
        <v>109104</v>
      </c>
      <c r="F978" s="13" t="s">
        <v>73</v>
      </c>
      <c r="G978" s="47">
        <v>85.65</v>
      </c>
      <c r="H978" s="47">
        <v>3.43</v>
      </c>
      <c r="I978" s="47">
        <v>0.36</v>
      </c>
      <c r="J978" s="47">
        <v>0.89</v>
      </c>
      <c r="K978" s="47">
        <v>0</v>
      </c>
      <c r="L978" s="47">
        <v>90.330000000000013</v>
      </c>
      <c r="M978" s="47">
        <v>2</v>
      </c>
      <c r="N978" s="47">
        <v>90.33</v>
      </c>
      <c r="O978" s="47">
        <v>0</v>
      </c>
      <c r="P978" s="38">
        <f t="shared" si="59"/>
        <v>0.63224565482121109</v>
      </c>
      <c r="R978" s="38">
        <f t="shared" si="60"/>
        <v>0.63224565482121109</v>
      </c>
      <c r="S978" s="38"/>
      <c r="T978" s="47">
        <v>100321649.05030952</v>
      </c>
      <c r="U978" s="47"/>
      <c r="V978" s="47">
        <f t="shared" si="58"/>
        <v>100321649.05030952</v>
      </c>
      <c r="W978" s="47">
        <f t="shared" si="61"/>
        <v>63427926.696556672</v>
      </c>
      <c r="Z978" s="54"/>
    </row>
    <row r="979" spans="5:26" x14ac:dyDescent="0.2">
      <c r="E979" s="13">
        <v>109103</v>
      </c>
      <c r="F979" s="13" t="s">
        <v>73</v>
      </c>
      <c r="G979" s="47">
        <v>0</v>
      </c>
      <c r="H979" s="47">
        <v>0</v>
      </c>
      <c r="I979" s="47">
        <v>0</v>
      </c>
      <c r="J979" s="47">
        <v>0</v>
      </c>
      <c r="K979" s="47">
        <v>0</v>
      </c>
      <c r="L979" s="47">
        <v>0</v>
      </c>
      <c r="M979" s="47">
        <v>2</v>
      </c>
      <c r="N979" s="47">
        <v>0.23599999999999999</v>
      </c>
      <c r="O979" s="47">
        <v>0.23599999999999999</v>
      </c>
      <c r="P979" s="38" t="str">
        <f t="shared" si="59"/>
        <v/>
      </c>
      <c r="R979" s="38">
        <f t="shared" si="60"/>
        <v>0.1</v>
      </c>
      <c r="S979" s="38"/>
      <c r="T979" s="47">
        <v>258723.78729638242</v>
      </c>
      <c r="U979" s="47"/>
      <c r="V979" s="47">
        <f t="shared" ref="V979:V1042" si="62">IF(F979="Operational",T979,0)</f>
        <v>258723.78729638242</v>
      </c>
      <c r="W979" s="47">
        <f t="shared" si="61"/>
        <v>25872.378729638243</v>
      </c>
      <c r="Z979" s="54"/>
    </row>
    <row r="980" spans="5:26" x14ac:dyDescent="0.2">
      <c r="E980" s="13">
        <v>109102</v>
      </c>
      <c r="F980" s="13" t="s">
        <v>73</v>
      </c>
      <c r="G980" s="47">
        <v>100.99</v>
      </c>
      <c r="H980" s="47">
        <v>13.49</v>
      </c>
      <c r="I980" s="47">
        <v>3.07</v>
      </c>
      <c r="J980" s="47">
        <v>2.2400000000000002</v>
      </c>
      <c r="K980" s="47">
        <v>1.1100000000000001</v>
      </c>
      <c r="L980" s="47">
        <v>120.89999999999998</v>
      </c>
      <c r="M980" s="47">
        <v>2</v>
      </c>
      <c r="N980" s="47">
        <v>120.9</v>
      </c>
      <c r="O980" s="47">
        <v>0</v>
      </c>
      <c r="P980" s="38">
        <f t="shared" ref="P980:P1043" si="63">IF(L980=0,"", MAX(((SUMPRODUCT(G980:K980,$F$10:$J$10)/L980)),0.1))</f>
        <v>0.5920140612076098</v>
      </c>
      <c r="R980" s="38">
        <f t="shared" ref="R980:R1043" si="64">IF(L980=0,$I$4,P980)</f>
        <v>0.5920140612076098</v>
      </c>
      <c r="S980" s="38"/>
      <c r="T980" s="47">
        <v>134273080.59539932</v>
      </c>
      <c r="U980" s="47"/>
      <c r="V980" s="47">
        <f t="shared" si="62"/>
        <v>134273080.59539932</v>
      </c>
      <c r="W980" s="47">
        <f t="shared" ref="W980:W1043" si="65">V980*R980</f>
        <v>79491551.754139051</v>
      </c>
      <c r="Z980" s="54"/>
    </row>
    <row r="981" spans="5:26" x14ac:dyDescent="0.2">
      <c r="E981" s="13">
        <v>109101</v>
      </c>
      <c r="F981" s="13" t="s">
        <v>73</v>
      </c>
      <c r="G981" s="47">
        <v>0.28000000000000003</v>
      </c>
      <c r="H981" s="47">
        <v>0</v>
      </c>
      <c r="I981" s="47">
        <v>0</v>
      </c>
      <c r="J981" s="47">
        <v>0</v>
      </c>
      <c r="K981" s="47">
        <v>0</v>
      </c>
      <c r="L981" s="47">
        <v>0.28000000000000003</v>
      </c>
      <c r="M981" s="47">
        <v>2</v>
      </c>
      <c r="N981" s="47">
        <v>0.28000000000000003</v>
      </c>
      <c r="O981" s="47">
        <v>0</v>
      </c>
      <c r="P981" s="38">
        <f t="shared" si="63"/>
        <v>0.65</v>
      </c>
      <c r="R981" s="38">
        <f t="shared" si="64"/>
        <v>0.65</v>
      </c>
      <c r="S981" s="38"/>
      <c r="T981" s="47">
        <v>0</v>
      </c>
      <c r="U981" s="47"/>
      <c r="V981" s="47">
        <f t="shared" si="62"/>
        <v>0</v>
      </c>
      <c r="W981" s="47">
        <f t="shared" si="65"/>
        <v>0</v>
      </c>
      <c r="Z981" s="54"/>
    </row>
    <row r="982" spans="5:26" x14ac:dyDescent="0.2">
      <c r="E982" s="13">
        <v>109100</v>
      </c>
      <c r="F982" s="13" t="s">
        <v>73</v>
      </c>
      <c r="G982" s="47">
        <v>0</v>
      </c>
      <c r="H982" s="47">
        <v>0</v>
      </c>
      <c r="I982" s="47">
        <v>0</v>
      </c>
      <c r="J982" s="47">
        <v>0</v>
      </c>
      <c r="K982" s="47">
        <v>0</v>
      </c>
      <c r="L982" s="47">
        <v>0</v>
      </c>
      <c r="M982" s="47">
        <v>2</v>
      </c>
      <c r="N982" s="47">
        <v>0.74</v>
      </c>
      <c r="O982" s="47">
        <v>0.74</v>
      </c>
      <c r="P982" s="38" t="str">
        <f t="shared" si="63"/>
        <v/>
      </c>
      <c r="R982" s="38">
        <f t="shared" si="64"/>
        <v>0.1</v>
      </c>
      <c r="S982" s="38"/>
      <c r="T982" s="47">
        <v>821853.42961617454</v>
      </c>
      <c r="U982" s="47"/>
      <c r="V982" s="47">
        <f t="shared" si="62"/>
        <v>821853.42961617454</v>
      </c>
      <c r="W982" s="47">
        <f t="shared" si="65"/>
        <v>82185.342961617454</v>
      </c>
      <c r="Z982" s="54"/>
    </row>
    <row r="983" spans="5:26" x14ac:dyDescent="0.2">
      <c r="E983" s="13">
        <v>109099</v>
      </c>
      <c r="F983" s="13" t="s">
        <v>73</v>
      </c>
      <c r="G983" s="47">
        <v>0.60899999999999999</v>
      </c>
      <c r="H983" s="47">
        <v>0.1</v>
      </c>
      <c r="I983" s="47">
        <v>0</v>
      </c>
      <c r="J983" s="47">
        <v>3.1E-2</v>
      </c>
      <c r="K983" s="47">
        <v>0</v>
      </c>
      <c r="L983" s="47">
        <v>0.74</v>
      </c>
      <c r="M983" s="47">
        <v>2</v>
      </c>
      <c r="N983" s="47">
        <v>0.74</v>
      </c>
      <c r="O983" s="47">
        <v>0</v>
      </c>
      <c r="P983" s="38">
        <f t="shared" si="63"/>
        <v>0.58979729729729735</v>
      </c>
      <c r="R983" s="38">
        <f t="shared" si="64"/>
        <v>0.58979729729729735</v>
      </c>
      <c r="S983" s="38"/>
      <c r="T983" s="47">
        <v>0</v>
      </c>
      <c r="U983" s="47"/>
      <c r="V983" s="47">
        <f t="shared" si="62"/>
        <v>0</v>
      </c>
      <c r="W983" s="47">
        <f t="shared" si="65"/>
        <v>0</v>
      </c>
      <c r="Z983" s="54"/>
    </row>
    <row r="984" spans="5:26" x14ac:dyDescent="0.2">
      <c r="E984" s="13">
        <v>109098</v>
      </c>
      <c r="F984" s="13" t="s">
        <v>73</v>
      </c>
      <c r="G984" s="47">
        <v>0.58799999999999997</v>
      </c>
      <c r="H984" s="47">
        <v>0</v>
      </c>
      <c r="I984" s="47">
        <v>0</v>
      </c>
      <c r="J984" s="47">
        <v>0</v>
      </c>
      <c r="K984" s="47">
        <v>0</v>
      </c>
      <c r="L984" s="47">
        <v>0.58799999999999997</v>
      </c>
      <c r="M984" s="47">
        <v>2</v>
      </c>
      <c r="N984" s="47">
        <v>0.65</v>
      </c>
      <c r="O984" s="47">
        <v>6.2000000000000055E-2</v>
      </c>
      <c r="P984" s="38">
        <f t="shared" si="63"/>
        <v>0.65</v>
      </c>
      <c r="R984" s="38">
        <f t="shared" si="64"/>
        <v>0.65</v>
      </c>
      <c r="S984" s="38"/>
      <c r="T984" s="47">
        <v>0</v>
      </c>
      <c r="U984" s="47"/>
      <c r="V984" s="47">
        <f t="shared" si="62"/>
        <v>0</v>
      </c>
      <c r="W984" s="47">
        <f t="shared" si="65"/>
        <v>0</v>
      </c>
      <c r="Z984" s="54"/>
    </row>
    <row r="985" spans="5:26" x14ac:dyDescent="0.2">
      <c r="E985" s="13">
        <v>109097</v>
      </c>
      <c r="F985" s="13" t="s">
        <v>73</v>
      </c>
      <c r="G985" s="47">
        <v>0.84</v>
      </c>
      <c r="H985" s="47">
        <v>0.44</v>
      </c>
      <c r="I985" s="47">
        <v>0.2</v>
      </c>
      <c r="J985" s="47">
        <v>0.1</v>
      </c>
      <c r="K985" s="47">
        <v>0.09</v>
      </c>
      <c r="L985" s="47">
        <v>1.6700000000000002</v>
      </c>
      <c r="M985" s="47">
        <v>2</v>
      </c>
      <c r="N985" s="47">
        <v>1.67</v>
      </c>
      <c r="O985" s="47">
        <v>0</v>
      </c>
      <c r="P985" s="38">
        <f t="shared" si="63"/>
        <v>0.4580838323353294</v>
      </c>
      <c r="R985" s="38">
        <f t="shared" si="64"/>
        <v>0.4580838323353294</v>
      </c>
      <c r="S985" s="38"/>
      <c r="T985" s="47">
        <v>1854723.2803500155</v>
      </c>
      <c r="U985" s="47"/>
      <c r="V985" s="47">
        <f t="shared" si="62"/>
        <v>1854723.2803500155</v>
      </c>
      <c r="W985" s="47">
        <f t="shared" si="65"/>
        <v>849618.74818428862</v>
      </c>
      <c r="Z985" s="54"/>
    </row>
    <row r="986" spans="5:26" x14ac:dyDescent="0.2">
      <c r="E986" s="13">
        <v>109096</v>
      </c>
      <c r="F986" s="13" t="s">
        <v>73</v>
      </c>
      <c r="G986" s="47">
        <v>113.291</v>
      </c>
      <c r="H986" s="47">
        <v>7.9390000000000001</v>
      </c>
      <c r="I986" s="47">
        <v>1.44</v>
      </c>
      <c r="J986" s="47">
        <v>0.59</v>
      </c>
      <c r="K986" s="47">
        <v>1.4</v>
      </c>
      <c r="L986" s="47">
        <v>124.66</v>
      </c>
      <c r="M986" s="47">
        <v>2</v>
      </c>
      <c r="N986" s="47">
        <v>124.66</v>
      </c>
      <c r="O986" s="47">
        <v>0</v>
      </c>
      <c r="P986" s="38">
        <f t="shared" si="63"/>
        <v>0.61821975774105564</v>
      </c>
      <c r="R986" s="38">
        <f t="shared" si="64"/>
        <v>0.61821975774105564</v>
      </c>
      <c r="S986" s="38"/>
      <c r="T986" s="47">
        <v>138448984.50804368</v>
      </c>
      <c r="U986" s="47"/>
      <c r="V986" s="47">
        <f t="shared" si="62"/>
        <v>138448984.50804368</v>
      </c>
      <c r="W986" s="47">
        <f t="shared" si="65"/>
        <v>85591897.662057921</v>
      </c>
      <c r="Z986" s="54"/>
    </row>
    <row r="987" spans="5:26" x14ac:dyDescent="0.2">
      <c r="E987" s="13">
        <v>109095</v>
      </c>
      <c r="F987" s="13" t="s">
        <v>73</v>
      </c>
      <c r="G987" s="47">
        <v>0</v>
      </c>
      <c r="H987" s="47">
        <v>0</v>
      </c>
      <c r="I987" s="47">
        <v>0</v>
      </c>
      <c r="J987" s="47">
        <v>0</v>
      </c>
      <c r="K987" s="47">
        <v>0</v>
      </c>
      <c r="L987" s="47">
        <v>0</v>
      </c>
      <c r="M987" s="47">
        <v>2</v>
      </c>
      <c r="N987" s="47">
        <v>0.3</v>
      </c>
      <c r="O987" s="47">
        <v>0.3</v>
      </c>
      <c r="P987" s="38" t="str">
        <f t="shared" si="63"/>
        <v/>
      </c>
      <c r="R987" s="38">
        <f t="shared" si="64"/>
        <v>0.1</v>
      </c>
      <c r="S987" s="38"/>
      <c r="T987" s="47">
        <v>333183.82281736803</v>
      </c>
      <c r="U987" s="47"/>
      <c r="V987" s="47">
        <f t="shared" si="62"/>
        <v>333183.82281736803</v>
      </c>
      <c r="W987" s="47">
        <f t="shared" si="65"/>
        <v>33318.382281736805</v>
      </c>
      <c r="Z987" s="54"/>
    </row>
    <row r="988" spans="5:26" x14ac:dyDescent="0.2">
      <c r="E988" s="13">
        <v>109094</v>
      </c>
      <c r="F988" s="13" t="s">
        <v>73</v>
      </c>
      <c r="G988" s="47">
        <v>0.56999999999999995</v>
      </c>
      <c r="H988" s="47">
        <v>0</v>
      </c>
      <c r="I988" s="47">
        <v>0</v>
      </c>
      <c r="J988" s="47">
        <v>0</v>
      </c>
      <c r="K988" s="47">
        <v>0</v>
      </c>
      <c r="L988" s="47">
        <v>0.56999999999999995</v>
      </c>
      <c r="M988" s="47">
        <v>2</v>
      </c>
      <c r="N988" s="47">
        <v>0.56999999999999995</v>
      </c>
      <c r="O988" s="47">
        <v>0</v>
      </c>
      <c r="P988" s="38">
        <f t="shared" si="63"/>
        <v>0.65</v>
      </c>
      <c r="R988" s="38">
        <f t="shared" si="64"/>
        <v>0.65</v>
      </c>
      <c r="S988" s="38"/>
      <c r="T988" s="47">
        <v>0</v>
      </c>
      <c r="U988" s="47"/>
      <c r="V988" s="47">
        <f t="shared" si="62"/>
        <v>0</v>
      </c>
      <c r="W988" s="47">
        <f t="shared" si="65"/>
        <v>0</v>
      </c>
      <c r="Z988" s="54"/>
    </row>
    <row r="989" spans="5:26" x14ac:dyDescent="0.2">
      <c r="E989" s="13">
        <v>109093</v>
      </c>
      <c r="F989" s="13" t="s">
        <v>73</v>
      </c>
      <c r="G989" s="47">
        <v>1.1399999999999999</v>
      </c>
      <c r="H989" s="47">
        <v>0</v>
      </c>
      <c r="I989" s="47">
        <v>0</v>
      </c>
      <c r="J989" s="47">
        <v>0</v>
      </c>
      <c r="K989" s="47">
        <v>0</v>
      </c>
      <c r="L989" s="47">
        <v>1.1399999999999999</v>
      </c>
      <c r="M989" s="47">
        <v>2</v>
      </c>
      <c r="N989" s="47">
        <v>1.1399999999999999</v>
      </c>
      <c r="O989" s="47">
        <v>0</v>
      </c>
      <c r="P989" s="38">
        <f t="shared" si="63"/>
        <v>0.65</v>
      </c>
      <c r="R989" s="38">
        <f t="shared" si="64"/>
        <v>0.65</v>
      </c>
      <c r="S989" s="38"/>
      <c r="T989" s="47">
        <v>0</v>
      </c>
      <c r="U989" s="47"/>
      <c r="V989" s="47">
        <f t="shared" si="62"/>
        <v>0</v>
      </c>
      <c r="W989" s="47">
        <f t="shared" si="65"/>
        <v>0</v>
      </c>
      <c r="Z989" s="54"/>
    </row>
    <row r="990" spans="5:26" x14ac:dyDescent="0.2">
      <c r="E990" s="13">
        <v>109092</v>
      </c>
      <c r="F990" s="13" t="s">
        <v>73</v>
      </c>
      <c r="G990" s="47">
        <v>1.71</v>
      </c>
      <c r="H990" s="47">
        <v>0</v>
      </c>
      <c r="I990" s="47">
        <v>0</v>
      </c>
      <c r="J990" s="47">
        <v>0</v>
      </c>
      <c r="K990" s="47">
        <v>0</v>
      </c>
      <c r="L990" s="47">
        <v>1.71</v>
      </c>
      <c r="M990" s="47">
        <v>2</v>
      </c>
      <c r="N990" s="47">
        <v>1.71</v>
      </c>
      <c r="O990" s="47">
        <v>0</v>
      </c>
      <c r="P990" s="38">
        <f t="shared" si="63"/>
        <v>0.65</v>
      </c>
      <c r="R990" s="38">
        <f t="shared" si="64"/>
        <v>0.65</v>
      </c>
      <c r="S990" s="38"/>
      <c r="T990" s="47">
        <v>1899147.7900589977</v>
      </c>
      <c r="U990" s="47"/>
      <c r="V990" s="47">
        <f t="shared" si="62"/>
        <v>1899147.7900589977</v>
      </c>
      <c r="W990" s="47">
        <f t="shared" si="65"/>
        <v>1234446.0635383485</v>
      </c>
      <c r="Z990" s="54"/>
    </row>
    <row r="991" spans="5:26" x14ac:dyDescent="0.2">
      <c r="E991" s="13">
        <v>109091</v>
      </c>
      <c r="F991" s="13" t="s">
        <v>73</v>
      </c>
      <c r="G991" s="47">
        <v>116.53515</v>
      </c>
      <c r="H991" s="47">
        <v>9.6683800000000009</v>
      </c>
      <c r="I991" s="47">
        <v>2.0184700000000002</v>
      </c>
      <c r="J991" s="47">
        <v>0.98</v>
      </c>
      <c r="K991" s="47">
        <v>1.72</v>
      </c>
      <c r="L991" s="47">
        <v>130.922</v>
      </c>
      <c r="M991" s="47">
        <v>2</v>
      </c>
      <c r="N991" s="47">
        <v>130.922</v>
      </c>
      <c r="O991" s="47">
        <v>0</v>
      </c>
      <c r="P991" s="38">
        <f t="shared" si="63"/>
        <v>0.61102581880814533</v>
      </c>
      <c r="R991" s="38">
        <f t="shared" si="64"/>
        <v>0.61102581880814533</v>
      </c>
      <c r="S991" s="38"/>
      <c r="T991" s="47">
        <v>145403641.50298485</v>
      </c>
      <c r="U991" s="47"/>
      <c r="V991" s="47">
        <f t="shared" si="62"/>
        <v>145403641.50298485</v>
      </c>
      <c r="W991" s="47">
        <f t="shared" si="65"/>
        <v>88845379.107047349</v>
      </c>
      <c r="Z991" s="54"/>
    </row>
    <row r="992" spans="5:26" x14ac:dyDescent="0.2">
      <c r="E992" s="13">
        <v>109089</v>
      </c>
      <c r="F992" s="13" t="s">
        <v>73</v>
      </c>
      <c r="G992" s="47">
        <v>0</v>
      </c>
      <c r="H992" s="47">
        <v>0</v>
      </c>
      <c r="I992" s="47">
        <v>0</v>
      </c>
      <c r="J992" s="47">
        <v>0</v>
      </c>
      <c r="K992" s="47">
        <v>0</v>
      </c>
      <c r="L992" s="47">
        <v>0</v>
      </c>
      <c r="M992" s="47">
        <v>2</v>
      </c>
      <c r="N992" s="47">
        <v>0.04</v>
      </c>
      <c r="O992" s="47">
        <v>0.04</v>
      </c>
      <c r="P992" s="38" t="str">
        <f t="shared" si="63"/>
        <v/>
      </c>
      <c r="R992" s="38">
        <f t="shared" si="64"/>
        <v>0.1</v>
      </c>
      <c r="S992" s="38"/>
      <c r="T992" s="47">
        <v>44424.509708982398</v>
      </c>
      <c r="U992" s="47"/>
      <c r="V992" s="47">
        <f t="shared" si="62"/>
        <v>44424.509708982398</v>
      </c>
      <c r="W992" s="47">
        <f t="shared" si="65"/>
        <v>4442.4509708982396</v>
      </c>
      <c r="Z992" s="54"/>
    </row>
    <row r="993" spans="5:26" x14ac:dyDescent="0.2">
      <c r="E993" s="13">
        <v>109088</v>
      </c>
      <c r="F993" s="13" t="s">
        <v>73</v>
      </c>
      <c r="G993" s="47">
        <v>0</v>
      </c>
      <c r="H993" s="47">
        <v>0</v>
      </c>
      <c r="I993" s="47">
        <v>0</v>
      </c>
      <c r="J993" s="47">
        <v>0</v>
      </c>
      <c r="K993" s="47">
        <v>0</v>
      </c>
      <c r="L993" s="47">
        <v>0</v>
      </c>
      <c r="M993" s="47">
        <v>2</v>
      </c>
      <c r="N993" s="47">
        <v>0.46600000000000003</v>
      </c>
      <c r="O993" s="47">
        <v>0.46600000000000003</v>
      </c>
      <c r="P993" s="38" t="str">
        <f t="shared" si="63"/>
        <v/>
      </c>
      <c r="R993" s="38">
        <f t="shared" si="64"/>
        <v>0.1</v>
      </c>
      <c r="S993" s="38"/>
      <c r="T993" s="47">
        <v>517545.53810964501</v>
      </c>
      <c r="U993" s="47"/>
      <c r="V993" s="47">
        <f t="shared" si="62"/>
        <v>517545.53810964501</v>
      </c>
      <c r="W993" s="47">
        <f t="shared" si="65"/>
        <v>51754.553810964506</v>
      </c>
      <c r="Z993" s="54"/>
    </row>
    <row r="994" spans="5:26" x14ac:dyDescent="0.2">
      <c r="E994" s="13">
        <v>109087</v>
      </c>
      <c r="F994" s="13" t="s">
        <v>73</v>
      </c>
      <c r="G994" s="47">
        <v>0</v>
      </c>
      <c r="H994" s="47">
        <v>0</v>
      </c>
      <c r="I994" s="47">
        <v>0</v>
      </c>
      <c r="J994" s="47">
        <v>0</v>
      </c>
      <c r="K994" s="47">
        <v>0</v>
      </c>
      <c r="L994" s="47">
        <v>0</v>
      </c>
      <c r="M994" s="47">
        <v>2</v>
      </c>
      <c r="N994" s="47">
        <v>0.20799999999999999</v>
      </c>
      <c r="O994" s="47">
        <v>0.20799999999999999</v>
      </c>
      <c r="P994" s="38" t="str">
        <f t="shared" si="63"/>
        <v/>
      </c>
      <c r="R994" s="38">
        <f t="shared" si="64"/>
        <v>0.1</v>
      </c>
      <c r="S994" s="38"/>
      <c r="T994" s="47">
        <v>231007.45048670849</v>
      </c>
      <c r="U994" s="47"/>
      <c r="V994" s="47">
        <f t="shared" si="62"/>
        <v>231007.45048670849</v>
      </c>
      <c r="W994" s="47">
        <f t="shared" si="65"/>
        <v>23100.745048670851</v>
      </c>
      <c r="Z994" s="54"/>
    </row>
    <row r="995" spans="5:26" x14ac:dyDescent="0.2">
      <c r="E995" s="13">
        <v>109086</v>
      </c>
      <c r="F995" s="13" t="s">
        <v>73</v>
      </c>
      <c r="G995" s="47">
        <v>0</v>
      </c>
      <c r="H995" s="47">
        <v>0</v>
      </c>
      <c r="I995" s="47">
        <v>0</v>
      </c>
      <c r="J995" s="47">
        <v>0</v>
      </c>
      <c r="K995" s="47">
        <v>0</v>
      </c>
      <c r="L995" s="47">
        <v>0</v>
      </c>
      <c r="M995" s="47">
        <v>2</v>
      </c>
      <c r="N995" s="47">
        <v>0.39200000000000002</v>
      </c>
      <c r="O995" s="47">
        <v>0.39200000000000002</v>
      </c>
      <c r="P995" s="38" t="str">
        <f t="shared" si="63"/>
        <v/>
      </c>
      <c r="R995" s="38">
        <f t="shared" si="64"/>
        <v>0.1</v>
      </c>
      <c r="S995" s="38"/>
      <c r="T995" s="47">
        <v>435360.19514802762</v>
      </c>
      <c r="U995" s="47"/>
      <c r="V995" s="47">
        <f t="shared" si="62"/>
        <v>435360.19514802762</v>
      </c>
      <c r="W995" s="47">
        <f t="shared" si="65"/>
        <v>43536.019514802763</v>
      </c>
      <c r="Z995" s="54"/>
    </row>
    <row r="996" spans="5:26" x14ac:dyDescent="0.2">
      <c r="E996" s="13">
        <v>109085</v>
      </c>
      <c r="F996" s="13" t="s">
        <v>73</v>
      </c>
      <c r="G996" s="47">
        <v>0</v>
      </c>
      <c r="H996" s="47">
        <v>0</v>
      </c>
      <c r="I996" s="47">
        <v>0</v>
      </c>
      <c r="J996" s="47">
        <v>0</v>
      </c>
      <c r="K996" s="47">
        <v>0</v>
      </c>
      <c r="L996" s="47">
        <v>0</v>
      </c>
      <c r="M996" s="47">
        <v>2</v>
      </c>
      <c r="N996" s="47">
        <v>0.13400000000000001</v>
      </c>
      <c r="O996" s="47">
        <v>0.13400000000000001</v>
      </c>
      <c r="P996" s="38" t="str">
        <f t="shared" si="63"/>
        <v/>
      </c>
      <c r="R996" s="38">
        <f t="shared" si="64"/>
        <v>0.1</v>
      </c>
      <c r="S996" s="38"/>
      <c r="T996" s="47">
        <v>148822.10752509107</v>
      </c>
      <c r="U996" s="47"/>
      <c r="V996" s="47">
        <f t="shared" si="62"/>
        <v>148822.10752509107</v>
      </c>
      <c r="W996" s="47">
        <f t="shared" si="65"/>
        <v>14882.210752509107</v>
      </c>
      <c r="Z996" s="54"/>
    </row>
    <row r="997" spans="5:26" x14ac:dyDescent="0.2">
      <c r="E997" s="13">
        <v>109084</v>
      </c>
      <c r="F997" s="13" t="s">
        <v>73</v>
      </c>
      <c r="G997" s="47">
        <v>0</v>
      </c>
      <c r="H997" s="47">
        <v>0</v>
      </c>
      <c r="I997" s="47">
        <v>0</v>
      </c>
      <c r="J997" s="47">
        <v>0</v>
      </c>
      <c r="K997" s="47">
        <v>0</v>
      </c>
      <c r="L997" s="47">
        <v>0</v>
      </c>
      <c r="M997" s="47">
        <v>2</v>
      </c>
      <c r="N997" s="47">
        <v>0.57599999999999996</v>
      </c>
      <c r="O997" s="47">
        <v>0.57599999999999996</v>
      </c>
      <c r="P997" s="38" t="str">
        <f t="shared" si="63"/>
        <v/>
      </c>
      <c r="R997" s="38">
        <f t="shared" si="64"/>
        <v>0.1</v>
      </c>
      <c r="S997" s="38"/>
      <c r="T997" s="47">
        <v>639712.93980934657</v>
      </c>
      <c r="U997" s="47"/>
      <c r="V997" s="47">
        <f t="shared" si="62"/>
        <v>639712.93980934657</v>
      </c>
      <c r="W997" s="47">
        <f t="shared" si="65"/>
        <v>63971.293980934657</v>
      </c>
      <c r="Z997" s="54"/>
    </row>
    <row r="998" spans="5:26" x14ac:dyDescent="0.2">
      <c r="E998" s="13">
        <v>109083</v>
      </c>
      <c r="F998" s="13" t="s">
        <v>73</v>
      </c>
      <c r="G998" s="47">
        <v>0</v>
      </c>
      <c r="H998" s="47">
        <v>0</v>
      </c>
      <c r="I998" s="47">
        <v>0</v>
      </c>
      <c r="J998" s="47">
        <v>0</v>
      </c>
      <c r="K998" s="47">
        <v>0</v>
      </c>
      <c r="L998" s="47">
        <v>0</v>
      </c>
      <c r="M998" s="47">
        <v>2</v>
      </c>
      <c r="N998" s="47">
        <v>0.442</v>
      </c>
      <c r="O998" s="47">
        <v>0.442</v>
      </c>
      <c r="P998" s="38" t="str">
        <f t="shared" si="63"/>
        <v/>
      </c>
      <c r="R998" s="38">
        <f t="shared" si="64"/>
        <v>0.1</v>
      </c>
      <c r="S998" s="38"/>
      <c r="T998" s="47">
        <v>490890.83228425554</v>
      </c>
      <c r="U998" s="47"/>
      <c r="V998" s="47">
        <f t="shared" si="62"/>
        <v>490890.83228425554</v>
      </c>
      <c r="W998" s="47">
        <f t="shared" si="65"/>
        <v>49089.083228425559</v>
      </c>
      <c r="Z998" s="54"/>
    </row>
    <row r="999" spans="5:26" x14ac:dyDescent="0.2">
      <c r="E999" s="13">
        <v>109082</v>
      </c>
      <c r="F999" s="13" t="s">
        <v>73</v>
      </c>
      <c r="G999" s="47">
        <v>0</v>
      </c>
      <c r="H999" s="47">
        <v>0</v>
      </c>
      <c r="I999" s="47">
        <v>0</v>
      </c>
      <c r="J999" s="47">
        <v>0</v>
      </c>
      <c r="K999" s="47">
        <v>0</v>
      </c>
      <c r="L999" s="47">
        <v>0</v>
      </c>
      <c r="M999" s="47">
        <v>2</v>
      </c>
      <c r="N999" s="47">
        <v>5.8000000000000003E-2</v>
      </c>
      <c r="O999" s="47">
        <v>5.8000000000000003E-2</v>
      </c>
      <c r="P999" s="38" t="str">
        <f t="shared" si="63"/>
        <v/>
      </c>
      <c r="R999" s="38">
        <f t="shared" si="64"/>
        <v>0.1</v>
      </c>
      <c r="S999" s="38"/>
      <c r="T999" s="47">
        <v>64415.539078024485</v>
      </c>
      <c r="U999" s="47"/>
      <c r="V999" s="47">
        <f t="shared" si="62"/>
        <v>64415.539078024485</v>
      </c>
      <c r="W999" s="47">
        <f t="shared" si="65"/>
        <v>6441.5539078024485</v>
      </c>
      <c r="Z999" s="54"/>
    </row>
    <row r="1000" spans="5:26" x14ac:dyDescent="0.2">
      <c r="E1000" s="13">
        <v>109080</v>
      </c>
      <c r="F1000" s="13" t="s">
        <v>73</v>
      </c>
      <c r="G1000" s="47">
        <v>0</v>
      </c>
      <c r="H1000" s="47">
        <v>0</v>
      </c>
      <c r="I1000" s="47">
        <v>0</v>
      </c>
      <c r="J1000" s="47">
        <v>0</v>
      </c>
      <c r="K1000" s="47">
        <v>0</v>
      </c>
      <c r="L1000" s="47">
        <v>0</v>
      </c>
      <c r="M1000" s="47">
        <v>2</v>
      </c>
      <c r="N1000" s="47">
        <v>0.18</v>
      </c>
      <c r="O1000" s="47">
        <v>0.18</v>
      </c>
      <c r="P1000" s="38" t="str">
        <f t="shared" si="63"/>
        <v/>
      </c>
      <c r="R1000" s="38">
        <f t="shared" si="64"/>
        <v>0.1</v>
      </c>
      <c r="S1000" s="38"/>
      <c r="T1000" s="47">
        <v>199910.2936904208</v>
      </c>
      <c r="U1000" s="47"/>
      <c r="V1000" s="47">
        <f t="shared" si="62"/>
        <v>199910.2936904208</v>
      </c>
      <c r="W1000" s="47">
        <f t="shared" si="65"/>
        <v>19991.02936904208</v>
      </c>
      <c r="Z1000" s="54"/>
    </row>
    <row r="1001" spans="5:26" x14ac:dyDescent="0.2">
      <c r="E1001" s="13">
        <v>109079</v>
      </c>
      <c r="F1001" s="13" t="s">
        <v>73</v>
      </c>
      <c r="G1001" s="47">
        <v>0</v>
      </c>
      <c r="H1001" s="47">
        <v>0</v>
      </c>
      <c r="I1001" s="47">
        <v>0</v>
      </c>
      <c r="J1001" s="47">
        <v>0</v>
      </c>
      <c r="K1001" s="47">
        <v>0</v>
      </c>
      <c r="L1001" s="47">
        <v>0</v>
      </c>
      <c r="M1001" s="47">
        <v>2</v>
      </c>
      <c r="N1001" s="47">
        <v>0.95</v>
      </c>
      <c r="O1001" s="47">
        <v>0.95</v>
      </c>
      <c r="P1001" s="38" t="str">
        <f t="shared" si="63"/>
        <v/>
      </c>
      <c r="R1001" s="38">
        <f t="shared" si="64"/>
        <v>0.1</v>
      </c>
      <c r="S1001" s="38"/>
      <c r="T1001" s="47">
        <v>1055082.1055883323</v>
      </c>
      <c r="U1001" s="47"/>
      <c r="V1001" s="47">
        <f t="shared" si="62"/>
        <v>1055082.1055883323</v>
      </c>
      <c r="W1001" s="47">
        <f t="shared" si="65"/>
        <v>105508.21055883323</v>
      </c>
      <c r="Z1001" s="54"/>
    </row>
    <row r="1002" spans="5:26" x14ac:dyDescent="0.2">
      <c r="E1002" s="13">
        <v>109078</v>
      </c>
      <c r="F1002" s="13" t="s">
        <v>73</v>
      </c>
      <c r="G1002" s="47">
        <v>0</v>
      </c>
      <c r="H1002" s="47">
        <v>0</v>
      </c>
      <c r="I1002" s="47">
        <v>0</v>
      </c>
      <c r="J1002" s="47">
        <v>0</v>
      </c>
      <c r="K1002" s="47">
        <v>0</v>
      </c>
      <c r="L1002" s="47">
        <v>0</v>
      </c>
      <c r="M1002" s="47">
        <v>2</v>
      </c>
      <c r="N1002" s="47">
        <v>4.2000000000000003E-2</v>
      </c>
      <c r="O1002" s="47">
        <v>4.2000000000000003E-2</v>
      </c>
      <c r="P1002" s="38" t="str">
        <f t="shared" si="63"/>
        <v/>
      </c>
      <c r="R1002" s="38">
        <f t="shared" si="64"/>
        <v>0.1</v>
      </c>
      <c r="S1002" s="38"/>
      <c r="T1002" s="47">
        <v>46645.735194431531</v>
      </c>
      <c r="U1002" s="47"/>
      <c r="V1002" s="47">
        <f t="shared" si="62"/>
        <v>46645.735194431531</v>
      </c>
      <c r="W1002" s="47">
        <f t="shared" si="65"/>
        <v>4664.5735194431536</v>
      </c>
      <c r="Z1002" s="54"/>
    </row>
    <row r="1003" spans="5:26" x14ac:dyDescent="0.2">
      <c r="E1003" s="13">
        <v>109077</v>
      </c>
      <c r="F1003" s="13" t="s">
        <v>73</v>
      </c>
      <c r="G1003" s="47">
        <v>2.8281999999999998</v>
      </c>
      <c r="H1003" s="47">
        <v>0.76980000000000004</v>
      </c>
      <c r="I1003" s="47">
        <v>0.59830000000000005</v>
      </c>
      <c r="J1003" s="47">
        <v>0</v>
      </c>
      <c r="K1003" s="47">
        <v>4.7699999999999999E-2</v>
      </c>
      <c r="L1003" s="47">
        <v>4.2439999999999998</v>
      </c>
      <c r="M1003" s="47">
        <v>2</v>
      </c>
      <c r="N1003" s="47">
        <v>4.3579999999999997</v>
      </c>
      <c r="O1003" s="47">
        <v>0.11399999999999988</v>
      </c>
      <c r="P1003" s="38">
        <f t="shared" si="63"/>
        <v>0.52697396324222445</v>
      </c>
      <c r="R1003" s="38">
        <f t="shared" si="64"/>
        <v>0.52697396324222445</v>
      </c>
      <c r="S1003" s="38"/>
      <c r="T1003" s="47">
        <v>4840050.3327936325</v>
      </c>
      <c r="U1003" s="47"/>
      <c r="V1003" s="47">
        <f t="shared" si="62"/>
        <v>4840050.3327936325</v>
      </c>
      <c r="W1003" s="47">
        <f t="shared" si="65"/>
        <v>2550580.5061641079</v>
      </c>
      <c r="Z1003" s="54"/>
    </row>
    <row r="1004" spans="5:26" x14ac:dyDescent="0.2">
      <c r="E1004" s="13">
        <v>109076</v>
      </c>
      <c r="F1004" s="13" t="s">
        <v>73</v>
      </c>
      <c r="G1004" s="47">
        <v>0</v>
      </c>
      <c r="H1004" s="47">
        <v>0</v>
      </c>
      <c r="I1004" s="47">
        <v>0</v>
      </c>
      <c r="J1004" s="47">
        <v>0</v>
      </c>
      <c r="K1004" s="47">
        <v>0</v>
      </c>
      <c r="L1004" s="47">
        <v>0</v>
      </c>
      <c r="M1004" s="47">
        <v>2</v>
      </c>
      <c r="N1004" s="47">
        <v>0.35</v>
      </c>
      <c r="O1004" s="47">
        <v>0.35</v>
      </c>
      <c r="P1004" s="38" t="str">
        <f t="shared" si="63"/>
        <v/>
      </c>
      <c r="R1004" s="38">
        <f t="shared" si="64"/>
        <v>0.1</v>
      </c>
      <c r="S1004" s="38"/>
      <c r="T1004" s="47">
        <v>388714.45995359606</v>
      </c>
      <c r="U1004" s="47"/>
      <c r="V1004" s="47">
        <f t="shared" si="62"/>
        <v>388714.45995359606</v>
      </c>
      <c r="W1004" s="47">
        <f t="shared" si="65"/>
        <v>38871.445995359609</v>
      </c>
      <c r="Z1004" s="54"/>
    </row>
    <row r="1005" spans="5:26" x14ac:dyDescent="0.2">
      <c r="E1005" s="13">
        <v>109075</v>
      </c>
      <c r="F1005" s="13" t="s">
        <v>73</v>
      </c>
      <c r="G1005" s="47">
        <v>0</v>
      </c>
      <c r="H1005" s="47">
        <v>0</v>
      </c>
      <c r="I1005" s="47">
        <v>0</v>
      </c>
      <c r="J1005" s="47">
        <v>0</v>
      </c>
      <c r="K1005" s="47">
        <v>0</v>
      </c>
      <c r="L1005" s="47">
        <v>0</v>
      </c>
      <c r="M1005" s="47">
        <v>2</v>
      </c>
      <c r="N1005" s="47">
        <v>1.5</v>
      </c>
      <c r="O1005" s="47">
        <v>1.5</v>
      </c>
      <c r="P1005" s="38" t="str">
        <f t="shared" si="63"/>
        <v/>
      </c>
      <c r="R1005" s="38">
        <f t="shared" si="64"/>
        <v>0.1</v>
      </c>
      <c r="S1005" s="38"/>
      <c r="T1005" s="47">
        <v>1665919.1140868403</v>
      </c>
      <c r="U1005" s="47"/>
      <c r="V1005" s="47">
        <f t="shared" si="62"/>
        <v>1665919.1140868403</v>
      </c>
      <c r="W1005" s="47">
        <f t="shared" si="65"/>
        <v>166591.91140868404</v>
      </c>
      <c r="Z1005" s="54"/>
    </row>
    <row r="1006" spans="5:26" x14ac:dyDescent="0.2">
      <c r="E1006" s="13">
        <v>109074</v>
      </c>
      <c r="F1006" s="13" t="s">
        <v>73</v>
      </c>
      <c r="G1006" s="47">
        <v>0</v>
      </c>
      <c r="H1006" s="47">
        <v>0</v>
      </c>
      <c r="I1006" s="47">
        <v>0</v>
      </c>
      <c r="J1006" s="47">
        <v>0</v>
      </c>
      <c r="K1006" s="47">
        <v>0</v>
      </c>
      <c r="L1006" s="47">
        <v>0</v>
      </c>
      <c r="M1006" s="47">
        <v>2</v>
      </c>
      <c r="N1006" s="47">
        <v>0.23400000000000001</v>
      </c>
      <c r="O1006" s="47">
        <v>0.23400000000000001</v>
      </c>
      <c r="P1006" s="38" t="str">
        <f t="shared" si="63"/>
        <v/>
      </c>
      <c r="R1006" s="38">
        <f t="shared" si="64"/>
        <v>0.1</v>
      </c>
      <c r="S1006" s="38"/>
      <c r="T1006" s="47">
        <v>259883.38179754707</v>
      </c>
      <c r="U1006" s="47"/>
      <c r="V1006" s="47">
        <f t="shared" si="62"/>
        <v>259883.38179754707</v>
      </c>
      <c r="W1006" s="47">
        <f t="shared" si="65"/>
        <v>25988.338179754708</v>
      </c>
      <c r="Z1006" s="54"/>
    </row>
    <row r="1007" spans="5:26" x14ac:dyDescent="0.2">
      <c r="E1007" s="13">
        <v>109073</v>
      </c>
      <c r="F1007" s="13" t="s">
        <v>73</v>
      </c>
      <c r="G1007" s="47">
        <v>0</v>
      </c>
      <c r="H1007" s="47">
        <v>0</v>
      </c>
      <c r="I1007" s="47">
        <v>0</v>
      </c>
      <c r="J1007" s="47">
        <v>0</v>
      </c>
      <c r="K1007" s="47">
        <v>0</v>
      </c>
      <c r="L1007" s="47">
        <v>0</v>
      </c>
      <c r="M1007" s="47">
        <v>2</v>
      </c>
      <c r="N1007" s="47">
        <v>0.13800000000000001</v>
      </c>
      <c r="O1007" s="47">
        <v>0.13800000000000001</v>
      </c>
      <c r="P1007" s="38" t="str">
        <f t="shared" si="63"/>
        <v/>
      </c>
      <c r="R1007" s="38">
        <f t="shared" si="64"/>
        <v>0.1</v>
      </c>
      <c r="S1007" s="38"/>
      <c r="T1007" s="47">
        <v>153264.5584959893</v>
      </c>
      <c r="U1007" s="47"/>
      <c r="V1007" s="47">
        <f t="shared" si="62"/>
        <v>153264.5584959893</v>
      </c>
      <c r="W1007" s="47">
        <f t="shared" si="65"/>
        <v>15326.455849598931</v>
      </c>
      <c r="Z1007" s="54"/>
    </row>
    <row r="1008" spans="5:26" x14ac:dyDescent="0.2">
      <c r="E1008" s="13">
        <v>109072</v>
      </c>
      <c r="F1008" s="13" t="s">
        <v>73</v>
      </c>
      <c r="G1008" s="47">
        <v>0</v>
      </c>
      <c r="H1008" s="47">
        <v>0</v>
      </c>
      <c r="I1008" s="47">
        <v>0</v>
      </c>
      <c r="J1008" s="47">
        <v>0</v>
      </c>
      <c r="K1008" s="47">
        <v>0</v>
      </c>
      <c r="L1008" s="47">
        <v>0</v>
      </c>
      <c r="M1008" s="47">
        <v>2</v>
      </c>
      <c r="N1008" s="47">
        <v>0.46400000000000002</v>
      </c>
      <c r="O1008" s="47">
        <v>0.46400000000000002</v>
      </c>
      <c r="P1008" s="38" t="str">
        <f t="shared" si="63"/>
        <v/>
      </c>
      <c r="R1008" s="38">
        <f t="shared" si="64"/>
        <v>0.1</v>
      </c>
      <c r="S1008" s="38"/>
      <c r="T1008" s="47">
        <v>515324.31262419588</v>
      </c>
      <c r="U1008" s="47"/>
      <c r="V1008" s="47">
        <f t="shared" si="62"/>
        <v>515324.31262419588</v>
      </c>
      <c r="W1008" s="47">
        <f t="shared" si="65"/>
        <v>51532.431262419588</v>
      </c>
      <c r="Z1008" s="54"/>
    </row>
    <row r="1009" spans="5:26" x14ac:dyDescent="0.2">
      <c r="E1009" s="13">
        <v>109071</v>
      </c>
      <c r="F1009" s="13" t="s">
        <v>73</v>
      </c>
      <c r="G1009" s="47">
        <v>0</v>
      </c>
      <c r="H1009" s="47">
        <v>0</v>
      </c>
      <c r="I1009" s="47">
        <v>0</v>
      </c>
      <c r="J1009" s="47">
        <v>0</v>
      </c>
      <c r="K1009" s="47">
        <v>0</v>
      </c>
      <c r="L1009" s="47">
        <v>0</v>
      </c>
      <c r="M1009" s="47">
        <v>2</v>
      </c>
      <c r="N1009" s="47">
        <v>1.27</v>
      </c>
      <c r="O1009" s="47">
        <v>1.27</v>
      </c>
      <c r="P1009" s="38" t="str">
        <f t="shared" si="63"/>
        <v/>
      </c>
      <c r="R1009" s="38">
        <f t="shared" si="64"/>
        <v>0.1</v>
      </c>
      <c r="S1009" s="38"/>
      <c r="T1009" s="47">
        <v>1410478.1832601917</v>
      </c>
      <c r="U1009" s="47"/>
      <c r="V1009" s="47">
        <f t="shared" si="62"/>
        <v>1410478.1832601917</v>
      </c>
      <c r="W1009" s="47">
        <f t="shared" si="65"/>
        <v>141047.81832601919</v>
      </c>
      <c r="Z1009" s="54"/>
    </row>
    <row r="1010" spans="5:26" x14ac:dyDescent="0.2">
      <c r="E1010" s="13">
        <v>109070</v>
      </c>
      <c r="F1010" s="13" t="s">
        <v>73</v>
      </c>
      <c r="G1010" s="47">
        <v>0</v>
      </c>
      <c r="H1010" s="47">
        <v>0</v>
      </c>
      <c r="I1010" s="47">
        <v>0</v>
      </c>
      <c r="J1010" s="47">
        <v>0</v>
      </c>
      <c r="K1010" s="47">
        <v>0</v>
      </c>
      <c r="L1010" s="47">
        <v>0</v>
      </c>
      <c r="M1010" s="47">
        <v>2</v>
      </c>
      <c r="N1010" s="47">
        <v>0.08</v>
      </c>
      <c r="O1010" s="47">
        <v>0.08</v>
      </c>
      <c r="P1010" s="38" t="str">
        <f t="shared" si="63"/>
        <v/>
      </c>
      <c r="R1010" s="38">
        <f t="shared" si="64"/>
        <v>0.1</v>
      </c>
      <c r="S1010" s="38"/>
      <c r="T1010" s="47">
        <v>88849.019417964795</v>
      </c>
      <c r="U1010" s="47"/>
      <c r="V1010" s="47">
        <f t="shared" si="62"/>
        <v>88849.019417964795</v>
      </c>
      <c r="W1010" s="47">
        <f t="shared" si="65"/>
        <v>8884.9019417964792</v>
      </c>
      <c r="Z1010" s="54"/>
    </row>
    <row r="1011" spans="5:26" x14ac:dyDescent="0.2">
      <c r="E1011" s="13">
        <v>109069</v>
      </c>
      <c r="F1011" s="13" t="s">
        <v>73</v>
      </c>
      <c r="G1011" s="47">
        <v>0</v>
      </c>
      <c r="H1011" s="47">
        <v>0</v>
      </c>
      <c r="I1011" s="47">
        <v>0</v>
      </c>
      <c r="J1011" s="47">
        <v>0</v>
      </c>
      <c r="K1011" s="47">
        <v>0</v>
      </c>
      <c r="L1011" s="47">
        <v>0</v>
      </c>
      <c r="M1011" s="47">
        <v>2</v>
      </c>
      <c r="N1011" s="47">
        <v>1.19</v>
      </c>
      <c r="O1011" s="47">
        <v>1.19</v>
      </c>
      <c r="P1011" s="38" t="str">
        <f t="shared" si="63"/>
        <v/>
      </c>
      <c r="R1011" s="38">
        <f t="shared" si="64"/>
        <v>0.1</v>
      </c>
      <c r="S1011" s="38"/>
      <c r="T1011" s="47">
        <v>1321629.1638422264</v>
      </c>
      <c r="U1011" s="47"/>
      <c r="V1011" s="47">
        <f t="shared" si="62"/>
        <v>1321629.1638422264</v>
      </c>
      <c r="W1011" s="47">
        <f t="shared" si="65"/>
        <v>132162.91638422266</v>
      </c>
      <c r="Z1011" s="54"/>
    </row>
    <row r="1012" spans="5:26" x14ac:dyDescent="0.2">
      <c r="E1012" s="13">
        <v>109068</v>
      </c>
      <c r="F1012" s="13" t="s">
        <v>73</v>
      </c>
      <c r="G1012" s="47">
        <v>0</v>
      </c>
      <c r="H1012" s="47">
        <v>0</v>
      </c>
      <c r="I1012" s="47">
        <v>0</v>
      </c>
      <c r="J1012" s="47">
        <v>0</v>
      </c>
      <c r="K1012" s="47">
        <v>0</v>
      </c>
      <c r="L1012" s="47">
        <v>0</v>
      </c>
      <c r="M1012" s="47">
        <v>2</v>
      </c>
      <c r="N1012" s="47">
        <v>2.02</v>
      </c>
      <c r="O1012" s="47">
        <v>2.02</v>
      </c>
      <c r="P1012" s="38" t="str">
        <f t="shared" si="63"/>
        <v/>
      </c>
      <c r="R1012" s="38">
        <f t="shared" si="64"/>
        <v>0.1</v>
      </c>
      <c r="S1012" s="38"/>
      <c r="T1012" s="47">
        <v>2243437.7403036118</v>
      </c>
      <c r="U1012" s="47"/>
      <c r="V1012" s="47">
        <f t="shared" si="62"/>
        <v>2243437.7403036118</v>
      </c>
      <c r="W1012" s="47">
        <f t="shared" si="65"/>
        <v>224343.77403036121</v>
      </c>
      <c r="Z1012" s="54"/>
    </row>
    <row r="1013" spans="5:26" x14ac:dyDescent="0.2">
      <c r="E1013" s="13">
        <v>109066</v>
      </c>
      <c r="F1013" s="13" t="s">
        <v>73</v>
      </c>
      <c r="G1013" s="47">
        <v>0</v>
      </c>
      <c r="H1013" s="47">
        <v>0</v>
      </c>
      <c r="I1013" s="47">
        <v>0</v>
      </c>
      <c r="J1013" s="47">
        <v>0</v>
      </c>
      <c r="K1013" s="47">
        <v>0</v>
      </c>
      <c r="L1013" s="47">
        <v>0</v>
      </c>
      <c r="M1013" s="47">
        <v>2</v>
      </c>
      <c r="N1013" s="47">
        <v>1.478</v>
      </c>
      <c r="O1013" s="47">
        <v>1.478</v>
      </c>
      <c r="P1013" s="38" t="str">
        <f t="shared" si="63"/>
        <v/>
      </c>
      <c r="R1013" s="38">
        <f t="shared" si="64"/>
        <v>0.1</v>
      </c>
      <c r="S1013" s="38"/>
      <c r="T1013" s="47">
        <v>1641485.6337468999</v>
      </c>
      <c r="U1013" s="47"/>
      <c r="V1013" s="47">
        <f t="shared" si="62"/>
        <v>1641485.6337468999</v>
      </c>
      <c r="W1013" s="47">
        <f t="shared" si="65"/>
        <v>164148.56337469001</v>
      </c>
      <c r="Z1013" s="54"/>
    </row>
    <row r="1014" spans="5:26" x14ac:dyDescent="0.2">
      <c r="E1014" s="13">
        <v>109065</v>
      </c>
      <c r="F1014" s="13" t="s">
        <v>73</v>
      </c>
      <c r="G1014" s="47">
        <v>0</v>
      </c>
      <c r="H1014" s="47">
        <v>0</v>
      </c>
      <c r="I1014" s="47">
        <v>0</v>
      </c>
      <c r="J1014" s="47">
        <v>0</v>
      </c>
      <c r="K1014" s="47">
        <v>0</v>
      </c>
      <c r="L1014" s="47">
        <v>0</v>
      </c>
      <c r="M1014" s="47">
        <v>2</v>
      </c>
      <c r="N1014" s="47">
        <v>0.1</v>
      </c>
      <c r="O1014" s="47">
        <v>0.1</v>
      </c>
      <c r="P1014" s="38" t="str">
        <f t="shared" si="63"/>
        <v/>
      </c>
      <c r="R1014" s="38">
        <f t="shared" si="64"/>
        <v>0.1</v>
      </c>
      <c r="S1014" s="38"/>
      <c r="T1014" s="47">
        <v>111061.27427245602</v>
      </c>
      <c r="U1014" s="47"/>
      <c r="V1014" s="47">
        <f t="shared" si="62"/>
        <v>111061.27427245602</v>
      </c>
      <c r="W1014" s="47">
        <f t="shared" si="65"/>
        <v>11106.127427245603</v>
      </c>
      <c r="Z1014" s="54"/>
    </row>
    <row r="1015" spans="5:26" x14ac:dyDescent="0.2">
      <c r="E1015" s="13">
        <v>109064</v>
      </c>
      <c r="F1015" s="13" t="s">
        <v>73</v>
      </c>
      <c r="G1015" s="47">
        <v>0</v>
      </c>
      <c r="H1015" s="47">
        <v>0</v>
      </c>
      <c r="I1015" s="47">
        <v>0</v>
      </c>
      <c r="J1015" s="47">
        <v>0</v>
      </c>
      <c r="K1015" s="47">
        <v>0</v>
      </c>
      <c r="L1015" s="47">
        <v>0</v>
      </c>
      <c r="M1015" s="47">
        <v>2</v>
      </c>
      <c r="N1015" s="47">
        <v>0.1</v>
      </c>
      <c r="O1015" s="47">
        <v>0.1</v>
      </c>
      <c r="P1015" s="38" t="str">
        <f t="shared" si="63"/>
        <v/>
      </c>
      <c r="R1015" s="38">
        <f t="shared" si="64"/>
        <v>0.1</v>
      </c>
      <c r="S1015" s="38"/>
      <c r="T1015" s="47">
        <v>111061.27427245602</v>
      </c>
      <c r="U1015" s="47"/>
      <c r="V1015" s="47">
        <f t="shared" si="62"/>
        <v>111061.27427245602</v>
      </c>
      <c r="W1015" s="47">
        <f t="shared" si="65"/>
        <v>11106.127427245603</v>
      </c>
      <c r="Z1015" s="54"/>
    </row>
    <row r="1016" spans="5:26" x14ac:dyDescent="0.2">
      <c r="E1016" s="13">
        <v>109063</v>
      </c>
      <c r="F1016" s="13" t="s">
        <v>73</v>
      </c>
      <c r="G1016" s="47">
        <v>2E-3</v>
      </c>
      <c r="H1016" s="47">
        <v>0</v>
      </c>
      <c r="I1016" s="47">
        <v>0</v>
      </c>
      <c r="J1016" s="47">
        <v>0</v>
      </c>
      <c r="K1016" s="47">
        <v>0</v>
      </c>
      <c r="L1016" s="47">
        <v>2E-3</v>
      </c>
      <c r="M1016" s="47">
        <v>2</v>
      </c>
      <c r="N1016" s="47">
        <v>0.104</v>
      </c>
      <c r="O1016" s="47">
        <v>0.10199999999999999</v>
      </c>
      <c r="P1016" s="38">
        <f t="shared" si="63"/>
        <v>0.65</v>
      </c>
      <c r="R1016" s="38">
        <f t="shared" si="64"/>
        <v>0.65</v>
      </c>
      <c r="S1016" s="38"/>
      <c r="T1016" s="47">
        <v>115503.72524335425</v>
      </c>
      <c r="U1016" s="47"/>
      <c r="V1016" s="47">
        <f t="shared" si="62"/>
        <v>115503.72524335425</v>
      </c>
      <c r="W1016" s="47">
        <f t="shared" si="65"/>
        <v>75077.421408180264</v>
      </c>
      <c r="Z1016" s="54"/>
    </row>
    <row r="1017" spans="5:26" x14ac:dyDescent="0.2">
      <c r="E1017" s="13">
        <v>109062</v>
      </c>
      <c r="F1017" s="13" t="s">
        <v>73</v>
      </c>
      <c r="G1017" s="47">
        <v>0.23</v>
      </c>
      <c r="H1017" s="47">
        <v>1.2889999999999999</v>
      </c>
      <c r="I1017" s="47">
        <v>0.90900000000000003</v>
      </c>
      <c r="J1017" s="47">
        <v>0.1</v>
      </c>
      <c r="K1017" s="47">
        <v>0.4</v>
      </c>
      <c r="L1017" s="47">
        <v>2.9279999999999999</v>
      </c>
      <c r="M1017" s="47">
        <v>2</v>
      </c>
      <c r="N1017" s="47">
        <v>2.9279999999999999</v>
      </c>
      <c r="O1017" s="47">
        <v>0</v>
      </c>
      <c r="P1017" s="38">
        <f t="shared" si="63"/>
        <v>0.28755122950819678</v>
      </c>
      <c r="R1017" s="38">
        <f t="shared" si="64"/>
        <v>0.28755122950819678</v>
      </c>
      <c r="S1017" s="38"/>
      <c r="T1017" s="47">
        <v>3251874.1106975125</v>
      </c>
      <c r="U1017" s="47"/>
      <c r="V1017" s="47">
        <f t="shared" si="62"/>
        <v>3251874.1106975125</v>
      </c>
      <c r="W1017" s="47">
        <f t="shared" si="65"/>
        <v>935080.39873694372</v>
      </c>
      <c r="Z1017" s="54"/>
    </row>
    <row r="1018" spans="5:26" x14ac:dyDescent="0.2">
      <c r="E1018" s="13">
        <v>109061</v>
      </c>
      <c r="F1018" s="13" t="s">
        <v>73</v>
      </c>
      <c r="G1018" s="47">
        <v>0.66</v>
      </c>
      <c r="H1018" s="47">
        <v>0.3</v>
      </c>
      <c r="I1018" s="47">
        <v>0.1</v>
      </c>
      <c r="J1018" s="47">
        <v>0</v>
      </c>
      <c r="K1018" s="47">
        <v>0.2</v>
      </c>
      <c r="L1018" s="47">
        <v>1.26</v>
      </c>
      <c r="M1018" s="47">
        <v>2</v>
      </c>
      <c r="N1018" s="47">
        <v>1.46</v>
      </c>
      <c r="O1018" s="47">
        <v>0.19999999999999996</v>
      </c>
      <c r="P1018" s="38">
        <f t="shared" si="63"/>
        <v>0.45952380952380956</v>
      </c>
      <c r="R1018" s="38">
        <f t="shared" si="64"/>
        <v>0.45952380952380956</v>
      </c>
      <c r="S1018" s="38"/>
      <c r="T1018" s="47">
        <v>1621494.6043778579</v>
      </c>
      <c r="U1018" s="47"/>
      <c r="V1018" s="47">
        <f t="shared" si="62"/>
        <v>1621494.6043778579</v>
      </c>
      <c r="W1018" s="47">
        <f t="shared" si="65"/>
        <v>745115.37772601575</v>
      </c>
      <c r="Z1018" s="54"/>
    </row>
    <row r="1019" spans="5:26" x14ac:dyDescent="0.2">
      <c r="E1019" s="13">
        <v>109060</v>
      </c>
      <c r="F1019" s="13" t="s">
        <v>73</v>
      </c>
      <c r="G1019" s="47">
        <v>0.10199999999999999</v>
      </c>
      <c r="H1019" s="47">
        <v>0</v>
      </c>
      <c r="I1019" s="47">
        <v>0</v>
      </c>
      <c r="J1019" s="47">
        <v>0</v>
      </c>
      <c r="K1019" s="47">
        <v>0</v>
      </c>
      <c r="L1019" s="47">
        <v>0.10199999999999999</v>
      </c>
      <c r="M1019" s="47">
        <v>2</v>
      </c>
      <c r="N1019" s="47">
        <v>0.10199999999999999</v>
      </c>
      <c r="O1019" s="47">
        <v>0</v>
      </c>
      <c r="P1019" s="38">
        <f t="shared" si="63"/>
        <v>0.65</v>
      </c>
      <c r="R1019" s="38">
        <f t="shared" si="64"/>
        <v>0.65</v>
      </c>
      <c r="S1019" s="38"/>
      <c r="T1019" s="47">
        <v>113282.49975790514</v>
      </c>
      <c r="U1019" s="47"/>
      <c r="V1019" s="47">
        <f t="shared" si="62"/>
        <v>113282.49975790514</v>
      </c>
      <c r="W1019" s="47">
        <f t="shared" si="65"/>
        <v>73633.624842638339</v>
      </c>
      <c r="Z1019" s="54"/>
    </row>
    <row r="1020" spans="5:26" x14ac:dyDescent="0.2">
      <c r="E1020" s="13">
        <v>109059</v>
      </c>
      <c r="F1020" s="13" t="s">
        <v>73</v>
      </c>
      <c r="G1020" s="47">
        <v>1.952</v>
      </c>
      <c r="H1020" s="47">
        <v>1.19</v>
      </c>
      <c r="I1020" s="47">
        <v>0.85199999999999998</v>
      </c>
      <c r="J1020" s="47">
        <v>0.4</v>
      </c>
      <c r="K1020" s="47">
        <v>0.2</v>
      </c>
      <c r="L1020" s="47">
        <v>4.5940000000000003</v>
      </c>
      <c r="M1020" s="47">
        <v>2</v>
      </c>
      <c r="N1020" s="47">
        <v>4.5940000000000003</v>
      </c>
      <c r="O1020" s="47">
        <v>0</v>
      </c>
      <c r="P1020" s="38">
        <f t="shared" si="63"/>
        <v>0.41883979103178054</v>
      </c>
      <c r="R1020" s="38">
        <f t="shared" si="64"/>
        <v>0.41883979103178054</v>
      </c>
      <c r="S1020" s="38"/>
      <c r="T1020" s="47">
        <v>5102154.9400766287</v>
      </c>
      <c r="U1020" s="47"/>
      <c r="V1020" s="47">
        <f t="shared" si="62"/>
        <v>5102154.9400766287</v>
      </c>
      <c r="W1020" s="47">
        <f t="shared" si="65"/>
        <v>2136985.5089134621</v>
      </c>
      <c r="Z1020" s="54"/>
    </row>
    <row r="1021" spans="5:26" x14ac:dyDescent="0.2">
      <c r="E1021" s="13">
        <v>109058</v>
      </c>
      <c r="F1021" s="13" t="s">
        <v>73</v>
      </c>
      <c r="G1021" s="47">
        <v>17.567</v>
      </c>
      <c r="H1021" s="47">
        <v>4.633</v>
      </c>
      <c r="I1021" s="47">
        <v>1.6910000000000001</v>
      </c>
      <c r="J1021" s="47">
        <v>2.484</v>
      </c>
      <c r="K1021" s="47">
        <v>0.41499999999999998</v>
      </c>
      <c r="L1021" s="47">
        <v>26.79</v>
      </c>
      <c r="M1021" s="47">
        <v>2</v>
      </c>
      <c r="N1021" s="47">
        <v>26.812000000000001</v>
      </c>
      <c r="O1021" s="47">
        <v>2.2000000000002018E-2</v>
      </c>
      <c r="P1021" s="38">
        <f t="shared" si="63"/>
        <v>0.51294326241134747</v>
      </c>
      <c r="R1021" s="38">
        <f t="shared" si="64"/>
        <v>0.51294326241134747</v>
      </c>
      <c r="S1021" s="38"/>
      <c r="T1021" s="47">
        <v>29777748.857930906</v>
      </c>
      <c r="U1021" s="47"/>
      <c r="V1021" s="47">
        <f t="shared" si="62"/>
        <v>29777748.857930906</v>
      </c>
      <c r="W1021" s="47">
        <f t="shared" si="65"/>
        <v>15274295.646452855</v>
      </c>
      <c r="Z1021" s="54"/>
    </row>
    <row r="1022" spans="5:26" x14ac:dyDescent="0.2">
      <c r="E1022" s="13">
        <v>109057</v>
      </c>
      <c r="F1022" s="13" t="s">
        <v>73</v>
      </c>
      <c r="G1022" s="47">
        <v>3.9780000000000002</v>
      </c>
      <c r="H1022" s="47">
        <v>0</v>
      </c>
      <c r="I1022" s="47">
        <v>0</v>
      </c>
      <c r="J1022" s="47">
        <v>0</v>
      </c>
      <c r="K1022" s="47">
        <v>4.2000000000000003E-2</v>
      </c>
      <c r="L1022" s="47">
        <v>4.0200000000000005</v>
      </c>
      <c r="M1022" s="47">
        <v>2</v>
      </c>
      <c r="N1022" s="47">
        <v>4.0199999999999996</v>
      </c>
      <c r="O1022" s="47">
        <v>0</v>
      </c>
      <c r="P1022" s="38">
        <f t="shared" si="63"/>
        <v>0.64425373134328356</v>
      </c>
      <c r="R1022" s="38">
        <f t="shared" si="64"/>
        <v>0.64425373134328356</v>
      </c>
      <c r="S1022" s="38"/>
      <c r="T1022" s="47">
        <v>4353601.951480275</v>
      </c>
      <c r="U1022" s="47"/>
      <c r="V1022" s="47">
        <f t="shared" si="62"/>
        <v>4353601.951480275</v>
      </c>
      <c r="W1022" s="47">
        <f t="shared" si="65"/>
        <v>2804824.302024568</v>
      </c>
      <c r="Z1022" s="54"/>
    </row>
    <row r="1023" spans="5:26" x14ac:dyDescent="0.2">
      <c r="E1023" s="13">
        <v>109056</v>
      </c>
      <c r="F1023" s="13" t="s">
        <v>73</v>
      </c>
      <c r="G1023" s="47">
        <v>3.625</v>
      </c>
      <c r="H1023" s="47">
        <v>0.06</v>
      </c>
      <c r="I1023" s="47">
        <v>0</v>
      </c>
      <c r="J1023" s="47">
        <v>0.33500000000000002</v>
      </c>
      <c r="K1023" s="47">
        <v>0</v>
      </c>
      <c r="L1023" s="47">
        <v>4.0200000000000005</v>
      </c>
      <c r="M1023" s="47">
        <v>2</v>
      </c>
      <c r="N1023" s="47">
        <v>4.0199999999999996</v>
      </c>
      <c r="O1023" s="47">
        <v>0</v>
      </c>
      <c r="P1023" s="38">
        <f t="shared" si="63"/>
        <v>0.6000621890547263</v>
      </c>
      <c r="R1023" s="38">
        <f t="shared" si="64"/>
        <v>0.6000621890547263</v>
      </c>
      <c r="S1023" s="38"/>
      <c r="T1023" s="47">
        <v>4464663.2257527318</v>
      </c>
      <c r="U1023" s="47"/>
      <c r="V1023" s="47">
        <f t="shared" si="62"/>
        <v>4464663.2257527318</v>
      </c>
      <c r="W1023" s="47">
        <f t="shared" si="65"/>
        <v>2679075.5886373199</v>
      </c>
      <c r="Z1023" s="54"/>
    </row>
    <row r="1024" spans="5:26" x14ac:dyDescent="0.2">
      <c r="E1024" s="13">
        <v>109055</v>
      </c>
      <c r="F1024" s="13" t="s">
        <v>73</v>
      </c>
      <c r="G1024" s="47">
        <v>51.875999999999998</v>
      </c>
      <c r="H1024" s="47">
        <v>4.6769999999999996</v>
      </c>
      <c r="I1024" s="47">
        <v>2.0529999999999999</v>
      </c>
      <c r="J1024" s="47">
        <v>0.55500000000000005</v>
      </c>
      <c r="K1024" s="47">
        <v>9.5000000000000001E-2</v>
      </c>
      <c r="L1024" s="47">
        <v>59.255999999999993</v>
      </c>
      <c r="M1024" s="47">
        <v>2</v>
      </c>
      <c r="N1024" s="47">
        <v>59.256</v>
      </c>
      <c r="O1024" s="47">
        <v>0</v>
      </c>
      <c r="P1024" s="38">
        <f t="shared" si="63"/>
        <v>0.60580447549615235</v>
      </c>
      <c r="R1024" s="38">
        <f t="shared" si="64"/>
        <v>0.60580447549615235</v>
      </c>
      <c r="S1024" s="38"/>
      <c r="T1024" s="47">
        <v>65810468.682886533</v>
      </c>
      <c r="U1024" s="47"/>
      <c r="V1024" s="47">
        <f t="shared" si="62"/>
        <v>65810468.682886533</v>
      </c>
      <c r="W1024" s="47">
        <f t="shared" si="65"/>
        <v>39868276.462592036</v>
      </c>
      <c r="Z1024" s="54"/>
    </row>
    <row r="1025" spans="5:26" x14ac:dyDescent="0.2">
      <c r="E1025" s="13">
        <v>109054</v>
      </c>
      <c r="F1025" s="13" t="s">
        <v>73</v>
      </c>
      <c r="G1025" s="47">
        <v>0</v>
      </c>
      <c r="H1025" s="47">
        <v>0</v>
      </c>
      <c r="I1025" s="47">
        <v>0</v>
      </c>
      <c r="J1025" s="47">
        <v>0</v>
      </c>
      <c r="K1025" s="47">
        <v>0</v>
      </c>
      <c r="L1025" s="47">
        <v>0</v>
      </c>
      <c r="M1025" s="47">
        <v>2</v>
      </c>
      <c r="N1025" s="47">
        <v>0.40799999999999997</v>
      </c>
      <c r="O1025" s="47">
        <v>0.40799999999999997</v>
      </c>
      <c r="P1025" s="38" t="str">
        <f t="shared" si="63"/>
        <v/>
      </c>
      <c r="R1025" s="38">
        <f t="shared" si="64"/>
        <v>0.1</v>
      </c>
      <c r="S1025" s="38"/>
      <c r="T1025" s="47">
        <v>453129.99903162057</v>
      </c>
      <c r="U1025" s="47"/>
      <c r="V1025" s="47">
        <f t="shared" si="62"/>
        <v>453129.99903162057</v>
      </c>
      <c r="W1025" s="47">
        <f t="shared" si="65"/>
        <v>45312.999903162061</v>
      </c>
      <c r="Z1025" s="54"/>
    </row>
    <row r="1026" spans="5:26" x14ac:dyDescent="0.2">
      <c r="E1026" s="13">
        <v>109053</v>
      </c>
      <c r="F1026" s="13" t="s">
        <v>73</v>
      </c>
      <c r="G1026" s="47">
        <v>3.5960000000000001</v>
      </c>
      <c r="H1026" s="47">
        <v>5.3999999999999999E-2</v>
      </c>
      <c r="I1026" s="47">
        <v>0</v>
      </c>
      <c r="J1026" s="47">
        <v>0</v>
      </c>
      <c r="K1026" s="47">
        <v>0</v>
      </c>
      <c r="L1026" s="47">
        <v>3.65</v>
      </c>
      <c r="M1026" s="47">
        <v>2</v>
      </c>
      <c r="N1026" s="47">
        <v>3.65</v>
      </c>
      <c r="O1026" s="47">
        <v>0</v>
      </c>
      <c r="P1026" s="38">
        <f t="shared" si="63"/>
        <v>0.64593150684931511</v>
      </c>
      <c r="R1026" s="38">
        <f t="shared" si="64"/>
        <v>0.64593150684931511</v>
      </c>
      <c r="S1026" s="38"/>
      <c r="T1026" s="47">
        <v>3929347.8837594935</v>
      </c>
      <c r="U1026" s="47"/>
      <c r="V1026" s="47">
        <f t="shared" si="62"/>
        <v>3929347.8837594935</v>
      </c>
      <c r="W1026" s="47">
        <f t="shared" si="65"/>
        <v>2538089.5994919371</v>
      </c>
      <c r="Z1026" s="54"/>
    </row>
    <row r="1027" spans="5:26" x14ac:dyDescent="0.2">
      <c r="E1027" s="13">
        <v>109052</v>
      </c>
      <c r="F1027" s="13" t="s">
        <v>73</v>
      </c>
      <c r="G1027" s="47">
        <v>0.21</v>
      </c>
      <c r="H1027" s="47">
        <v>0.13900000000000001</v>
      </c>
      <c r="I1027" s="47">
        <v>0</v>
      </c>
      <c r="J1027" s="47">
        <v>4.9000000000000002E-2</v>
      </c>
      <c r="K1027" s="47">
        <v>0</v>
      </c>
      <c r="L1027" s="47">
        <v>0.39799999999999996</v>
      </c>
      <c r="M1027" s="47">
        <v>2</v>
      </c>
      <c r="N1027" s="47">
        <v>0.39800000000000002</v>
      </c>
      <c r="O1027" s="47">
        <v>0</v>
      </c>
      <c r="P1027" s="38">
        <f t="shared" si="63"/>
        <v>0.48624371859296489</v>
      </c>
      <c r="R1027" s="38">
        <f t="shared" si="64"/>
        <v>0.48624371859296489</v>
      </c>
      <c r="S1027" s="38"/>
      <c r="T1027" s="47">
        <v>442023.87160437496</v>
      </c>
      <c r="U1027" s="47"/>
      <c r="V1027" s="47">
        <f t="shared" si="62"/>
        <v>442023.87160437496</v>
      </c>
      <c r="W1027" s="47">
        <f t="shared" si="65"/>
        <v>214931.33103577053</v>
      </c>
      <c r="Z1027" s="54"/>
    </row>
    <row r="1028" spans="5:26" x14ac:dyDescent="0.2">
      <c r="E1028" s="13">
        <v>109051</v>
      </c>
      <c r="F1028" s="13" t="s">
        <v>73</v>
      </c>
      <c r="G1028" s="47">
        <v>3.8679999999999999</v>
      </c>
      <c r="H1028" s="47">
        <v>0.18</v>
      </c>
      <c r="I1028" s="47">
        <v>0</v>
      </c>
      <c r="J1028" s="47">
        <v>0</v>
      </c>
      <c r="K1028" s="47">
        <v>0</v>
      </c>
      <c r="L1028" s="47">
        <v>4.048</v>
      </c>
      <c r="M1028" s="47">
        <v>2</v>
      </c>
      <c r="N1028" s="47">
        <v>4.048</v>
      </c>
      <c r="O1028" s="47">
        <v>0</v>
      </c>
      <c r="P1028" s="38">
        <f t="shared" si="63"/>
        <v>0.63777173913043483</v>
      </c>
      <c r="R1028" s="38">
        <f t="shared" si="64"/>
        <v>0.63777173913043483</v>
      </c>
      <c r="S1028" s="38"/>
      <c r="T1028" s="47">
        <v>4495760.3825490195</v>
      </c>
      <c r="U1028" s="47"/>
      <c r="V1028" s="47">
        <f t="shared" si="62"/>
        <v>4495760.3825490195</v>
      </c>
      <c r="W1028" s="47">
        <f t="shared" si="65"/>
        <v>2867268.9178919974</v>
      </c>
      <c r="Z1028" s="54"/>
    </row>
    <row r="1029" spans="5:26" x14ac:dyDescent="0.2">
      <c r="E1029" s="13">
        <v>109050</v>
      </c>
      <c r="F1029" s="13" t="s">
        <v>73</v>
      </c>
      <c r="G1029" s="47">
        <v>46.561999999999998</v>
      </c>
      <c r="H1029" s="47">
        <v>2.74</v>
      </c>
      <c r="I1029" s="47">
        <v>0.3</v>
      </c>
      <c r="J1029" s="47">
        <v>0.35</v>
      </c>
      <c r="K1029" s="47">
        <v>0</v>
      </c>
      <c r="L1029" s="47">
        <v>49.951999999999998</v>
      </c>
      <c r="M1029" s="47">
        <v>2</v>
      </c>
      <c r="N1029" s="47">
        <v>49.951999999999998</v>
      </c>
      <c r="O1029" s="47">
        <v>0</v>
      </c>
      <c r="P1029" s="38">
        <f t="shared" si="63"/>
        <v>0.62820908071748882</v>
      </c>
      <c r="R1029" s="38">
        <f t="shared" si="64"/>
        <v>0.62820908071748882</v>
      </c>
      <c r="S1029" s="38"/>
      <c r="T1029" s="47">
        <v>55477327.724577233</v>
      </c>
      <c r="U1029" s="47"/>
      <c r="V1029" s="47">
        <f t="shared" si="62"/>
        <v>55477327.724577233</v>
      </c>
      <c r="W1029" s="47">
        <f t="shared" si="65"/>
        <v>34851361.050519519</v>
      </c>
      <c r="Z1029" s="54"/>
    </row>
    <row r="1030" spans="5:26" x14ac:dyDescent="0.2">
      <c r="E1030" s="13">
        <v>109049</v>
      </c>
      <c r="F1030" s="13" t="s">
        <v>73</v>
      </c>
      <c r="G1030" s="47">
        <v>4.1260000000000003</v>
      </c>
      <c r="H1030" s="47">
        <v>0</v>
      </c>
      <c r="I1030" s="47">
        <v>0</v>
      </c>
      <c r="J1030" s="47">
        <v>0</v>
      </c>
      <c r="K1030" s="47">
        <v>0</v>
      </c>
      <c r="L1030" s="47">
        <v>4.1260000000000003</v>
      </c>
      <c r="M1030" s="47">
        <v>2</v>
      </c>
      <c r="N1030" s="47">
        <v>4.1260000000000003</v>
      </c>
      <c r="O1030" s="47">
        <v>0</v>
      </c>
      <c r="P1030" s="38">
        <f t="shared" si="63"/>
        <v>0.65</v>
      </c>
      <c r="R1030" s="38">
        <f t="shared" si="64"/>
        <v>0.65</v>
      </c>
      <c r="S1030" s="38"/>
      <c r="T1030" s="47">
        <v>4582388.1764815338</v>
      </c>
      <c r="U1030" s="47"/>
      <c r="V1030" s="47">
        <f t="shared" si="62"/>
        <v>4582388.1764815338</v>
      </c>
      <c r="W1030" s="47">
        <f t="shared" si="65"/>
        <v>2978552.3147129971</v>
      </c>
      <c r="Z1030" s="54"/>
    </row>
    <row r="1031" spans="5:26" x14ac:dyDescent="0.2">
      <c r="E1031" s="13">
        <v>109048</v>
      </c>
      <c r="F1031" s="13" t="s">
        <v>73</v>
      </c>
      <c r="G1031" s="47">
        <v>0</v>
      </c>
      <c r="H1031" s="47">
        <v>0</v>
      </c>
      <c r="I1031" s="47">
        <v>0</v>
      </c>
      <c r="J1031" s="47">
        <v>0</v>
      </c>
      <c r="K1031" s="47">
        <v>0</v>
      </c>
      <c r="L1031" s="47">
        <v>0</v>
      </c>
      <c r="M1031" s="47">
        <v>2</v>
      </c>
      <c r="N1031" s="47">
        <v>0.3</v>
      </c>
      <c r="O1031" s="47">
        <v>0.3</v>
      </c>
      <c r="P1031" s="38" t="str">
        <f t="shared" si="63"/>
        <v/>
      </c>
      <c r="R1031" s="38">
        <f t="shared" si="64"/>
        <v>0.1</v>
      </c>
      <c r="S1031" s="38"/>
      <c r="T1031" s="47">
        <v>333183.82281736803</v>
      </c>
      <c r="U1031" s="47"/>
      <c r="V1031" s="47">
        <f t="shared" si="62"/>
        <v>333183.82281736803</v>
      </c>
      <c r="W1031" s="47">
        <f t="shared" si="65"/>
        <v>33318.382281736805</v>
      </c>
      <c r="Z1031" s="54"/>
    </row>
    <row r="1032" spans="5:26" x14ac:dyDescent="0.2">
      <c r="E1032" s="13">
        <v>109047</v>
      </c>
      <c r="F1032" s="13" t="s">
        <v>73</v>
      </c>
      <c r="G1032" s="47">
        <v>3.16</v>
      </c>
      <c r="H1032" s="47">
        <v>0.2</v>
      </c>
      <c r="I1032" s="47">
        <v>0.1</v>
      </c>
      <c r="J1032" s="47">
        <v>0</v>
      </c>
      <c r="K1032" s="47">
        <v>0</v>
      </c>
      <c r="L1032" s="47">
        <v>3.4600000000000004</v>
      </c>
      <c r="M1032" s="47">
        <v>2</v>
      </c>
      <c r="N1032" s="47">
        <v>3.46</v>
      </c>
      <c r="O1032" s="47">
        <v>0</v>
      </c>
      <c r="P1032" s="38">
        <f t="shared" si="63"/>
        <v>0.62037572254335271</v>
      </c>
      <c r="R1032" s="38">
        <f t="shared" si="64"/>
        <v>0.62037572254335271</v>
      </c>
      <c r="S1032" s="38"/>
      <c r="T1032" s="47">
        <v>3842720.0898269778</v>
      </c>
      <c r="U1032" s="47"/>
      <c r="V1032" s="47">
        <f t="shared" si="62"/>
        <v>3842720.0898269778</v>
      </c>
      <c r="W1032" s="47">
        <f t="shared" si="65"/>
        <v>2383930.2522582687</v>
      </c>
      <c r="Z1032" s="54"/>
    </row>
    <row r="1033" spans="5:26" x14ac:dyDescent="0.2">
      <c r="E1033" s="13">
        <v>109046</v>
      </c>
      <c r="F1033" s="13" t="s">
        <v>73</v>
      </c>
      <c r="G1033" s="47">
        <v>0.66600000000000004</v>
      </c>
      <c r="H1033" s="47">
        <v>0</v>
      </c>
      <c r="I1033" s="47">
        <v>0</v>
      </c>
      <c r="J1033" s="47">
        <v>0</v>
      </c>
      <c r="K1033" s="47">
        <v>0</v>
      </c>
      <c r="L1033" s="47">
        <v>0.66600000000000004</v>
      </c>
      <c r="M1033" s="47">
        <v>2</v>
      </c>
      <c r="N1033" s="47">
        <v>0.66600000000000004</v>
      </c>
      <c r="O1033" s="47">
        <v>0</v>
      </c>
      <c r="P1033" s="38">
        <f t="shared" si="63"/>
        <v>0.65</v>
      </c>
      <c r="R1033" s="38">
        <f t="shared" si="64"/>
        <v>0.65</v>
      </c>
      <c r="S1033" s="38"/>
      <c r="T1033" s="47">
        <v>918153.01760993735</v>
      </c>
      <c r="U1033" s="47"/>
      <c r="V1033" s="47">
        <f t="shared" si="62"/>
        <v>918153.01760993735</v>
      </c>
      <c r="W1033" s="47">
        <f t="shared" si="65"/>
        <v>596799.46144645929</v>
      </c>
      <c r="Z1033" s="54"/>
    </row>
    <row r="1034" spans="5:26" x14ac:dyDescent="0.2">
      <c r="E1034" s="13">
        <v>109045</v>
      </c>
      <c r="F1034" s="13" t="s">
        <v>73</v>
      </c>
      <c r="G1034" s="47">
        <v>47.271000000000001</v>
      </c>
      <c r="H1034" s="47">
        <v>1.7609999999999999</v>
      </c>
      <c r="I1034" s="47">
        <v>1.175</v>
      </c>
      <c r="J1034" s="47">
        <v>0.66200000000000003</v>
      </c>
      <c r="K1034" s="47">
        <v>0.13500000000000001</v>
      </c>
      <c r="L1034" s="47">
        <v>51.003999999999998</v>
      </c>
      <c r="M1034" s="47">
        <v>2</v>
      </c>
      <c r="N1034" s="47">
        <v>51.003999999999998</v>
      </c>
      <c r="O1034" s="47">
        <v>0</v>
      </c>
      <c r="P1034" s="38">
        <f t="shared" si="63"/>
        <v>0.62096796329699633</v>
      </c>
      <c r="R1034" s="38">
        <f t="shared" si="64"/>
        <v>0.62096796329699633</v>
      </c>
      <c r="S1034" s="38"/>
      <c r="T1034" s="47">
        <v>56645692.329923466</v>
      </c>
      <c r="U1034" s="47"/>
      <c r="V1034" s="47">
        <f t="shared" si="62"/>
        <v>56645692.329923466</v>
      </c>
      <c r="W1034" s="47">
        <f t="shared" si="65"/>
        <v>35175160.195660859</v>
      </c>
      <c r="Z1034" s="54"/>
    </row>
    <row r="1035" spans="5:26" x14ac:dyDescent="0.2">
      <c r="E1035" s="13">
        <v>109044</v>
      </c>
      <c r="F1035" s="13" t="s">
        <v>73</v>
      </c>
      <c r="G1035" s="47">
        <v>0</v>
      </c>
      <c r="H1035" s="47">
        <v>0</v>
      </c>
      <c r="I1035" s="47">
        <v>0</v>
      </c>
      <c r="J1035" s="47">
        <v>0</v>
      </c>
      <c r="K1035" s="47">
        <v>0</v>
      </c>
      <c r="L1035" s="47">
        <v>0</v>
      </c>
      <c r="M1035" s="47">
        <v>2</v>
      </c>
      <c r="N1035" s="47">
        <v>0.2</v>
      </c>
      <c r="O1035" s="47">
        <v>0.2</v>
      </c>
      <c r="P1035" s="38" t="str">
        <f t="shared" si="63"/>
        <v/>
      </c>
      <c r="R1035" s="38">
        <f t="shared" si="64"/>
        <v>0.1</v>
      </c>
      <c r="S1035" s="38"/>
      <c r="T1035" s="47">
        <v>222122.54854491205</v>
      </c>
      <c r="U1035" s="47"/>
      <c r="V1035" s="47">
        <f t="shared" si="62"/>
        <v>222122.54854491205</v>
      </c>
      <c r="W1035" s="47">
        <f t="shared" si="65"/>
        <v>22212.254854491206</v>
      </c>
      <c r="Z1035" s="54"/>
    </row>
    <row r="1036" spans="5:26" x14ac:dyDescent="0.2">
      <c r="E1036" s="13">
        <v>109043</v>
      </c>
      <c r="F1036" s="13" t="s">
        <v>73</v>
      </c>
      <c r="G1036" s="47">
        <v>0</v>
      </c>
      <c r="H1036" s="47">
        <v>0</v>
      </c>
      <c r="I1036" s="47">
        <v>0</v>
      </c>
      <c r="J1036" s="47">
        <v>0</v>
      </c>
      <c r="K1036" s="47">
        <v>0</v>
      </c>
      <c r="L1036" s="47">
        <v>0</v>
      </c>
      <c r="M1036" s="47">
        <v>2</v>
      </c>
      <c r="N1036" s="47">
        <v>0.62</v>
      </c>
      <c r="O1036" s="47">
        <v>0.62</v>
      </c>
      <c r="P1036" s="38" t="str">
        <f t="shared" si="63"/>
        <v/>
      </c>
      <c r="R1036" s="38">
        <f t="shared" si="64"/>
        <v>0.1</v>
      </c>
      <c r="S1036" s="38"/>
      <c r="T1036" s="47">
        <v>688579.90048922726</v>
      </c>
      <c r="U1036" s="47"/>
      <c r="V1036" s="47">
        <f t="shared" si="62"/>
        <v>688579.90048922726</v>
      </c>
      <c r="W1036" s="47">
        <f t="shared" si="65"/>
        <v>68857.990048922729</v>
      </c>
      <c r="Z1036" s="54"/>
    </row>
    <row r="1037" spans="5:26" x14ac:dyDescent="0.2">
      <c r="E1037" s="13">
        <v>109042</v>
      </c>
      <c r="F1037" s="13" t="s">
        <v>73</v>
      </c>
      <c r="G1037" s="47">
        <v>0</v>
      </c>
      <c r="H1037" s="47">
        <v>0</v>
      </c>
      <c r="I1037" s="47">
        <v>0</v>
      </c>
      <c r="J1037" s="47">
        <v>0</v>
      </c>
      <c r="K1037" s="47">
        <v>0</v>
      </c>
      <c r="L1037" s="47">
        <v>0</v>
      </c>
      <c r="M1037" s="47">
        <v>2</v>
      </c>
      <c r="N1037" s="47">
        <v>0.62</v>
      </c>
      <c r="O1037" s="47">
        <v>0.62</v>
      </c>
      <c r="P1037" s="38" t="str">
        <f t="shared" si="63"/>
        <v/>
      </c>
      <c r="R1037" s="38">
        <f t="shared" si="64"/>
        <v>0.1</v>
      </c>
      <c r="S1037" s="38"/>
      <c r="T1037" s="47">
        <v>688579.90048922726</v>
      </c>
      <c r="U1037" s="47"/>
      <c r="V1037" s="47">
        <f t="shared" si="62"/>
        <v>688579.90048922726</v>
      </c>
      <c r="W1037" s="47">
        <f t="shared" si="65"/>
        <v>68857.990048922729</v>
      </c>
      <c r="Z1037" s="54"/>
    </row>
    <row r="1038" spans="5:26" x14ac:dyDescent="0.2">
      <c r="E1038" s="13">
        <v>109041</v>
      </c>
      <c r="F1038" s="13" t="s">
        <v>73</v>
      </c>
      <c r="G1038" s="47">
        <v>0</v>
      </c>
      <c r="H1038" s="47">
        <v>0</v>
      </c>
      <c r="I1038" s="47">
        <v>0</v>
      </c>
      <c r="J1038" s="47">
        <v>0</v>
      </c>
      <c r="K1038" s="47">
        <v>0</v>
      </c>
      <c r="L1038" s="47">
        <v>0</v>
      </c>
      <c r="M1038" s="47">
        <v>2</v>
      </c>
      <c r="N1038" s="47">
        <v>0.01</v>
      </c>
      <c r="O1038" s="47">
        <v>0.01</v>
      </c>
      <c r="P1038" s="38" t="str">
        <f t="shared" si="63"/>
        <v/>
      </c>
      <c r="R1038" s="38">
        <f t="shared" si="64"/>
        <v>0.1</v>
      </c>
      <c r="S1038" s="38"/>
      <c r="T1038" s="47">
        <v>11106.127427245599</v>
      </c>
      <c r="U1038" s="47"/>
      <c r="V1038" s="47">
        <f t="shared" si="62"/>
        <v>11106.127427245599</v>
      </c>
      <c r="W1038" s="47">
        <f t="shared" si="65"/>
        <v>1110.6127427245599</v>
      </c>
      <c r="Z1038" s="54"/>
    </row>
    <row r="1039" spans="5:26" x14ac:dyDescent="0.2">
      <c r="E1039" s="13">
        <v>109040</v>
      </c>
      <c r="F1039" s="13" t="s">
        <v>73</v>
      </c>
      <c r="G1039" s="47">
        <v>0</v>
      </c>
      <c r="H1039" s="47">
        <v>0</v>
      </c>
      <c r="I1039" s="47">
        <v>0</v>
      </c>
      <c r="J1039" s="47">
        <v>0</v>
      </c>
      <c r="K1039" s="47">
        <v>0</v>
      </c>
      <c r="L1039" s="47">
        <v>0</v>
      </c>
      <c r="M1039" s="47">
        <v>2</v>
      </c>
      <c r="N1039" s="47">
        <v>0.74</v>
      </c>
      <c r="O1039" s="47">
        <v>0.74</v>
      </c>
      <c r="P1039" s="38" t="str">
        <f t="shared" si="63"/>
        <v/>
      </c>
      <c r="R1039" s="38">
        <f t="shared" si="64"/>
        <v>0.1</v>
      </c>
      <c r="S1039" s="38"/>
      <c r="T1039" s="47">
        <v>821853.42961617454</v>
      </c>
      <c r="U1039" s="47"/>
      <c r="V1039" s="47">
        <f t="shared" si="62"/>
        <v>821853.42961617454</v>
      </c>
      <c r="W1039" s="47">
        <f t="shared" si="65"/>
        <v>82185.342961617454</v>
      </c>
      <c r="Z1039" s="54"/>
    </row>
    <row r="1040" spans="5:26" x14ac:dyDescent="0.2">
      <c r="E1040" s="13">
        <v>109039</v>
      </c>
      <c r="F1040" s="13" t="s">
        <v>73</v>
      </c>
      <c r="G1040" s="47">
        <v>0</v>
      </c>
      <c r="H1040" s="47">
        <v>0</v>
      </c>
      <c r="I1040" s="47">
        <v>0</v>
      </c>
      <c r="J1040" s="47">
        <v>0</v>
      </c>
      <c r="K1040" s="47">
        <v>0</v>
      </c>
      <c r="L1040" s="47">
        <v>0</v>
      </c>
      <c r="M1040" s="47">
        <v>2</v>
      </c>
      <c r="N1040" s="47">
        <v>0.74</v>
      </c>
      <c r="O1040" s="47">
        <v>0.74</v>
      </c>
      <c r="P1040" s="38" t="str">
        <f t="shared" si="63"/>
        <v/>
      </c>
      <c r="R1040" s="38">
        <f t="shared" si="64"/>
        <v>0.1</v>
      </c>
      <c r="S1040" s="38"/>
      <c r="T1040" s="47">
        <v>821853.42961617454</v>
      </c>
      <c r="U1040" s="47"/>
      <c r="V1040" s="47">
        <f t="shared" si="62"/>
        <v>821853.42961617454</v>
      </c>
      <c r="W1040" s="47">
        <f t="shared" si="65"/>
        <v>82185.342961617454</v>
      </c>
      <c r="Z1040" s="54"/>
    </row>
    <row r="1041" spans="5:26" x14ac:dyDescent="0.2">
      <c r="E1041" s="13">
        <v>109038</v>
      </c>
      <c r="F1041" s="13" t="s">
        <v>73</v>
      </c>
      <c r="G1041" s="47">
        <v>0</v>
      </c>
      <c r="H1041" s="47">
        <v>0</v>
      </c>
      <c r="I1041" s="47">
        <v>0</v>
      </c>
      <c r="J1041" s="47">
        <v>0</v>
      </c>
      <c r="K1041" s="47">
        <v>0</v>
      </c>
      <c r="L1041" s="47">
        <v>0</v>
      </c>
      <c r="M1041" s="47">
        <v>2</v>
      </c>
      <c r="N1041" s="47">
        <v>0.14000000000000001</v>
      </c>
      <c r="O1041" s="47">
        <v>0.14000000000000001</v>
      </c>
      <c r="P1041" s="38" t="str">
        <f t="shared" si="63"/>
        <v/>
      </c>
      <c r="R1041" s="38">
        <f t="shared" si="64"/>
        <v>0.1</v>
      </c>
      <c r="S1041" s="38"/>
      <c r="T1041" s="47">
        <v>155485.78398143844</v>
      </c>
      <c r="U1041" s="47"/>
      <c r="V1041" s="47">
        <f t="shared" si="62"/>
        <v>155485.78398143844</v>
      </c>
      <c r="W1041" s="47">
        <f t="shared" si="65"/>
        <v>15548.578398143844</v>
      </c>
      <c r="Z1041" s="54"/>
    </row>
    <row r="1042" spans="5:26" x14ac:dyDescent="0.2">
      <c r="E1042" s="13">
        <v>109037</v>
      </c>
      <c r="F1042" s="13" t="s">
        <v>73</v>
      </c>
      <c r="G1042" s="47">
        <v>0.42</v>
      </c>
      <c r="H1042" s="47">
        <v>0</v>
      </c>
      <c r="I1042" s="47">
        <v>0</v>
      </c>
      <c r="J1042" s="47">
        <v>0</v>
      </c>
      <c r="K1042" s="47">
        <v>0</v>
      </c>
      <c r="L1042" s="47">
        <v>0.42</v>
      </c>
      <c r="M1042" s="47">
        <v>2</v>
      </c>
      <c r="N1042" s="47">
        <v>0.42</v>
      </c>
      <c r="O1042" s="47">
        <v>0</v>
      </c>
      <c r="P1042" s="38">
        <f t="shared" si="63"/>
        <v>0.65</v>
      </c>
      <c r="R1042" s="38">
        <f t="shared" si="64"/>
        <v>0.65</v>
      </c>
      <c r="S1042" s="38"/>
      <c r="T1042" s="47">
        <v>466457.35194431525</v>
      </c>
      <c r="U1042" s="47"/>
      <c r="V1042" s="47">
        <f t="shared" si="62"/>
        <v>466457.35194431525</v>
      </c>
      <c r="W1042" s="47">
        <f t="shared" si="65"/>
        <v>303197.27876380493</v>
      </c>
      <c r="Z1042" s="54"/>
    </row>
    <row r="1043" spans="5:26" x14ac:dyDescent="0.2">
      <c r="E1043" s="13">
        <v>109036</v>
      </c>
      <c r="F1043" s="13" t="s">
        <v>73</v>
      </c>
      <c r="G1043" s="47">
        <v>1.61</v>
      </c>
      <c r="H1043" s="47">
        <v>0.1</v>
      </c>
      <c r="I1043" s="47">
        <v>0</v>
      </c>
      <c r="J1043" s="47">
        <v>0</v>
      </c>
      <c r="K1043" s="47">
        <v>0</v>
      </c>
      <c r="L1043" s="47">
        <v>1.7100000000000002</v>
      </c>
      <c r="M1043" s="47">
        <v>2</v>
      </c>
      <c r="N1043" s="47">
        <v>1.71</v>
      </c>
      <c r="O1043" s="47">
        <v>0</v>
      </c>
      <c r="P1043" s="38">
        <f t="shared" si="63"/>
        <v>0.63391812865497088</v>
      </c>
      <c r="R1043" s="38">
        <f t="shared" si="64"/>
        <v>0.63391812865497088</v>
      </c>
      <c r="S1043" s="38"/>
      <c r="T1043" s="47">
        <v>1899147.7900589977</v>
      </c>
      <c r="U1043" s="47"/>
      <c r="V1043" s="47">
        <f t="shared" ref="V1043:V1106" si="66">IF(F1043="Operational",T1043,0)</f>
        <v>1899147.7900589977</v>
      </c>
      <c r="W1043" s="47">
        <f t="shared" si="65"/>
        <v>1203904.2131134234</v>
      </c>
      <c r="Z1043" s="54"/>
    </row>
    <row r="1044" spans="5:26" x14ac:dyDescent="0.2">
      <c r="E1044" s="13">
        <v>109035</v>
      </c>
      <c r="F1044" s="13" t="s">
        <v>73</v>
      </c>
      <c r="G1044" s="47">
        <v>2.4359999999999999</v>
      </c>
      <c r="H1044" s="47">
        <v>0.1</v>
      </c>
      <c r="I1044" s="47">
        <v>0</v>
      </c>
      <c r="J1044" s="47">
        <v>0</v>
      </c>
      <c r="K1044" s="47">
        <v>0</v>
      </c>
      <c r="L1044" s="47">
        <v>2.536</v>
      </c>
      <c r="M1044" s="47">
        <v>2</v>
      </c>
      <c r="N1044" s="47">
        <v>2.536</v>
      </c>
      <c r="O1044" s="47">
        <v>0</v>
      </c>
      <c r="P1044" s="38">
        <f t="shared" ref="P1044:P1107" si="67">IF(L1044=0,"", MAX(((SUMPRODUCT(G1044:K1044,$F$10:$J$10)/L1044)),0.1))</f>
        <v>0.63915615141955839</v>
      </c>
      <c r="R1044" s="38">
        <f t="shared" ref="R1044:R1107" si="68">IF(L1044=0,$I$4,P1044)</f>
        <v>0.63915615141955839</v>
      </c>
      <c r="S1044" s="38"/>
      <c r="T1044" s="47">
        <v>2692125.288364334</v>
      </c>
      <c r="U1044" s="47"/>
      <c r="V1044" s="47">
        <f t="shared" si="66"/>
        <v>2692125.288364334</v>
      </c>
      <c r="W1044" s="47">
        <f t="shared" ref="W1044:W1107" si="69">V1044*R1044</f>
        <v>1720688.4384502165</v>
      </c>
      <c r="Z1044" s="54"/>
    </row>
    <row r="1045" spans="5:26" x14ac:dyDescent="0.2">
      <c r="E1045" s="13">
        <v>109034</v>
      </c>
      <c r="F1045" s="13" t="s">
        <v>73</v>
      </c>
      <c r="G1045" s="47">
        <v>2.1859999999999999</v>
      </c>
      <c r="H1045" s="47">
        <v>1.2749999999999999</v>
      </c>
      <c r="I1045" s="47">
        <v>1.1100000000000001</v>
      </c>
      <c r="J1045" s="47">
        <v>9.5000000000000001E-2</v>
      </c>
      <c r="K1045" s="47">
        <v>0</v>
      </c>
      <c r="L1045" s="47">
        <v>4.6659999999999995</v>
      </c>
      <c r="M1045" s="47">
        <v>2</v>
      </c>
      <c r="N1045" s="47">
        <v>4.6660000000000004</v>
      </c>
      <c r="O1045" s="47">
        <v>0</v>
      </c>
      <c r="P1045" s="38">
        <f t="shared" si="67"/>
        <v>0.45065902271753111</v>
      </c>
      <c r="R1045" s="38">
        <f t="shared" si="68"/>
        <v>0.45065902271753111</v>
      </c>
      <c r="S1045" s="38"/>
      <c r="T1045" s="47">
        <v>5182119.0575527977</v>
      </c>
      <c r="U1045" s="47"/>
      <c r="V1045" s="47">
        <f t="shared" si="66"/>
        <v>5182119.0575527977</v>
      </c>
      <c r="W1045" s="47">
        <f t="shared" si="69"/>
        <v>2335368.7100826371</v>
      </c>
      <c r="Z1045" s="54"/>
    </row>
    <row r="1046" spans="5:26" x14ac:dyDescent="0.2">
      <c r="E1046" s="13">
        <v>109033</v>
      </c>
      <c r="F1046" s="13" t="s">
        <v>73</v>
      </c>
      <c r="G1046" s="47">
        <v>90.210999999999999</v>
      </c>
      <c r="H1046" s="47">
        <v>2.1230000000000002</v>
      </c>
      <c r="I1046" s="47">
        <v>0.187</v>
      </c>
      <c r="J1046" s="47">
        <v>0.13500000000000001</v>
      </c>
      <c r="K1046" s="47">
        <v>0.69799999999999995</v>
      </c>
      <c r="L1046" s="47">
        <v>93.353999999999999</v>
      </c>
      <c r="M1046" s="47">
        <v>2</v>
      </c>
      <c r="N1046" s="47">
        <v>93.353999999999999</v>
      </c>
      <c r="O1046" s="47">
        <v>0</v>
      </c>
      <c r="P1046" s="38">
        <f t="shared" si="67"/>
        <v>0.63788696788568244</v>
      </c>
      <c r="R1046" s="38">
        <f t="shared" si="68"/>
        <v>0.63788696788568244</v>
      </c>
      <c r="S1046" s="38"/>
      <c r="T1046" s="47">
        <v>103680141.98430859</v>
      </c>
      <c r="U1046" s="47"/>
      <c r="V1046" s="47">
        <f t="shared" si="66"/>
        <v>103680141.98430859</v>
      </c>
      <c r="W1046" s="47">
        <f t="shared" si="69"/>
        <v>66136211.400327645</v>
      </c>
      <c r="Z1046" s="54"/>
    </row>
    <row r="1047" spans="5:26" x14ac:dyDescent="0.2">
      <c r="E1047" s="13">
        <v>109032</v>
      </c>
      <c r="F1047" s="13" t="s">
        <v>73</v>
      </c>
      <c r="G1047" s="47">
        <v>0</v>
      </c>
      <c r="H1047" s="47">
        <v>0</v>
      </c>
      <c r="I1047" s="47">
        <v>0</v>
      </c>
      <c r="J1047" s="47">
        <v>0</v>
      </c>
      <c r="K1047" s="47">
        <v>0</v>
      </c>
      <c r="L1047" s="47">
        <v>0</v>
      </c>
      <c r="M1047" s="47">
        <v>2</v>
      </c>
      <c r="N1047" s="47">
        <v>0.4</v>
      </c>
      <c r="O1047" s="47">
        <v>0.4</v>
      </c>
      <c r="P1047" s="38" t="str">
        <f t="shared" si="67"/>
        <v/>
      </c>
      <c r="R1047" s="38">
        <f t="shared" si="68"/>
        <v>0.1</v>
      </c>
      <c r="S1047" s="38"/>
      <c r="T1047" s="47">
        <v>444245.09708982409</v>
      </c>
      <c r="U1047" s="47"/>
      <c r="V1047" s="47">
        <f t="shared" si="66"/>
        <v>444245.09708982409</v>
      </c>
      <c r="W1047" s="47">
        <f t="shared" si="69"/>
        <v>44424.509708982412</v>
      </c>
      <c r="Z1047" s="54"/>
    </row>
    <row r="1048" spans="5:26" x14ac:dyDescent="0.2">
      <c r="E1048" s="13">
        <v>109031</v>
      </c>
      <c r="F1048" s="13" t="s">
        <v>73</v>
      </c>
      <c r="G1048" s="47">
        <v>1.71</v>
      </c>
      <c r="H1048" s="47">
        <v>0</v>
      </c>
      <c r="I1048" s="47">
        <v>0.1</v>
      </c>
      <c r="J1048" s="47">
        <v>0</v>
      </c>
      <c r="K1048" s="47">
        <v>0</v>
      </c>
      <c r="L1048" s="47">
        <v>1.81</v>
      </c>
      <c r="M1048" s="47">
        <v>2</v>
      </c>
      <c r="N1048" s="47">
        <v>1.81</v>
      </c>
      <c r="O1048" s="47">
        <v>0</v>
      </c>
      <c r="P1048" s="38">
        <f t="shared" si="67"/>
        <v>0.62375690607734802</v>
      </c>
      <c r="R1048" s="38">
        <f t="shared" si="68"/>
        <v>0.62375690607734802</v>
      </c>
      <c r="S1048" s="38"/>
      <c r="T1048" s="47">
        <v>2010209.064331454</v>
      </c>
      <c r="U1048" s="47"/>
      <c r="V1048" s="47">
        <f t="shared" si="66"/>
        <v>2010209.064331454</v>
      </c>
      <c r="W1048" s="47">
        <f t="shared" si="69"/>
        <v>1253881.7865360284</v>
      </c>
      <c r="Z1048" s="54"/>
    </row>
    <row r="1049" spans="5:26" x14ac:dyDescent="0.2">
      <c r="E1049" s="13">
        <v>109030</v>
      </c>
      <c r="F1049" s="13" t="s">
        <v>73</v>
      </c>
      <c r="G1049" s="47">
        <v>2.37</v>
      </c>
      <c r="H1049" s="47">
        <v>0</v>
      </c>
      <c r="I1049" s="47">
        <v>0</v>
      </c>
      <c r="J1049" s="47">
        <v>0</v>
      </c>
      <c r="K1049" s="47">
        <v>0</v>
      </c>
      <c r="L1049" s="47">
        <v>2.37</v>
      </c>
      <c r="M1049" s="47">
        <v>2</v>
      </c>
      <c r="N1049" s="47">
        <v>2.37</v>
      </c>
      <c r="O1049" s="47">
        <v>0</v>
      </c>
      <c r="P1049" s="38">
        <f t="shared" si="67"/>
        <v>0.65</v>
      </c>
      <c r="R1049" s="38">
        <f t="shared" si="68"/>
        <v>0.65</v>
      </c>
      <c r="S1049" s="38"/>
      <c r="T1049" s="47">
        <v>2414472.102683194</v>
      </c>
      <c r="U1049" s="47"/>
      <c r="V1049" s="47">
        <f t="shared" si="66"/>
        <v>2414472.102683194</v>
      </c>
      <c r="W1049" s="47">
        <f t="shared" si="69"/>
        <v>1569406.8667440761</v>
      </c>
      <c r="Z1049" s="54"/>
    </row>
    <row r="1050" spans="5:26" x14ac:dyDescent="0.2">
      <c r="E1050" s="13">
        <v>109029</v>
      </c>
      <c r="F1050" s="13" t="s">
        <v>73</v>
      </c>
      <c r="G1050" s="47">
        <v>4.0860000000000003</v>
      </c>
      <c r="H1050" s="47">
        <v>9.4E-2</v>
      </c>
      <c r="I1050" s="47">
        <v>0</v>
      </c>
      <c r="J1050" s="47">
        <v>0</v>
      </c>
      <c r="K1050" s="47">
        <v>0</v>
      </c>
      <c r="L1050" s="47">
        <v>4.1800000000000006</v>
      </c>
      <c r="M1050" s="47">
        <v>2</v>
      </c>
      <c r="N1050" s="47">
        <v>4.18</v>
      </c>
      <c r="O1050" s="47">
        <v>0</v>
      </c>
      <c r="P1050" s="38">
        <f t="shared" si="67"/>
        <v>0.64381578947368423</v>
      </c>
      <c r="R1050" s="38">
        <f t="shared" si="68"/>
        <v>0.64381578947368423</v>
      </c>
      <c r="S1050" s="38"/>
      <c r="T1050" s="47">
        <v>4642361.2645886596</v>
      </c>
      <c r="U1050" s="47"/>
      <c r="V1050" s="47">
        <f t="shared" si="66"/>
        <v>4642361.2645886596</v>
      </c>
      <c r="W1050" s="47">
        <f t="shared" si="69"/>
        <v>2988825.4825831992</v>
      </c>
      <c r="Z1050" s="54"/>
    </row>
    <row r="1051" spans="5:26" x14ac:dyDescent="0.2">
      <c r="E1051" s="13">
        <v>109027</v>
      </c>
      <c r="F1051" s="13" t="s">
        <v>73</v>
      </c>
      <c r="G1051" s="47">
        <v>0</v>
      </c>
      <c r="H1051" s="47">
        <v>0</v>
      </c>
      <c r="I1051" s="47">
        <v>0</v>
      </c>
      <c r="J1051" s="47">
        <v>0</v>
      </c>
      <c r="K1051" s="47">
        <v>0</v>
      </c>
      <c r="L1051" s="47">
        <v>0</v>
      </c>
      <c r="M1051" s="47">
        <v>2</v>
      </c>
      <c r="N1051" s="47">
        <v>1.1599999999999999</v>
      </c>
      <c r="O1051" s="47">
        <v>1.1599999999999999</v>
      </c>
      <c r="P1051" s="38" t="str">
        <f t="shared" si="67"/>
        <v/>
      </c>
      <c r="R1051" s="38">
        <f t="shared" si="68"/>
        <v>0.1</v>
      </c>
      <c r="S1051" s="38"/>
      <c r="T1051" s="47">
        <v>1288310.7815604899</v>
      </c>
      <c r="U1051" s="47"/>
      <c r="V1051" s="47">
        <f t="shared" si="66"/>
        <v>1288310.7815604899</v>
      </c>
      <c r="W1051" s="47">
        <f t="shared" si="69"/>
        <v>128831.078156049</v>
      </c>
      <c r="Z1051" s="54"/>
    </row>
    <row r="1052" spans="5:26" x14ac:dyDescent="0.2">
      <c r="E1052" s="13">
        <v>109026</v>
      </c>
      <c r="F1052" s="13" t="s">
        <v>73</v>
      </c>
      <c r="G1052" s="47">
        <v>0</v>
      </c>
      <c r="H1052" s="47">
        <v>0</v>
      </c>
      <c r="I1052" s="47">
        <v>0</v>
      </c>
      <c r="J1052" s="47">
        <v>0</v>
      </c>
      <c r="K1052" s="47">
        <v>0</v>
      </c>
      <c r="L1052" s="47">
        <v>0</v>
      </c>
      <c r="M1052" s="47">
        <v>2</v>
      </c>
      <c r="N1052" s="47">
        <v>0.16</v>
      </c>
      <c r="O1052" s="47">
        <v>0.16</v>
      </c>
      <c r="P1052" s="38" t="str">
        <f t="shared" si="67"/>
        <v/>
      </c>
      <c r="R1052" s="38">
        <f t="shared" si="68"/>
        <v>0.1</v>
      </c>
      <c r="S1052" s="38"/>
      <c r="T1052" s="47">
        <v>177698.03883592959</v>
      </c>
      <c r="U1052" s="47"/>
      <c r="V1052" s="47">
        <f t="shared" si="66"/>
        <v>177698.03883592959</v>
      </c>
      <c r="W1052" s="47">
        <f t="shared" si="69"/>
        <v>17769.803883592958</v>
      </c>
      <c r="Z1052" s="54"/>
    </row>
    <row r="1053" spans="5:26" x14ac:dyDescent="0.2">
      <c r="E1053" s="13">
        <v>109025</v>
      </c>
      <c r="F1053" s="13" t="s">
        <v>73</v>
      </c>
      <c r="G1053" s="47">
        <v>0</v>
      </c>
      <c r="H1053" s="47">
        <v>0</v>
      </c>
      <c r="I1053" s="47">
        <v>0</v>
      </c>
      <c r="J1053" s="47">
        <v>0</v>
      </c>
      <c r="K1053" s="47">
        <v>0</v>
      </c>
      <c r="L1053" s="47">
        <v>0</v>
      </c>
      <c r="M1053" s="47">
        <v>2</v>
      </c>
      <c r="N1053" s="47">
        <v>1.1599999999999999</v>
      </c>
      <c r="O1053" s="47">
        <v>1.1599999999999999</v>
      </c>
      <c r="P1053" s="38" t="str">
        <f t="shared" si="67"/>
        <v/>
      </c>
      <c r="R1053" s="38">
        <f t="shared" si="68"/>
        <v>0.1</v>
      </c>
      <c r="S1053" s="38"/>
      <c r="T1053" s="47">
        <v>1288310.7815604899</v>
      </c>
      <c r="U1053" s="47"/>
      <c r="V1053" s="47">
        <f t="shared" si="66"/>
        <v>1288310.7815604899</v>
      </c>
      <c r="W1053" s="47">
        <f t="shared" si="69"/>
        <v>128831.078156049</v>
      </c>
      <c r="Z1053" s="54"/>
    </row>
    <row r="1054" spans="5:26" x14ac:dyDescent="0.2">
      <c r="E1054" s="13">
        <v>109022</v>
      </c>
      <c r="F1054" s="13" t="s">
        <v>73</v>
      </c>
      <c r="G1054" s="47">
        <v>4.6970000000000001</v>
      </c>
      <c r="H1054" s="47">
        <v>4.9000000000000002E-2</v>
      </c>
      <c r="I1054" s="47">
        <v>0</v>
      </c>
      <c r="J1054" s="47">
        <v>0</v>
      </c>
      <c r="K1054" s="47">
        <v>0</v>
      </c>
      <c r="L1054" s="47">
        <v>4.7460000000000004</v>
      </c>
      <c r="M1054" s="47">
        <v>2</v>
      </c>
      <c r="N1054" s="47">
        <v>4.7460000000000004</v>
      </c>
      <c r="O1054" s="47">
        <v>0</v>
      </c>
      <c r="P1054" s="38">
        <f t="shared" si="67"/>
        <v>0.64716076696165192</v>
      </c>
      <c r="R1054" s="38">
        <f t="shared" si="68"/>
        <v>0.64716076696165192</v>
      </c>
      <c r="S1054" s="38"/>
      <c r="T1054" s="47">
        <v>5270968.0769707616</v>
      </c>
      <c r="U1054" s="47"/>
      <c r="V1054" s="47">
        <f t="shared" si="66"/>
        <v>5270968.0769707616</v>
      </c>
      <c r="W1054" s="47">
        <f t="shared" si="69"/>
        <v>3411163.7433227818</v>
      </c>
      <c r="Z1054" s="54"/>
    </row>
    <row r="1055" spans="5:26" x14ac:dyDescent="0.2">
      <c r="E1055" s="13">
        <v>109021</v>
      </c>
      <c r="F1055" s="13" t="s">
        <v>73</v>
      </c>
      <c r="G1055" s="47">
        <v>4.3019999999999996</v>
      </c>
      <c r="H1055" s="47">
        <v>5.8000000000000003E-2</v>
      </c>
      <c r="I1055" s="47">
        <v>0.38600000000000001</v>
      </c>
      <c r="J1055" s="47">
        <v>0</v>
      </c>
      <c r="K1055" s="47">
        <v>0</v>
      </c>
      <c r="L1055" s="47">
        <v>4.7459999999999996</v>
      </c>
      <c r="M1055" s="47">
        <v>2</v>
      </c>
      <c r="N1055" s="47">
        <v>4.7460000000000004</v>
      </c>
      <c r="O1055" s="47">
        <v>0</v>
      </c>
      <c r="P1055" s="38">
        <f t="shared" si="67"/>
        <v>0.60800674252001696</v>
      </c>
      <c r="R1055" s="38">
        <f t="shared" si="68"/>
        <v>0.60800674252001696</v>
      </c>
      <c r="S1055" s="38"/>
      <c r="T1055" s="47">
        <v>5270968.0769707616</v>
      </c>
      <c r="U1055" s="47"/>
      <c r="V1055" s="47">
        <f t="shared" si="66"/>
        <v>5270968.0769707616</v>
      </c>
      <c r="W1055" s="47">
        <f t="shared" si="69"/>
        <v>3204784.1304059909</v>
      </c>
      <c r="Z1055" s="54"/>
    </row>
    <row r="1056" spans="5:26" x14ac:dyDescent="0.2">
      <c r="E1056" s="13">
        <v>109020</v>
      </c>
      <c r="F1056" s="13" t="s">
        <v>73</v>
      </c>
      <c r="G1056" s="47">
        <v>81.280150000000006</v>
      </c>
      <c r="H1056" s="47">
        <v>10.571149999999999</v>
      </c>
      <c r="I1056" s="47">
        <v>5.76</v>
      </c>
      <c r="J1056" s="47">
        <v>1.258</v>
      </c>
      <c r="K1056" s="47">
        <v>3.391</v>
      </c>
      <c r="L1056" s="47">
        <v>102.26030000000002</v>
      </c>
      <c r="M1056" s="47">
        <v>2</v>
      </c>
      <c r="N1056" s="47">
        <v>101.78400000000001</v>
      </c>
      <c r="O1056" s="47">
        <v>-0.47630000000000905</v>
      </c>
      <c r="P1056" s="38">
        <f t="shared" si="67"/>
        <v>0.56981231963919532</v>
      </c>
      <c r="R1056" s="38">
        <f t="shared" si="68"/>
        <v>0.56981231963919532</v>
      </c>
      <c r="S1056" s="38"/>
      <c r="T1056" s="47">
        <v>113042607.40547663</v>
      </c>
      <c r="U1056" s="47"/>
      <c r="V1056" s="47">
        <f t="shared" si="66"/>
        <v>113042607.40547663</v>
      </c>
      <c r="W1056" s="47">
        <f t="shared" si="69"/>
        <v>64413070.343777515</v>
      </c>
      <c r="Z1056" s="54"/>
    </row>
    <row r="1057" spans="5:26" x14ac:dyDescent="0.2">
      <c r="E1057" s="13">
        <v>109019</v>
      </c>
      <c r="F1057" s="13" t="s">
        <v>73</v>
      </c>
      <c r="G1057" s="47">
        <v>0</v>
      </c>
      <c r="H1057" s="47">
        <v>0</v>
      </c>
      <c r="I1057" s="47">
        <v>0</v>
      </c>
      <c r="J1057" s="47">
        <v>0</v>
      </c>
      <c r="K1057" s="47">
        <v>0</v>
      </c>
      <c r="L1057" s="47">
        <v>0</v>
      </c>
      <c r="M1057" s="47">
        <v>2</v>
      </c>
      <c r="N1057" s="47">
        <v>0.2</v>
      </c>
      <c r="O1057" s="47">
        <v>0.2</v>
      </c>
      <c r="P1057" s="38" t="str">
        <f t="shared" si="67"/>
        <v/>
      </c>
      <c r="R1057" s="38">
        <f t="shared" si="68"/>
        <v>0.1</v>
      </c>
      <c r="S1057" s="38"/>
      <c r="T1057" s="47">
        <v>222122.54854491205</v>
      </c>
      <c r="U1057" s="47"/>
      <c r="V1057" s="47">
        <f t="shared" si="66"/>
        <v>222122.54854491205</v>
      </c>
      <c r="W1057" s="47">
        <f t="shared" si="69"/>
        <v>22212.254854491206</v>
      </c>
      <c r="Z1057" s="54"/>
    </row>
    <row r="1058" spans="5:26" x14ac:dyDescent="0.2">
      <c r="E1058" s="13">
        <v>109018</v>
      </c>
      <c r="F1058" s="13" t="s">
        <v>73</v>
      </c>
      <c r="G1058" s="47">
        <v>1.57</v>
      </c>
      <c r="H1058" s="47">
        <v>0.03</v>
      </c>
      <c r="I1058" s="47">
        <v>0</v>
      </c>
      <c r="J1058" s="47">
        <v>0</v>
      </c>
      <c r="K1058" s="47">
        <v>0</v>
      </c>
      <c r="L1058" s="47">
        <v>1.6</v>
      </c>
      <c r="M1058" s="47">
        <v>2</v>
      </c>
      <c r="N1058" s="47">
        <v>1.6</v>
      </c>
      <c r="O1058" s="47">
        <v>0</v>
      </c>
      <c r="P1058" s="38">
        <f t="shared" si="67"/>
        <v>0.64484375000000005</v>
      </c>
      <c r="R1058" s="38">
        <f t="shared" si="68"/>
        <v>0.64484375000000005</v>
      </c>
      <c r="S1058" s="38"/>
      <c r="T1058" s="47">
        <v>1776980.3883592964</v>
      </c>
      <c r="U1058" s="47"/>
      <c r="V1058" s="47">
        <f t="shared" si="66"/>
        <v>1776980.3883592964</v>
      </c>
      <c r="W1058" s="47">
        <f t="shared" si="69"/>
        <v>1145874.6973060651</v>
      </c>
      <c r="Z1058" s="54"/>
    </row>
    <row r="1059" spans="5:26" x14ac:dyDescent="0.2">
      <c r="E1059" s="13">
        <v>109017</v>
      </c>
      <c r="F1059" s="13" t="s">
        <v>73</v>
      </c>
      <c r="G1059" s="47">
        <v>1.9419999999999999</v>
      </c>
      <c r="H1059" s="47">
        <v>0.5</v>
      </c>
      <c r="I1059" s="47">
        <v>0</v>
      </c>
      <c r="J1059" s="47">
        <v>0</v>
      </c>
      <c r="K1059" s="47">
        <v>0</v>
      </c>
      <c r="L1059" s="47">
        <v>2.4420000000000002</v>
      </c>
      <c r="M1059" s="47">
        <v>2</v>
      </c>
      <c r="N1059" s="47">
        <v>2.4420000000000002</v>
      </c>
      <c r="O1059" s="47">
        <v>0</v>
      </c>
      <c r="P1059" s="38">
        <f t="shared" si="67"/>
        <v>0.59369369369369362</v>
      </c>
      <c r="R1059" s="38">
        <f t="shared" si="68"/>
        <v>0.59369369369369362</v>
      </c>
      <c r="S1059" s="38"/>
      <c r="T1059" s="47">
        <v>2583285.2395773274</v>
      </c>
      <c r="U1059" s="47"/>
      <c r="V1059" s="47">
        <f t="shared" si="66"/>
        <v>2583285.2395773274</v>
      </c>
      <c r="W1059" s="47">
        <f t="shared" si="69"/>
        <v>1533680.1557490618</v>
      </c>
      <c r="Z1059" s="54"/>
    </row>
    <row r="1060" spans="5:26" x14ac:dyDescent="0.2">
      <c r="E1060" s="13">
        <v>109016</v>
      </c>
      <c r="F1060" s="13" t="s">
        <v>73</v>
      </c>
      <c r="G1060" s="47">
        <v>2.8140000000000001</v>
      </c>
      <c r="H1060" s="47">
        <v>0.67800000000000005</v>
      </c>
      <c r="I1060" s="47">
        <v>0.55000000000000004</v>
      </c>
      <c r="J1060" s="47">
        <v>0</v>
      </c>
      <c r="K1060" s="47">
        <v>0</v>
      </c>
      <c r="L1060" s="47">
        <v>4.0419999999999998</v>
      </c>
      <c r="M1060" s="47">
        <v>2</v>
      </c>
      <c r="N1060" s="47">
        <v>4.0419999999999998</v>
      </c>
      <c r="O1060" s="47">
        <v>0</v>
      </c>
      <c r="P1060" s="38">
        <f t="shared" si="67"/>
        <v>0.53923800098960917</v>
      </c>
      <c r="R1060" s="38">
        <f t="shared" si="68"/>
        <v>0.53923800098960917</v>
      </c>
      <c r="S1060" s="38"/>
      <c r="T1060" s="47">
        <v>4489096.7060926724</v>
      </c>
      <c r="U1060" s="47"/>
      <c r="V1060" s="47">
        <f t="shared" si="66"/>
        <v>4489096.7060926724</v>
      </c>
      <c r="W1060" s="47">
        <f t="shared" si="69"/>
        <v>2420691.5340424515</v>
      </c>
      <c r="Z1060" s="54"/>
    </row>
    <row r="1061" spans="5:26" x14ac:dyDescent="0.2">
      <c r="E1061" s="13">
        <v>109015</v>
      </c>
      <c r="F1061" s="13" t="s">
        <v>73</v>
      </c>
      <c r="G1061" s="47">
        <v>63.065910000000002</v>
      </c>
      <c r="H1061" s="47">
        <v>10.028</v>
      </c>
      <c r="I1061" s="47">
        <v>2.0750000000000002</v>
      </c>
      <c r="J1061" s="47">
        <v>0.76</v>
      </c>
      <c r="K1061" s="47">
        <v>1.84615</v>
      </c>
      <c r="L1061" s="47">
        <v>77.775060000000011</v>
      </c>
      <c r="M1061" s="47">
        <v>2</v>
      </c>
      <c r="N1061" s="47">
        <v>77.331999999999994</v>
      </c>
      <c r="O1061" s="47">
        <v>-0.44306000000001688</v>
      </c>
      <c r="P1061" s="38">
        <f t="shared" si="67"/>
        <v>0.58344000634650739</v>
      </c>
      <c r="R1061" s="38">
        <f t="shared" si="68"/>
        <v>0.58344000634650739</v>
      </c>
      <c r="S1061" s="38"/>
      <c r="T1061" s="47">
        <v>85885904.620375663</v>
      </c>
      <c r="U1061" s="47"/>
      <c r="V1061" s="47">
        <f t="shared" si="66"/>
        <v>85885904.620375663</v>
      </c>
      <c r="W1061" s="47">
        <f t="shared" si="69"/>
        <v>50109272.736787505</v>
      </c>
      <c r="Z1061" s="54"/>
    </row>
    <row r="1062" spans="5:26" x14ac:dyDescent="0.2">
      <c r="E1062" s="13">
        <v>109014</v>
      </c>
      <c r="F1062" s="13" t="s">
        <v>73</v>
      </c>
      <c r="G1062" s="47">
        <v>0</v>
      </c>
      <c r="H1062" s="47">
        <v>0</v>
      </c>
      <c r="I1062" s="47">
        <v>0</v>
      </c>
      <c r="J1062" s="47">
        <v>0</v>
      </c>
      <c r="K1062" s="47">
        <v>0</v>
      </c>
      <c r="L1062" s="47">
        <v>0</v>
      </c>
      <c r="M1062" s="47">
        <v>2</v>
      </c>
      <c r="N1062" s="47">
        <v>0.3</v>
      </c>
      <c r="O1062" s="47">
        <v>0.3</v>
      </c>
      <c r="P1062" s="38" t="str">
        <f t="shared" si="67"/>
        <v/>
      </c>
      <c r="R1062" s="38">
        <f t="shared" si="68"/>
        <v>0.1</v>
      </c>
      <c r="S1062" s="38"/>
      <c r="T1062" s="47">
        <v>333183.82281736803</v>
      </c>
      <c r="U1062" s="47"/>
      <c r="V1062" s="47">
        <f t="shared" si="66"/>
        <v>333183.82281736803</v>
      </c>
      <c r="W1062" s="47">
        <f t="shared" si="69"/>
        <v>33318.382281736805</v>
      </c>
      <c r="Z1062" s="54"/>
    </row>
    <row r="1063" spans="5:26" x14ac:dyDescent="0.2">
      <c r="E1063" s="13">
        <v>109013</v>
      </c>
      <c r="F1063" s="13" t="s">
        <v>73</v>
      </c>
      <c r="G1063" s="47">
        <v>0.92800000000000005</v>
      </c>
      <c r="H1063" s="47">
        <v>0</v>
      </c>
      <c r="I1063" s="47">
        <v>0</v>
      </c>
      <c r="J1063" s="47">
        <v>0</v>
      </c>
      <c r="K1063" s="47">
        <v>0</v>
      </c>
      <c r="L1063" s="47">
        <v>0.92800000000000005</v>
      </c>
      <c r="M1063" s="47">
        <v>2</v>
      </c>
      <c r="N1063" s="47">
        <v>0.98599999999999999</v>
      </c>
      <c r="O1063" s="47">
        <v>5.799999999999994E-2</v>
      </c>
      <c r="P1063" s="38">
        <f t="shared" si="67"/>
        <v>0.65</v>
      </c>
      <c r="R1063" s="38">
        <f t="shared" si="68"/>
        <v>0.65</v>
      </c>
      <c r="S1063" s="38"/>
      <c r="T1063" s="47">
        <v>1095064.1643264163</v>
      </c>
      <c r="U1063" s="47"/>
      <c r="V1063" s="47">
        <f t="shared" si="66"/>
        <v>1095064.1643264163</v>
      </c>
      <c r="W1063" s="47">
        <f t="shared" si="69"/>
        <v>711791.70681217068</v>
      </c>
      <c r="Z1063" s="54"/>
    </row>
    <row r="1064" spans="5:26" x14ac:dyDescent="0.2">
      <c r="E1064" s="13">
        <v>109012</v>
      </c>
      <c r="F1064" s="13" t="s">
        <v>73</v>
      </c>
      <c r="G1064" s="47">
        <v>3.1</v>
      </c>
      <c r="H1064" s="47">
        <v>0</v>
      </c>
      <c r="I1064" s="47">
        <v>0</v>
      </c>
      <c r="J1064" s="47">
        <v>0</v>
      </c>
      <c r="K1064" s="47">
        <v>0</v>
      </c>
      <c r="L1064" s="47">
        <v>3.1</v>
      </c>
      <c r="M1064" s="47">
        <v>2</v>
      </c>
      <c r="N1064" s="47">
        <v>3.1</v>
      </c>
      <c r="O1064" s="47">
        <v>0</v>
      </c>
      <c r="P1064" s="38">
        <f t="shared" si="67"/>
        <v>0.65</v>
      </c>
      <c r="R1064" s="38">
        <f t="shared" si="68"/>
        <v>0.65</v>
      </c>
      <c r="S1064" s="38"/>
      <c r="T1064" s="47">
        <v>3351897.7534828023</v>
      </c>
      <c r="U1064" s="47"/>
      <c r="V1064" s="47">
        <f t="shared" si="66"/>
        <v>3351897.7534828023</v>
      </c>
      <c r="W1064" s="47">
        <f t="shared" si="69"/>
        <v>2178733.5397638218</v>
      </c>
      <c r="Z1064" s="54"/>
    </row>
    <row r="1065" spans="5:26" x14ac:dyDescent="0.2">
      <c r="E1065" s="13">
        <v>109011</v>
      </c>
      <c r="F1065" s="13" t="s">
        <v>73</v>
      </c>
      <c r="G1065" s="47">
        <v>4.0860000000000003</v>
      </c>
      <c r="H1065" s="47">
        <v>0</v>
      </c>
      <c r="I1065" s="47">
        <v>0</v>
      </c>
      <c r="J1065" s="47">
        <v>0</v>
      </c>
      <c r="K1065" s="47">
        <v>0</v>
      </c>
      <c r="L1065" s="47">
        <v>4.0860000000000003</v>
      </c>
      <c r="M1065" s="47">
        <v>2</v>
      </c>
      <c r="N1065" s="47">
        <v>4.0860000000000003</v>
      </c>
      <c r="O1065" s="47">
        <v>0</v>
      </c>
      <c r="P1065" s="38">
        <f t="shared" si="67"/>
        <v>0.65</v>
      </c>
      <c r="R1065" s="38">
        <f t="shared" si="68"/>
        <v>0.65</v>
      </c>
      <c r="S1065" s="38"/>
      <c r="T1065" s="47">
        <v>4537963.6667725528</v>
      </c>
      <c r="U1065" s="47"/>
      <c r="V1065" s="47">
        <f t="shared" si="66"/>
        <v>4537963.6667725528</v>
      </c>
      <c r="W1065" s="47">
        <f t="shared" si="69"/>
        <v>2949676.3834021594</v>
      </c>
      <c r="Z1065" s="54"/>
    </row>
    <row r="1066" spans="5:26" x14ac:dyDescent="0.2">
      <c r="E1066" s="13">
        <v>109010</v>
      </c>
      <c r="F1066" s="13" t="s">
        <v>73</v>
      </c>
      <c r="G1066" s="47">
        <v>49.244709999999998</v>
      </c>
      <c r="H1066" s="47">
        <v>7.25671</v>
      </c>
      <c r="I1066" s="47">
        <v>4.4859999999999998</v>
      </c>
      <c r="J1066" s="47">
        <v>0</v>
      </c>
      <c r="K1066" s="47">
        <v>0.71</v>
      </c>
      <c r="L1066" s="47">
        <v>61.697419999999994</v>
      </c>
      <c r="M1066" s="47">
        <v>2</v>
      </c>
      <c r="N1066" s="47">
        <v>61.61</v>
      </c>
      <c r="O1066" s="47">
        <v>-8.7419999999994502E-2</v>
      </c>
      <c r="P1066" s="38">
        <f t="shared" si="67"/>
        <v>0.57678874983751349</v>
      </c>
      <c r="R1066" s="38">
        <f t="shared" si="68"/>
        <v>0.57678874983751349</v>
      </c>
      <c r="S1066" s="38"/>
      <c r="T1066" s="47">
        <v>68424851.079260141</v>
      </c>
      <c r="U1066" s="47"/>
      <c r="V1066" s="47">
        <f t="shared" si="66"/>
        <v>68424851.079260141</v>
      </c>
      <c r="W1066" s="47">
        <f t="shared" si="69"/>
        <v>39466684.311824493</v>
      </c>
      <c r="Z1066" s="54"/>
    </row>
    <row r="1067" spans="5:26" x14ac:dyDescent="0.2">
      <c r="E1067" s="13">
        <v>109009</v>
      </c>
      <c r="F1067" s="13" t="s">
        <v>73</v>
      </c>
      <c r="G1067" s="47">
        <v>8.6219999999999999</v>
      </c>
      <c r="H1067" s="47">
        <v>2.4700000000000002</v>
      </c>
      <c r="I1067" s="47">
        <v>1.73</v>
      </c>
      <c r="J1067" s="47">
        <v>0</v>
      </c>
      <c r="K1067" s="47">
        <v>0</v>
      </c>
      <c r="L1067" s="47">
        <v>12.822000000000001</v>
      </c>
      <c r="M1067" s="47">
        <v>2</v>
      </c>
      <c r="N1067" s="47">
        <v>12.821999999999999</v>
      </c>
      <c r="O1067" s="47">
        <v>0</v>
      </c>
      <c r="P1067" s="38">
        <f t="shared" si="67"/>
        <v>0.53293557947278103</v>
      </c>
      <c r="R1067" s="38">
        <f t="shared" si="68"/>
        <v>0.53293557947278103</v>
      </c>
      <c r="S1067" s="38"/>
      <c r="T1067" s="47">
        <v>14240276.58721431</v>
      </c>
      <c r="U1067" s="47"/>
      <c r="V1067" s="47">
        <f t="shared" si="66"/>
        <v>14240276.58721431</v>
      </c>
      <c r="W1067" s="47">
        <f t="shared" si="69"/>
        <v>7589150.0548597351</v>
      </c>
      <c r="Z1067" s="54"/>
    </row>
    <row r="1068" spans="5:26" x14ac:dyDescent="0.2">
      <c r="E1068" s="13">
        <v>109008</v>
      </c>
      <c r="F1068" s="13" t="s">
        <v>73</v>
      </c>
      <c r="G1068" s="47">
        <v>0</v>
      </c>
      <c r="H1068" s="47">
        <v>0</v>
      </c>
      <c r="I1068" s="47">
        <v>0</v>
      </c>
      <c r="J1068" s="47">
        <v>0</v>
      </c>
      <c r="K1068" s="47">
        <v>0</v>
      </c>
      <c r="L1068" s="47">
        <v>0</v>
      </c>
      <c r="M1068" s="47">
        <v>2</v>
      </c>
      <c r="N1068" s="47">
        <v>0.6</v>
      </c>
      <c r="O1068" s="47">
        <v>0.6</v>
      </c>
      <c r="P1068" s="38" t="str">
        <f t="shared" si="67"/>
        <v/>
      </c>
      <c r="R1068" s="38">
        <f t="shared" si="68"/>
        <v>0.1</v>
      </c>
      <c r="S1068" s="38"/>
      <c r="T1068" s="47">
        <v>666367.64563473605</v>
      </c>
      <c r="U1068" s="47"/>
      <c r="V1068" s="47">
        <f t="shared" si="66"/>
        <v>666367.64563473605</v>
      </c>
      <c r="W1068" s="47">
        <f t="shared" si="69"/>
        <v>66636.764563473611</v>
      </c>
      <c r="Z1068" s="54"/>
    </row>
    <row r="1069" spans="5:26" x14ac:dyDescent="0.2">
      <c r="E1069" s="13">
        <v>109007</v>
      </c>
      <c r="F1069" s="13" t="s">
        <v>73</v>
      </c>
      <c r="G1069" s="47">
        <v>1.8640000000000001</v>
      </c>
      <c r="H1069" s="47">
        <v>0.48299999999999998</v>
      </c>
      <c r="I1069" s="47">
        <v>0.1</v>
      </c>
      <c r="J1069" s="47">
        <v>8.3000000000000004E-2</v>
      </c>
      <c r="K1069" s="47">
        <v>0</v>
      </c>
      <c r="L1069" s="47">
        <v>2.5300000000000002</v>
      </c>
      <c r="M1069" s="47">
        <v>2</v>
      </c>
      <c r="N1069" s="47">
        <v>2.5299999999999998</v>
      </c>
      <c r="O1069" s="47">
        <v>0</v>
      </c>
      <c r="P1069" s="38">
        <f t="shared" si="67"/>
        <v>0.56068181818181817</v>
      </c>
      <c r="R1069" s="38">
        <f t="shared" si="68"/>
        <v>0.56068181818181817</v>
      </c>
      <c r="S1069" s="38"/>
      <c r="T1069" s="47">
        <v>2809850.2390931365</v>
      </c>
      <c r="U1069" s="47"/>
      <c r="V1069" s="47">
        <f t="shared" si="66"/>
        <v>2809850.2390931365</v>
      </c>
      <c r="W1069" s="47">
        <f t="shared" si="69"/>
        <v>1575431.9408733563</v>
      </c>
      <c r="Z1069" s="54"/>
    </row>
    <row r="1070" spans="5:26" x14ac:dyDescent="0.2">
      <c r="E1070" s="13">
        <v>109006</v>
      </c>
      <c r="F1070" s="13" t="s">
        <v>73</v>
      </c>
      <c r="G1070" s="47">
        <v>1.482</v>
      </c>
      <c r="H1070" s="47">
        <v>0.26</v>
      </c>
      <c r="I1070" s="47">
        <v>0</v>
      </c>
      <c r="J1070" s="47">
        <v>0</v>
      </c>
      <c r="K1070" s="47">
        <v>0</v>
      </c>
      <c r="L1070" s="47">
        <v>1.742</v>
      </c>
      <c r="M1070" s="47">
        <v>2</v>
      </c>
      <c r="N1070" s="47">
        <v>1.742</v>
      </c>
      <c r="O1070" s="47">
        <v>0</v>
      </c>
      <c r="P1070" s="38">
        <f t="shared" si="67"/>
        <v>0.60895522388059697</v>
      </c>
      <c r="R1070" s="38">
        <f t="shared" si="68"/>
        <v>0.60895522388059697</v>
      </c>
      <c r="S1070" s="38"/>
      <c r="T1070" s="47">
        <v>1545972.9378725872</v>
      </c>
      <c r="U1070" s="47"/>
      <c r="V1070" s="47">
        <f t="shared" si="66"/>
        <v>1545972.9378725872</v>
      </c>
      <c r="W1070" s="47">
        <f t="shared" si="69"/>
        <v>941428.29649554566</v>
      </c>
      <c r="Z1070" s="54"/>
    </row>
    <row r="1071" spans="5:26" x14ac:dyDescent="0.2">
      <c r="E1071" s="13">
        <v>109005</v>
      </c>
      <c r="F1071" s="13" t="s">
        <v>73</v>
      </c>
      <c r="G1071" s="47">
        <v>0.35399999999999998</v>
      </c>
      <c r="H1071" s="47">
        <v>0.42799999999999999</v>
      </c>
      <c r="I1071" s="47">
        <v>0</v>
      </c>
      <c r="J1071" s="47">
        <v>0</v>
      </c>
      <c r="K1071" s="47">
        <v>0</v>
      </c>
      <c r="L1071" s="47">
        <v>0.78200000000000003</v>
      </c>
      <c r="M1071" s="47">
        <v>2</v>
      </c>
      <c r="N1071" s="47">
        <v>0.78200000000000003</v>
      </c>
      <c r="O1071" s="47">
        <v>0</v>
      </c>
      <c r="P1071" s="38">
        <f t="shared" si="67"/>
        <v>0.49948849104859333</v>
      </c>
      <c r="R1071" s="38">
        <f t="shared" si="68"/>
        <v>0.49948849104859333</v>
      </c>
      <c r="S1071" s="38"/>
      <c r="T1071" s="47">
        <v>868499.16481060628</v>
      </c>
      <c r="U1071" s="47"/>
      <c r="V1071" s="47">
        <f t="shared" si="66"/>
        <v>868499.16481060628</v>
      </c>
      <c r="W1071" s="47">
        <f t="shared" si="69"/>
        <v>433805.33730821329</v>
      </c>
      <c r="Z1071" s="54"/>
    </row>
    <row r="1072" spans="5:26" x14ac:dyDescent="0.2">
      <c r="E1072" s="13">
        <v>109004</v>
      </c>
      <c r="F1072" s="13" t="s">
        <v>73</v>
      </c>
      <c r="G1072" s="47">
        <v>3.49</v>
      </c>
      <c r="H1072" s="47">
        <v>0</v>
      </c>
      <c r="I1072" s="47">
        <v>0</v>
      </c>
      <c r="J1072" s="47">
        <v>0</v>
      </c>
      <c r="K1072" s="47">
        <v>0</v>
      </c>
      <c r="L1072" s="47">
        <v>3.49</v>
      </c>
      <c r="M1072" s="47">
        <v>2</v>
      </c>
      <c r="N1072" s="47">
        <v>3.49</v>
      </c>
      <c r="O1072" s="47">
        <v>0</v>
      </c>
      <c r="P1072" s="38">
        <f t="shared" si="67"/>
        <v>0.65</v>
      </c>
      <c r="R1072" s="38">
        <f t="shared" si="68"/>
        <v>0.65</v>
      </c>
      <c r="S1072" s="38"/>
      <c r="T1072" s="47">
        <v>3876038.4721087147</v>
      </c>
      <c r="U1072" s="47"/>
      <c r="V1072" s="47">
        <f t="shared" si="66"/>
        <v>3876038.4721087147</v>
      </c>
      <c r="W1072" s="47">
        <f t="shared" si="69"/>
        <v>2519425.0068706647</v>
      </c>
      <c r="Z1072" s="54"/>
    </row>
    <row r="1073" spans="5:26" x14ac:dyDescent="0.2">
      <c r="E1073" s="13">
        <v>109003</v>
      </c>
      <c r="F1073" s="13" t="s">
        <v>73</v>
      </c>
      <c r="G1073" s="47">
        <v>61.231999999999999</v>
      </c>
      <c r="H1073" s="47">
        <v>6.37</v>
      </c>
      <c r="I1073" s="47">
        <v>1.23</v>
      </c>
      <c r="J1073" s="47">
        <v>0</v>
      </c>
      <c r="K1073" s="47">
        <v>0.91</v>
      </c>
      <c r="L1073" s="47">
        <v>69.742000000000004</v>
      </c>
      <c r="M1073" s="47">
        <v>2</v>
      </c>
      <c r="N1073" s="47">
        <v>69.742000000000004</v>
      </c>
      <c r="O1073" s="47">
        <v>0</v>
      </c>
      <c r="P1073" s="38">
        <f t="shared" si="67"/>
        <v>0.60932866852112066</v>
      </c>
      <c r="R1073" s="38">
        <f t="shared" si="68"/>
        <v>0.60932866852112066</v>
      </c>
      <c r="S1073" s="38"/>
      <c r="T1073" s="47">
        <v>77456353.903096288</v>
      </c>
      <c r="U1073" s="47"/>
      <c r="V1073" s="47">
        <f t="shared" si="66"/>
        <v>77456353.903096288</v>
      </c>
      <c r="W1073" s="47">
        <f t="shared" si="69"/>
        <v>47196376.992274366</v>
      </c>
      <c r="Z1073" s="54"/>
    </row>
    <row r="1074" spans="5:26" x14ac:dyDescent="0.2">
      <c r="E1074" s="13">
        <v>109001</v>
      </c>
      <c r="F1074" s="13" t="s">
        <v>73</v>
      </c>
      <c r="G1074" s="47">
        <v>1.4059999999999999</v>
      </c>
      <c r="H1074" s="47">
        <v>0</v>
      </c>
      <c r="I1074" s="47">
        <v>0</v>
      </c>
      <c r="J1074" s="47">
        <v>0</v>
      </c>
      <c r="K1074" s="47">
        <v>0</v>
      </c>
      <c r="L1074" s="47">
        <v>1.4059999999999999</v>
      </c>
      <c r="M1074" s="47">
        <v>2</v>
      </c>
      <c r="N1074" s="47">
        <v>1.4059999999999999</v>
      </c>
      <c r="O1074" s="47">
        <v>0</v>
      </c>
      <c r="P1074" s="38">
        <f t="shared" si="67"/>
        <v>0.65</v>
      </c>
      <c r="R1074" s="38">
        <f t="shared" si="68"/>
        <v>0.65</v>
      </c>
      <c r="S1074" s="38"/>
      <c r="T1074" s="47">
        <v>1561521.5162707316</v>
      </c>
      <c r="U1074" s="47"/>
      <c r="V1074" s="47">
        <f t="shared" si="66"/>
        <v>1561521.5162707316</v>
      </c>
      <c r="W1074" s="47">
        <f t="shared" si="69"/>
        <v>1014988.9855759755</v>
      </c>
      <c r="Z1074" s="54"/>
    </row>
    <row r="1075" spans="5:26" x14ac:dyDescent="0.2">
      <c r="E1075" s="13">
        <v>108999</v>
      </c>
      <c r="F1075" s="13" t="s">
        <v>73</v>
      </c>
      <c r="G1075" s="47">
        <v>2.23</v>
      </c>
      <c r="H1075" s="47">
        <v>0</v>
      </c>
      <c r="I1075" s="47">
        <v>0</v>
      </c>
      <c r="J1075" s="47">
        <v>0</v>
      </c>
      <c r="K1075" s="47">
        <v>0</v>
      </c>
      <c r="L1075" s="47">
        <v>2.23</v>
      </c>
      <c r="M1075" s="47">
        <v>2</v>
      </c>
      <c r="N1075" s="47">
        <v>2.4300000000000002</v>
      </c>
      <c r="O1075" s="47">
        <v>0.20000000000000018</v>
      </c>
      <c r="P1075" s="38">
        <f t="shared" si="67"/>
        <v>0.65</v>
      </c>
      <c r="R1075" s="38">
        <f t="shared" si="68"/>
        <v>0.65</v>
      </c>
      <c r="S1075" s="38"/>
      <c r="T1075" s="47">
        <v>2629930.9747717585</v>
      </c>
      <c r="U1075" s="47"/>
      <c r="V1075" s="47">
        <f t="shared" si="66"/>
        <v>2629930.9747717585</v>
      </c>
      <c r="W1075" s="47">
        <f t="shared" si="69"/>
        <v>1709455.1336016431</v>
      </c>
      <c r="Z1075" s="54"/>
    </row>
    <row r="1076" spans="5:26" x14ac:dyDescent="0.2">
      <c r="E1076" s="13">
        <v>108998</v>
      </c>
      <c r="F1076" s="13" t="s">
        <v>73</v>
      </c>
      <c r="G1076" s="47">
        <v>7.1999999999999995E-2</v>
      </c>
      <c r="H1076" s="47">
        <v>0.12</v>
      </c>
      <c r="I1076" s="47">
        <v>0</v>
      </c>
      <c r="J1076" s="47">
        <v>0</v>
      </c>
      <c r="K1076" s="47">
        <v>0</v>
      </c>
      <c r="L1076" s="47">
        <v>0.192</v>
      </c>
      <c r="M1076" s="47">
        <v>2</v>
      </c>
      <c r="N1076" s="47">
        <v>0.192</v>
      </c>
      <c r="O1076" s="47">
        <v>0</v>
      </c>
      <c r="P1076" s="38">
        <f t="shared" si="67"/>
        <v>0.47812499999999997</v>
      </c>
      <c r="R1076" s="38">
        <f t="shared" si="68"/>
        <v>0.47812499999999997</v>
      </c>
      <c r="S1076" s="38"/>
      <c r="T1076" s="47">
        <v>213237.64660311554</v>
      </c>
      <c r="U1076" s="47"/>
      <c r="V1076" s="47">
        <f t="shared" si="66"/>
        <v>213237.64660311554</v>
      </c>
      <c r="W1076" s="47">
        <f t="shared" si="69"/>
        <v>101954.24978211461</v>
      </c>
      <c r="Z1076" s="54"/>
    </row>
    <row r="1077" spans="5:26" x14ac:dyDescent="0.2">
      <c r="E1077" s="13">
        <v>108996</v>
      </c>
      <c r="F1077" s="13" t="s">
        <v>73</v>
      </c>
      <c r="G1077" s="47">
        <v>2.5489999999999999</v>
      </c>
      <c r="H1077" s="47">
        <v>4.9000000000000002E-2</v>
      </c>
      <c r="I1077" s="47">
        <v>0</v>
      </c>
      <c r="J1077" s="47">
        <v>0</v>
      </c>
      <c r="K1077" s="47">
        <v>0</v>
      </c>
      <c r="L1077" s="47">
        <v>2.5979999999999999</v>
      </c>
      <c r="M1077" s="47">
        <v>2</v>
      </c>
      <c r="N1077" s="47">
        <v>1.65</v>
      </c>
      <c r="O1077" s="47">
        <v>-0.94799999999999995</v>
      </c>
      <c r="P1077" s="38">
        <f t="shared" si="67"/>
        <v>0.64481331793687457</v>
      </c>
      <c r="R1077" s="38">
        <f t="shared" si="68"/>
        <v>0.64481331793687457</v>
      </c>
      <c r="S1077" s="38"/>
      <c r="T1077" s="47">
        <v>1832511.0254955241</v>
      </c>
      <c r="U1077" s="47"/>
      <c r="V1077" s="47">
        <f t="shared" si="66"/>
        <v>1832511.0254955241</v>
      </c>
      <c r="W1077" s="47">
        <f t="shared" si="69"/>
        <v>1181627.5145056734</v>
      </c>
      <c r="Z1077" s="54"/>
    </row>
    <row r="1078" spans="5:26" x14ac:dyDescent="0.2">
      <c r="E1078" s="13">
        <v>108995</v>
      </c>
      <c r="F1078" s="13" t="s">
        <v>73</v>
      </c>
      <c r="G1078" s="47">
        <v>1.2902</v>
      </c>
      <c r="H1078" s="47">
        <v>0.01</v>
      </c>
      <c r="I1078" s="47">
        <v>0</v>
      </c>
      <c r="J1078" s="47">
        <v>0</v>
      </c>
      <c r="K1078" s="47">
        <v>0</v>
      </c>
      <c r="L1078" s="47">
        <v>1.3002</v>
      </c>
      <c r="M1078" s="47">
        <v>2</v>
      </c>
      <c r="N1078" s="47">
        <v>1.302</v>
      </c>
      <c r="O1078" s="47">
        <v>1.8000000000000238E-3</v>
      </c>
      <c r="P1078" s="38">
        <f t="shared" si="67"/>
        <v>0.6478849407783418</v>
      </c>
      <c r="R1078" s="38">
        <f t="shared" si="68"/>
        <v>0.6478849407783418</v>
      </c>
      <c r="S1078" s="38"/>
      <c r="T1078" s="47">
        <v>1446017.7910273774</v>
      </c>
      <c r="U1078" s="47"/>
      <c r="V1078" s="47">
        <f t="shared" si="66"/>
        <v>1446017.7910273774</v>
      </c>
      <c r="W1078" s="47">
        <f t="shared" si="69"/>
        <v>936853.15090420097</v>
      </c>
      <c r="Z1078" s="54"/>
    </row>
    <row r="1079" spans="5:26" x14ac:dyDescent="0.2">
      <c r="E1079" s="13">
        <v>108994</v>
      </c>
      <c r="F1079" s="13" t="s">
        <v>73</v>
      </c>
      <c r="G1079" s="47">
        <v>2.8839999999999999</v>
      </c>
      <c r="H1079" s="47">
        <v>0</v>
      </c>
      <c r="I1079" s="47">
        <v>0</v>
      </c>
      <c r="J1079" s="47">
        <v>0</v>
      </c>
      <c r="K1079" s="47">
        <v>0</v>
      </c>
      <c r="L1079" s="47">
        <v>2.8839999999999999</v>
      </c>
      <c r="M1079" s="47">
        <v>2</v>
      </c>
      <c r="N1079" s="47">
        <v>2.8839999999999999</v>
      </c>
      <c r="O1079" s="47">
        <v>0</v>
      </c>
      <c r="P1079" s="38">
        <f t="shared" si="67"/>
        <v>0.65</v>
      </c>
      <c r="R1079" s="38">
        <f t="shared" si="68"/>
        <v>0.65</v>
      </c>
      <c r="S1079" s="38"/>
      <c r="T1079" s="47">
        <v>3203007.1500176312</v>
      </c>
      <c r="U1079" s="47"/>
      <c r="V1079" s="47">
        <f t="shared" si="66"/>
        <v>3203007.1500176312</v>
      </c>
      <c r="W1079" s="47">
        <f t="shared" si="69"/>
        <v>2081954.6475114604</v>
      </c>
      <c r="Z1079" s="54"/>
    </row>
    <row r="1080" spans="5:26" x14ac:dyDescent="0.2">
      <c r="E1080" s="13">
        <v>108992</v>
      </c>
      <c r="F1080" s="13" t="s">
        <v>73</v>
      </c>
      <c r="G1080" s="47">
        <v>0</v>
      </c>
      <c r="H1080" s="47">
        <v>0</v>
      </c>
      <c r="I1080" s="47">
        <v>0</v>
      </c>
      <c r="J1080" s="47">
        <v>0</v>
      </c>
      <c r="K1080" s="47">
        <v>0</v>
      </c>
      <c r="L1080" s="47">
        <v>0</v>
      </c>
      <c r="M1080" s="47">
        <v>2</v>
      </c>
      <c r="N1080" s="47">
        <v>1.502</v>
      </c>
      <c r="O1080" s="47">
        <v>1.502</v>
      </c>
      <c r="P1080" s="38" t="str">
        <f t="shared" si="67"/>
        <v/>
      </c>
      <c r="R1080" s="38">
        <f t="shared" si="68"/>
        <v>0.1</v>
      </c>
      <c r="S1080" s="38"/>
      <c r="T1080" s="47">
        <v>1668140.3395722895</v>
      </c>
      <c r="U1080" s="47"/>
      <c r="V1080" s="47">
        <f t="shared" si="66"/>
        <v>1668140.3395722895</v>
      </c>
      <c r="W1080" s="47">
        <f t="shared" si="69"/>
        <v>166814.03395722897</v>
      </c>
      <c r="Z1080" s="54"/>
    </row>
    <row r="1081" spans="5:26" x14ac:dyDescent="0.2">
      <c r="E1081" s="13">
        <v>108991</v>
      </c>
      <c r="F1081" s="13" t="s">
        <v>73</v>
      </c>
      <c r="G1081" s="47">
        <v>0</v>
      </c>
      <c r="H1081" s="47">
        <v>0</v>
      </c>
      <c r="I1081" s="47">
        <v>0</v>
      </c>
      <c r="J1081" s="47">
        <v>0</v>
      </c>
      <c r="K1081" s="47">
        <v>0</v>
      </c>
      <c r="L1081" s="47">
        <v>0</v>
      </c>
      <c r="M1081" s="47">
        <v>2</v>
      </c>
      <c r="N1081" s="47">
        <v>0.29199999999999998</v>
      </c>
      <c r="O1081" s="47">
        <v>0.29199999999999998</v>
      </c>
      <c r="P1081" s="38" t="str">
        <f t="shared" si="67"/>
        <v/>
      </c>
      <c r="R1081" s="38">
        <f t="shared" si="68"/>
        <v>0.1</v>
      </c>
      <c r="S1081" s="38"/>
      <c r="T1081" s="47">
        <v>324298.92087557155</v>
      </c>
      <c r="U1081" s="47"/>
      <c r="V1081" s="47">
        <f t="shared" si="66"/>
        <v>324298.92087557155</v>
      </c>
      <c r="W1081" s="47">
        <f t="shared" si="69"/>
        <v>32429.892087557157</v>
      </c>
      <c r="Z1081" s="54"/>
    </row>
    <row r="1082" spans="5:26" x14ac:dyDescent="0.2">
      <c r="E1082" s="13">
        <v>108990</v>
      </c>
      <c r="F1082" s="13" t="s">
        <v>73</v>
      </c>
      <c r="G1082" s="47">
        <v>1.9470000000000001</v>
      </c>
      <c r="H1082" s="47">
        <v>3.1E-2</v>
      </c>
      <c r="I1082" s="47">
        <v>3.1E-2</v>
      </c>
      <c r="J1082" s="47">
        <v>0</v>
      </c>
      <c r="K1082" s="47">
        <v>3.1E-2</v>
      </c>
      <c r="L1082" s="47">
        <v>2.04</v>
      </c>
      <c r="M1082" s="47">
        <v>2</v>
      </c>
      <c r="N1082" s="47">
        <v>2.04</v>
      </c>
      <c r="O1082" s="47">
        <v>0</v>
      </c>
      <c r="P1082" s="38">
        <f t="shared" si="67"/>
        <v>0.6302450980392158</v>
      </c>
      <c r="R1082" s="38">
        <f t="shared" si="68"/>
        <v>0.6302450980392158</v>
      </c>
      <c r="S1082" s="38"/>
      <c r="T1082" s="47">
        <v>2265649.9951581028</v>
      </c>
      <c r="U1082" s="47"/>
      <c r="V1082" s="47">
        <f t="shared" si="66"/>
        <v>2265649.9951581028</v>
      </c>
      <c r="W1082" s="47">
        <f t="shared" si="69"/>
        <v>1427914.8033209674</v>
      </c>
      <c r="Z1082" s="54"/>
    </row>
    <row r="1083" spans="5:26" x14ac:dyDescent="0.2">
      <c r="E1083" s="13">
        <v>108989</v>
      </c>
      <c r="F1083" s="13" t="s">
        <v>73</v>
      </c>
      <c r="G1083" s="47">
        <v>14.36</v>
      </c>
      <c r="H1083" s="47">
        <v>3.4239999999999999</v>
      </c>
      <c r="I1083" s="47">
        <v>0.91</v>
      </c>
      <c r="J1083" s="47">
        <v>0</v>
      </c>
      <c r="K1083" s="47">
        <v>0</v>
      </c>
      <c r="L1083" s="47">
        <v>18.693999999999999</v>
      </c>
      <c r="M1083" s="47">
        <v>2</v>
      </c>
      <c r="N1083" s="47">
        <v>18.693999999999999</v>
      </c>
      <c r="O1083" s="47">
        <v>0</v>
      </c>
      <c r="P1083" s="38">
        <f t="shared" si="67"/>
        <v>0.57650850540280307</v>
      </c>
      <c r="R1083" s="38">
        <f t="shared" si="68"/>
        <v>0.57650850540280307</v>
      </c>
      <c r="S1083" s="38"/>
      <c r="T1083" s="47">
        <v>20761794.612492923</v>
      </c>
      <c r="U1083" s="47"/>
      <c r="V1083" s="47">
        <f t="shared" si="66"/>
        <v>20761794.612492923</v>
      </c>
      <c r="W1083" s="47">
        <f t="shared" si="69"/>
        <v>11969351.181528265</v>
      </c>
      <c r="Z1083" s="54"/>
    </row>
    <row r="1084" spans="5:26" x14ac:dyDescent="0.2">
      <c r="E1084" s="13">
        <v>108988</v>
      </c>
      <c r="F1084" s="13" t="s">
        <v>73</v>
      </c>
      <c r="G1084" s="47">
        <v>9.4E-2</v>
      </c>
      <c r="H1084" s="47">
        <v>0</v>
      </c>
      <c r="I1084" s="47">
        <v>0</v>
      </c>
      <c r="J1084" s="47">
        <v>0</v>
      </c>
      <c r="K1084" s="47">
        <v>0</v>
      </c>
      <c r="L1084" s="47">
        <v>9.4E-2</v>
      </c>
      <c r="M1084" s="47">
        <v>2</v>
      </c>
      <c r="N1084" s="47">
        <v>0.2</v>
      </c>
      <c r="O1084" s="47">
        <v>0.10600000000000001</v>
      </c>
      <c r="P1084" s="38">
        <f t="shared" si="67"/>
        <v>0.65</v>
      </c>
      <c r="R1084" s="38">
        <f t="shared" si="68"/>
        <v>0.65</v>
      </c>
      <c r="S1084" s="38"/>
      <c r="T1084" s="47">
        <v>234439.99433584014</v>
      </c>
      <c r="U1084" s="47"/>
      <c r="V1084" s="47">
        <f t="shared" si="66"/>
        <v>234439.99433584014</v>
      </c>
      <c r="W1084" s="47">
        <f t="shared" si="69"/>
        <v>152385.99631829609</v>
      </c>
      <c r="Z1084" s="54"/>
    </row>
    <row r="1085" spans="5:26" x14ac:dyDescent="0.2">
      <c r="E1085" s="13">
        <v>108987</v>
      </c>
      <c r="F1085" s="13" t="s">
        <v>73</v>
      </c>
      <c r="G1085" s="47">
        <v>3.4</v>
      </c>
      <c r="H1085" s="47">
        <v>0.32</v>
      </c>
      <c r="I1085" s="47">
        <v>0.52</v>
      </c>
      <c r="J1085" s="47">
        <v>0</v>
      </c>
      <c r="K1085" s="47">
        <v>0</v>
      </c>
      <c r="L1085" s="47">
        <v>4.24</v>
      </c>
      <c r="M1085" s="47">
        <v>2</v>
      </c>
      <c r="N1085" s="47">
        <v>4.24</v>
      </c>
      <c r="O1085" s="47">
        <v>0</v>
      </c>
      <c r="P1085" s="38">
        <f t="shared" si="67"/>
        <v>0.5709905660377359</v>
      </c>
      <c r="R1085" s="38">
        <f t="shared" si="68"/>
        <v>0.5709905660377359</v>
      </c>
      <c r="S1085" s="38"/>
      <c r="T1085" s="47">
        <v>4970127.8799198102</v>
      </c>
      <c r="U1085" s="47"/>
      <c r="V1085" s="47">
        <f t="shared" si="66"/>
        <v>4970127.8799198102</v>
      </c>
      <c r="W1085" s="47">
        <f t="shared" si="69"/>
        <v>2837896.1314353449</v>
      </c>
      <c r="Z1085" s="54"/>
    </row>
    <row r="1086" spans="5:26" x14ac:dyDescent="0.2">
      <c r="E1086" s="13">
        <v>108986</v>
      </c>
      <c r="F1086" s="13" t="s">
        <v>73</v>
      </c>
      <c r="G1086" s="47">
        <v>0</v>
      </c>
      <c r="H1086" s="47">
        <v>0</v>
      </c>
      <c r="I1086" s="47">
        <v>0</v>
      </c>
      <c r="J1086" s="47">
        <v>0</v>
      </c>
      <c r="K1086" s="47">
        <v>0</v>
      </c>
      <c r="L1086" s="47">
        <v>0</v>
      </c>
      <c r="M1086" s="47">
        <v>2</v>
      </c>
      <c r="N1086" s="47">
        <v>0.16</v>
      </c>
      <c r="O1086" s="47">
        <v>0.16</v>
      </c>
      <c r="P1086" s="38" t="str">
        <f t="shared" si="67"/>
        <v/>
      </c>
      <c r="R1086" s="38">
        <f t="shared" si="68"/>
        <v>0.1</v>
      </c>
      <c r="S1086" s="38"/>
      <c r="T1086" s="47">
        <v>165851.50291353429</v>
      </c>
      <c r="U1086" s="47"/>
      <c r="V1086" s="47">
        <f t="shared" si="66"/>
        <v>165851.50291353429</v>
      </c>
      <c r="W1086" s="47">
        <f t="shared" si="69"/>
        <v>16585.150291353431</v>
      </c>
      <c r="Z1086" s="54"/>
    </row>
    <row r="1087" spans="5:26" x14ac:dyDescent="0.2">
      <c r="E1087" s="13">
        <v>108985</v>
      </c>
      <c r="F1087" s="13" t="s">
        <v>73</v>
      </c>
      <c r="G1087" s="47">
        <v>0.66</v>
      </c>
      <c r="H1087" s="47">
        <v>0.16600000000000001</v>
      </c>
      <c r="I1087" s="47">
        <v>9.4E-2</v>
      </c>
      <c r="J1087" s="47">
        <v>0</v>
      </c>
      <c r="K1087" s="47">
        <v>0</v>
      </c>
      <c r="L1087" s="47">
        <v>0.92</v>
      </c>
      <c r="M1087" s="47">
        <v>2</v>
      </c>
      <c r="N1087" s="47">
        <v>0.92</v>
      </c>
      <c r="O1087" s="47">
        <v>0</v>
      </c>
      <c r="P1087" s="38">
        <f t="shared" si="67"/>
        <v>0.55184782608695659</v>
      </c>
      <c r="R1087" s="38">
        <f t="shared" si="68"/>
        <v>0.55184782608695659</v>
      </c>
      <c r="S1087" s="38"/>
      <c r="T1087" s="47">
        <v>1078423.9739448647</v>
      </c>
      <c r="U1087" s="47"/>
      <c r="V1087" s="47">
        <f t="shared" si="66"/>
        <v>1078423.9739448647</v>
      </c>
      <c r="W1087" s="47">
        <f t="shared" si="69"/>
        <v>595125.92562153027</v>
      </c>
      <c r="Z1087" s="54"/>
    </row>
    <row r="1088" spans="5:26" x14ac:dyDescent="0.2">
      <c r="E1088" s="13">
        <v>108984</v>
      </c>
      <c r="F1088" s="13" t="s">
        <v>73</v>
      </c>
      <c r="G1088" s="47">
        <v>3.157</v>
      </c>
      <c r="H1088" s="47">
        <v>0.123</v>
      </c>
      <c r="I1088" s="47">
        <v>0.85</v>
      </c>
      <c r="J1088" s="47">
        <v>0</v>
      </c>
      <c r="K1088" s="47">
        <v>0</v>
      </c>
      <c r="L1088" s="47">
        <v>4.13</v>
      </c>
      <c r="M1088" s="47">
        <v>2</v>
      </c>
      <c r="N1088" s="47">
        <v>4.13</v>
      </c>
      <c r="O1088" s="47">
        <v>0</v>
      </c>
      <c r="P1088" s="38">
        <f t="shared" si="67"/>
        <v>0.54404963680387408</v>
      </c>
      <c r="R1088" s="38">
        <f t="shared" si="68"/>
        <v>0.54404963680387408</v>
      </c>
      <c r="S1088" s="38"/>
      <c r="T1088" s="47">
        <v>4586830.627452434</v>
      </c>
      <c r="U1088" s="47"/>
      <c r="V1088" s="47">
        <f t="shared" si="66"/>
        <v>4586830.627452434</v>
      </c>
      <c r="W1088" s="47">
        <f t="shared" si="69"/>
        <v>2495463.5369463824</v>
      </c>
      <c r="Z1088" s="54"/>
    </row>
    <row r="1089" spans="5:26" x14ac:dyDescent="0.2">
      <c r="E1089" s="13">
        <v>108983</v>
      </c>
      <c r="F1089" s="13" t="s">
        <v>73</v>
      </c>
      <c r="G1089" s="47">
        <v>0</v>
      </c>
      <c r="H1089" s="47">
        <v>0</v>
      </c>
      <c r="I1089" s="47">
        <v>0</v>
      </c>
      <c r="J1089" s="47">
        <v>0</v>
      </c>
      <c r="K1089" s="47">
        <v>0</v>
      </c>
      <c r="L1089" s="47">
        <v>0</v>
      </c>
      <c r="M1089" s="47">
        <v>2</v>
      </c>
      <c r="N1089" s="47">
        <v>0.128</v>
      </c>
      <c r="O1089" s="47">
        <v>0.128</v>
      </c>
      <c r="P1089" s="38" t="str">
        <f t="shared" si="67"/>
        <v/>
      </c>
      <c r="R1089" s="38">
        <f t="shared" si="68"/>
        <v>0.1</v>
      </c>
      <c r="S1089" s="38"/>
      <c r="T1089" s="47">
        <v>132681.20233082742</v>
      </c>
      <c r="U1089" s="47"/>
      <c r="V1089" s="47">
        <f t="shared" si="66"/>
        <v>132681.20233082742</v>
      </c>
      <c r="W1089" s="47">
        <f t="shared" si="69"/>
        <v>13268.120233082744</v>
      </c>
      <c r="Z1089" s="54"/>
    </row>
    <row r="1090" spans="5:26" x14ac:dyDescent="0.2">
      <c r="E1090" s="13">
        <v>108982</v>
      </c>
      <c r="F1090" s="13" t="s">
        <v>73</v>
      </c>
      <c r="G1090" s="47">
        <v>0</v>
      </c>
      <c r="H1090" s="47">
        <v>0</v>
      </c>
      <c r="I1090" s="47">
        <v>0</v>
      </c>
      <c r="J1090" s="47">
        <v>0</v>
      </c>
      <c r="K1090" s="47">
        <v>0</v>
      </c>
      <c r="L1090" s="47">
        <v>0</v>
      </c>
      <c r="M1090" s="47">
        <v>2</v>
      </c>
      <c r="N1090" s="47">
        <v>0.33</v>
      </c>
      <c r="O1090" s="47">
        <v>0.33</v>
      </c>
      <c r="P1090" s="38" t="str">
        <f t="shared" si="67"/>
        <v/>
      </c>
      <c r="R1090" s="38">
        <f t="shared" si="68"/>
        <v>0.1</v>
      </c>
      <c r="S1090" s="38"/>
      <c r="T1090" s="47">
        <v>361037.59127719374</v>
      </c>
      <c r="U1090" s="47"/>
      <c r="V1090" s="47">
        <f t="shared" si="66"/>
        <v>361037.59127719374</v>
      </c>
      <c r="W1090" s="47">
        <f t="shared" si="69"/>
        <v>36103.759127719379</v>
      </c>
      <c r="Z1090" s="54"/>
    </row>
    <row r="1091" spans="5:26" x14ac:dyDescent="0.2">
      <c r="E1091" s="13">
        <v>108979</v>
      </c>
      <c r="F1091" s="13" t="s">
        <v>73</v>
      </c>
      <c r="G1091" s="47">
        <v>0</v>
      </c>
      <c r="H1091" s="47">
        <v>0</v>
      </c>
      <c r="I1091" s="47">
        <v>0</v>
      </c>
      <c r="J1091" s="47">
        <v>0</v>
      </c>
      <c r="K1091" s="47">
        <v>0</v>
      </c>
      <c r="L1091" s="47">
        <v>0</v>
      </c>
      <c r="M1091" s="47">
        <v>2</v>
      </c>
      <c r="N1091" s="47">
        <v>0.2</v>
      </c>
      <c r="O1091" s="47">
        <v>0.2</v>
      </c>
      <c r="P1091" s="38" t="str">
        <f t="shared" si="67"/>
        <v/>
      </c>
      <c r="R1091" s="38">
        <f t="shared" si="68"/>
        <v>0.1</v>
      </c>
      <c r="S1091" s="38"/>
      <c r="T1091" s="47">
        <v>207314.37864191789</v>
      </c>
      <c r="U1091" s="47"/>
      <c r="V1091" s="47">
        <f t="shared" si="66"/>
        <v>207314.37864191789</v>
      </c>
      <c r="W1091" s="47">
        <f t="shared" si="69"/>
        <v>20731.43786419179</v>
      </c>
      <c r="Z1091" s="54"/>
    </row>
    <row r="1092" spans="5:26" x14ac:dyDescent="0.2">
      <c r="E1092" s="13">
        <v>108978</v>
      </c>
      <c r="F1092" s="13" t="s">
        <v>73</v>
      </c>
      <c r="G1092" s="47">
        <v>0</v>
      </c>
      <c r="H1092" s="47">
        <v>0</v>
      </c>
      <c r="I1092" s="47">
        <v>0</v>
      </c>
      <c r="J1092" s="47">
        <v>0</v>
      </c>
      <c r="K1092" s="47">
        <v>0</v>
      </c>
      <c r="L1092" s="47">
        <v>0</v>
      </c>
      <c r="M1092" s="47">
        <v>2</v>
      </c>
      <c r="N1092" s="47">
        <v>0.14000000000000001</v>
      </c>
      <c r="O1092" s="47">
        <v>0.14000000000000001</v>
      </c>
      <c r="P1092" s="38" t="str">
        <f t="shared" si="67"/>
        <v/>
      </c>
      <c r="R1092" s="38">
        <f t="shared" si="68"/>
        <v>0.1</v>
      </c>
      <c r="S1092" s="38"/>
      <c r="T1092" s="47">
        <v>153167.46296608221</v>
      </c>
      <c r="U1092" s="47"/>
      <c r="V1092" s="47">
        <f t="shared" si="66"/>
        <v>153167.46296608221</v>
      </c>
      <c r="W1092" s="47">
        <f t="shared" si="69"/>
        <v>15316.746296608222</v>
      </c>
      <c r="Z1092" s="54"/>
    </row>
    <row r="1093" spans="5:26" x14ac:dyDescent="0.2">
      <c r="E1093" s="13">
        <v>108977</v>
      </c>
      <c r="F1093" s="13" t="s">
        <v>73</v>
      </c>
      <c r="G1093" s="47">
        <v>0</v>
      </c>
      <c r="H1093" s="47">
        <v>0</v>
      </c>
      <c r="I1093" s="47">
        <v>0</v>
      </c>
      <c r="J1093" s="47">
        <v>0</v>
      </c>
      <c r="K1093" s="47">
        <v>0</v>
      </c>
      <c r="L1093" s="47">
        <v>0</v>
      </c>
      <c r="M1093" s="47">
        <v>2</v>
      </c>
      <c r="N1093" s="47">
        <v>0.26740000000000003</v>
      </c>
      <c r="O1093" s="47">
        <v>0.26740000000000003</v>
      </c>
      <c r="P1093" s="38" t="str">
        <f t="shared" si="67"/>
        <v/>
      </c>
      <c r="R1093" s="38">
        <f t="shared" si="68"/>
        <v>0.1</v>
      </c>
      <c r="S1093" s="38"/>
      <c r="T1093" s="47">
        <v>292549.85426521709</v>
      </c>
      <c r="U1093" s="47"/>
      <c r="V1093" s="47">
        <f t="shared" si="66"/>
        <v>292549.85426521709</v>
      </c>
      <c r="W1093" s="47">
        <f t="shared" si="69"/>
        <v>29254.985426521711</v>
      </c>
      <c r="Z1093" s="54"/>
    </row>
    <row r="1094" spans="5:26" x14ac:dyDescent="0.2">
      <c r="E1094" s="13">
        <v>108976</v>
      </c>
      <c r="F1094" s="13" t="s">
        <v>73</v>
      </c>
      <c r="G1094" s="47">
        <v>0</v>
      </c>
      <c r="H1094" s="47">
        <v>0</v>
      </c>
      <c r="I1094" s="47">
        <v>0</v>
      </c>
      <c r="J1094" s="47">
        <v>0</v>
      </c>
      <c r="K1094" s="47">
        <v>0</v>
      </c>
      <c r="L1094" s="47">
        <v>0</v>
      </c>
      <c r="M1094" s="47">
        <v>2</v>
      </c>
      <c r="N1094" s="47">
        <v>0.09</v>
      </c>
      <c r="O1094" s="47">
        <v>0.09</v>
      </c>
      <c r="P1094" s="38" t="str">
        <f t="shared" si="67"/>
        <v/>
      </c>
      <c r="R1094" s="38">
        <f t="shared" si="68"/>
        <v>0.1</v>
      </c>
      <c r="S1094" s="38"/>
      <c r="T1094" s="47">
        <v>93291.470388863047</v>
      </c>
      <c r="U1094" s="47"/>
      <c r="V1094" s="47">
        <f t="shared" si="66"/>
        <v>93291.470388863047</v>
      </c>
      <c r="W1094" s="47">
        <f t="shared" si="69"/>
        <v>9329.1470388863054</v>
      </c>
      <c r="Z1094" s="54"/>
    </row>
    <row r="1095" spans="5:26" x14ac:dyDescent="0.2">
      <c r="E1095" s="13">
        <v>108974</v>
      </c>
      <c r="F1095" s="13" t="s">
        <v>73</v>
      </c>
      <c r="G1095" s="47">
        <v>0</v>
      </c>
      <c r="H1095" s="47">
        <v>0</v>
      </c>
      <c r="I1095" s="47">
        <v>0</v>
      </c>
      <c r="J1095" s="47">
        <v>0</v>
      </c>
      <c r="K1095" s="47">
        <v>0</v>
      </c>
      <c r="L1095" s="47">
        <v>0</v>
      </c>
      <c r="M1095" s="47">
        <v>2</v>
      </c>
      <c r="N1095" s="47">
        <v>0.45</v>
      </c>
      <c r="O1095" s="47">
        <v>0.45</v>
      </c>
      <c r="P1095" s="38" t="str">
        <f t="shared" si="67"/>
        <v/>
      </c>
      <c r="R1095" s="38">
        <f t="shared" si="68"/>
        <v>0.1</v>
      </c>
      <c r="S1095" s="38"/>
      <c r="T1095" s="47">
        <v>492323.98810526414</v>
      </c>
      <c r="U1095" s="47"/>
      <c r="V1095" s="47">
        <f t="shared" si="66"/>
        <v>492323.98810526414</v>
      </c>
      <c r="W1095" s="47">
        <f t="shared" si="69"/>
        <v>49232.398810526414</v>
      </c>
      <c r="Z1095" s="54"/>
    </row>
    <row r="1096" spans="5:26" x14ac:dyDescent="0.2">
      <c r="E1096" s="13">
        <v>108973</v>
      </c>
      <c r="F1096" s="13" t="s">
        <v>73</v>
      </c>
      <c r="G1096" s="47">
        <v>0</v>
      </c>
      <c r="H1096" s="47">
        <v>0</v>
      </c>
      <c r="I1096" s="47">
        <v>0</v>
      </c>
      <c r="J1096" s="47">
        <v>0</v>
      </c>
      <c r="K1096" s="47">
        <v>0</v>
      </c>
      <c r="L1096" s="47">
        <v>0</v>
      </c>
      <c r="M1096" s="47">
        <v>2</v>
      </c>
      <c r="N1096" s="47">
        <v>8.7999999999999995E-2</v>
      </c>
      <c r="O1096" s="47">
        <v>8.7999999999999995E-2</v>
      </c>
      <c r="P1096" s="38" t="str">
        <f t="shared" si="67"/>
        <v/>
      </c>
      <c r="R1096" s="38">
        <f t="shared" si="68"/>
        <v>0.1</v>
      </c>
      <c r="S1096" s="38"/>
      <c r="T1096" s="47">
        <v>96276.691007251677</v>
      </c>
      <c r="U1096" s="47"/>
      <c r="V1096" s="47">
        <f t="shared" si="66"/>
        <v>96276.691007251677</v>
      </c>
      <c r="W1096" s="47">
        <f t="shared" si="69"/>
        <v>9627.6691007251684</v>
      </c>
      <c r="Z1096" s="54"/>
    </row>
    <row r="1097" spans="5:26" x14ac:dyDescent="0.2">
      <c r="E1097" s="13">
        <v>108972</v>
      </c>
      <c r="F1097" s="13" t="s">
        <v>73</v>
      </c>
      <c r="G1097" s="47">
        <v>0</v>
      </c>
      <c r="H1097" s="47">
        <v>0</v>
      </c>
      <c r="I1097" s="47">
        <v>0</v>
      </c>
      <c r="J1097" s="47">
        <v>0</v>
      </c>
      <c r="K1097" s="47">
        <v>0</v>
      </c>
      <c r="L1097" s="47">
        <v>0</v>
      </c>
      <c r="M1097" s="47">
        <v>2</v>
      </c>
      <c r="N1097" s="47">
        <v>0.34</v>
      </c>
      <c r="O1097" s="47">
        <v>0.34</v>
      </c>
      <c r="P1097" s="38" t="str">
        <f t="shared" si="67"/>
        <v/>
      </c>
      <c r="R1097" s="38">
        <f t="shared" si="68"/>
        <v>0.1</v>
      </c>
      <c r="S1097" s="38"/>
      <c r="T1097" s="47">
        <v>352434.44369126041</v>
      </c>
      <c r="U1097" s="47"/>
      <c r="V1097" s="47">
        <f t="shared" si="66"/>
        <v>352434.44369126041</v>
      </c>
      <c r="W1097" s="47">
        <f t="shared" si="69"/>
        <v>35243.444369126046</v>
      </c>
      <c r="Z1097" s="54"/>
    </row>
    <row r="1098" spans="5:26" x14ac:dyDescent="0.2">
      <c r="E1098" s="13">
        <v>108971</v>
      </c>
      <c r="F1098" s="13" t="s">
        <v>73</v>
      </c>
      <c r="G1098" s="47">
        <v>0</v>
      </c>
      <c r="H1098" s="47">
        <v>0</v>
      </c>
      <c r="I1098" s="47">
        <v>0</v>
      </c>
      <c r="J1098" s="47">
        <v>0</v>
      </c>
      <c r="K1098" s="47">
        <v>0</v>
      </c>
      <c r="L1098" s="47">
        <v>0</v>
      </c>
      <c r="M1098" s="47">
        <v>2</v>
      </c>
      <c r="N1098" s="47">
        <v>0.19</v>
      </c>
      <c r="O1098" s="47">
        <v>0.19</v>
      </c>
      <c r="P1098" s="38" t="str">
        <f t="shared" si="67"/>
        <v/>
      </c>
      <c r="R1098" s="38">
        <f t="shared" si="68"/>
        <v>0.1</v>
      </c>
      <c r="S1098" s="38"/>
      <c r="T1098" s="47">
        <v>207870.12831111159</v>
      </c>
      <c r="U1098" s="47"/>
      <c r="V1098" s="47">
        <f t="shared" si="66"/>
        <v>207870.12831111159</v>
      </c>
      <c r="W1098" s="47">
        <f t="shared" si="69"/>
        <v>20787.012831111162</v>
      </c>
      <c r="Z1098" s="54"/>
    </row>
    <row r="1099" spans="5:26" x14ac:dyDescent="0.2">
      <c r="E1099" s="13">
        <v>108970</v>
      </c>
      <c r="F1099" s="13" t="s">
        <v>73</v>
      </c>
      <c r="G1099" s="47">
        <v>0</v>
      </c>
      <c r="H1099" s="47">
        <v>0</v>
      </c>
      <c r="I1099" s="47">
        <v>0</v>
      </c>
      <c r="J1099" s="47">
        <v>0</v>
      </c>
      <c r="K1099" s="47">
        <v>0</v>
      </c>
      <c r="L1099" s="47">
        <v>0</v>
      </c>
      <c r="M1099" s="47">
        <v>2</v>
      </c>
      <c r="N1099" s="47">
        <v>0.51</v>
      </c>
      <c r="O1099" s="47">
        <v>0.51</v>
      </c>
      <c r="P1099" s="38" t="str">
        <f t="shared" si="67"/>
        <v/>
      </c>
      <c r="R1099" s="38">
        <f t="shared" si="68"/>
        <v>0.1</v>
      </c>
      <c r="S1099" s="38"/>
      <c r="T1099" s="47">
        <v>528651.66553689062</v>
      </c>
      <c r="U1099" s="47"/>
      <c r="V1099" s="47">
        <f t="shared" si="66"/>
        <v>528651.66553689062</v>
      </c>
      <c r="W1099" s="47">
        <f t="shared" si="69"/>
        <v>52865.166553689065</v>
      </c>
      <c r="Z1099" s="54"/>
    </row>
    <row r="1100" spans="5:26" x14ac:dyDescent="0.2">
      <c r="E1100" s="13">
        <v>108968</v>
      </c>
      <c r="F1100" s="13" t="s">
        <v>73</v>
      </c>
      <c r="G1100" s="47">
        <v>0</v>
      </c>
      <c r="H1100" s="47">
        <v>0</v>
      </c>
      <c r="I1100" s="47">
        <v>0</v>
      </c>
      <c r="J1100" s="47">
        <v>0</v>
      </c>
      <c r="K1100" s="47">
        <v>0</v>
      </c>
      <c r="L1100" s="47">
        <v>0</v>
      </c>
      <c r="M1100" s="47">
        <v>2</v>
      </c>
      <c r="N1100" s="47">
        <v>0.28000000000000003</v>
      </c>
      <c r="O1100" s="47">
        <v>0.28000000000000003</v>
      </c>
      <c r="P1100" s="38" t="str">
        <f t="shared" si="67"/>
        <v/>
      </c>
      <c r="R1100" s="38">
        <f t="shared" si="68"/>
        <v>0.1</v>
      </c>
      <c r="S1100" s="38"/>
      <c r="T1100" s="47">
        <v>290240.13009868504</v>
      </c>
      <c r="U1100" s="47"/>
      <c r="V1100" s="47">
        <f t="shared" si="66"/>
        <v>290240.13009868504</v>
      </c>
      <c r="W1100" s="47">
        <f t="shared" si="69"/>
        <v>29024.013009868504</v>
      </c>
      <c r="Z1100" s="54"/>
    </row>
    <row r="1101" spans="5:26" x14ac:dyDescent="0.2">
      <c r="E1101" s="13">
        <v>108966</v>
      </c>
      <c r="F1101" s="13" t="s">
        <v>73</v>
      </c>
      <c r="G1101" s="47">
        <v>0</v>
      </c>
      <c r="H1101" s="47">
        <v>0</v>
      </c>
      <c r="I1101" s="47">
        <v>0</v>
      </c>
      <c r="J1101" s="47">
        <v>0</v>
      </c>
      <c r="K1101" s="47">
        <v>0</v>
      </c>
      <c r="L1101" s="47">
        <v>0</v>
      </c>
      <c r="M1101" s="47">
        <v>2</v>
      </c>
      <c r="N1101" s="47">
        <v>0.08</v>
      </c>
      <c r="O1101" s="47">
        <v>0.08</v>
      </c>
      <c r="P1101" s="38" t="str">
        <f t="shared" si="67"/>
        <v/>
      </c>
      <c r="R1101" s="38">
        <f t="shared" si="68"/>
        <v>0.1</v>
      </c>
      <c r="S1101" s="38"/>
      <c r="T1101" s="47">
        <v>87524.264552046981</v>
      </c>
      <c r="U1101" s="47"/>
      <c r="V1101" s="47">
        <f t="shared" si="66"/>
        <v>87524.264552046981</v>
      </c>
      <c r="W1101" s="47">
        <f t="shared" si="69"/>
        <v>8752.4264552046989</v>
      </c>
      <c r="Z1101" s="54"/>
    </row>
    <row r="1102" spans="5:26" x14ac:dyDescent="0.2">
      <c r="E1102" s="13">
        <v>108964</v>
      </c>
      <c r="F1102" s="13" t="s">
        <v>73</v>
      </c>
      <c r="G1102" s="47">
        <v>0</v>
      </c>
      <c r="H1102" s="47">
        <v>0</v>
      </c>
      <c r="I1102" s="47">
        <v>0</v>
      </c>
      <c r="J1102" s="47">
        <v>0</v>
      </c>
      <c r="K1102" s="47">
        <v>0</v>
      </c>
      <c r="L1102" s="47">
        <v>0</v>
      </c>
      <c r="M1102" s="47">
        <v>2</v>
      </c>
      <c r="N1102" s="47">
        <v>0.25</v>
      </c>
      <c r="O1102" s="47">
        <v>0.25</v>
      </c>
      <c r="P1102" s="38" t="str">
        <f t="shared" si="67"/>
        <v/>
      </c>
      <c r="R1102" s="38">
        <f t="shared" si="68"/>
        <v>0.1</v>
      </c>
      <c r="S1102" s="38"/>
      <c r="T1102" s="47">
        <v>273513.32672514679</v>
      </c>
      <c r="U1102" s="47"/>
      <c r="V1102" s="47">
        <f t="shared" si="66"/>
        <v>273513.32672514679</v>
      </c>
      <c r="W1102" s="47">
        <f t="shared" si="69"/>
        <v>27351.33267251468</v>
      </c>
      <c r="Z1102" s="54"/>
    </row>
    <row r="1103" spans="5:26" x14ac:dyDescent="0.2">
      <c r="E1103" s="13">
        <v>108962</v>
      </c>
      <c r="F1103" s="13" t="s">
        <v>73</v>
      </c>
      <c r="G1103" s="47">
        <v>0</v>
      </c>
      <c r="H1103" s="47">
        <v>0</v>
      </c>
      <c r="I1103" s="47">
        <v>0</v>
      </c>
      <c r="J1103" s="47">
        <v>0</v>
      </c>
      <c r="K1103" s="47">
        <v>0</v>
      </c>
      <c r="L1103" s="47">
        <v>0</v>
      </c>
      <c r="M1103" s="47">
        <v>2</v>
      </c>
      <c r="N1103" s="47">
        <v>0.83</v>
      </c>
      <c r="O1103" s="47">
        <v>0.83</v>
      </c>
      <c r="P1103" s="38" t="str">
        <f t="shared" si="67"/>
        <v/>
      </c>
      <c r="R1103" s="38">
        <f t="shared" si="68"/>
        <v>0.1</v>
      </c>
      <c r="S1103" s="38"/>
      <c r="T1103" s="47">
        <v>860354.67136395909</v>
      </c>
      <c r="U1103" s="47"/>
      <c r="V1103" s="47">
        <f t="shared" si="66"/>
        <v>860354.67136395909</v>
      </c>
      <c r="W1103" s="47">
        <f t="shared" si="69"/>
        <v>86035.467136395921</v>
      </c>
      <c r="Z1103" s="54"/>
    </row>
    <row r="1104" spans="5:26" x14ac:dyDescent="0.2">
      <c r="E1104" s="13">
        <v>108960</v>
      </c>
      <c r="F1104" s="13" t="s">
        <v>73</v>
      </c>
      <c r="G1104" s="47">
        <v>0.8</v>
      </c>
      <c r="H1104" s="47">
        <v>0</v>
      </c>
      <c r="I1104" s="47">
        <v>0.19</v>
      </c>
      <c r="J1104" s="47">
        <v>0</v>
      </c>
      <c r="K1104" s="47">
        <v>0</v>
      </c>
      <c r="L1104" s="47">
        <v>0.99</v>
      </c>
      <c r="M1104" s="47">
        <v>2</v>
      </c>
      <c r="N1104" s="47">
        <v>0.99</v>
      </c>
      <c r="O1104" s="47">
        <v>0</v>
      </c>
      <c r="P1104" s="38">
        <f t="shared" si="67"/>
        <v>0.55883838383838391</v>
      </c>
      <c r="R1104" s="38">
        <f t="shared" si="68"/>
        <v>0.55883838383838391</v>
      </c>
      <c r="S1104" s="38"/>
      <c r="T1104" s="47">
        <v>1083112.7738315812</v>
      </c>
      <c r="U1104" s="47"/>
      <c r="V1104" s="47">
        <f t="shared" si="66"/>
        <v>1083112.7738315812</v>
      </c>
      <c r="W1104" s="47">
        <f t="shared" si="69"/>
        <v>605284.99204274989</v>
      </c>
      <c r="Z1104" s="54"/>
    </row>
    <row r="1105" spans="5:26" x14ac:dyDescent="0.2">
      <c r="E1105" s="13">
        <v>108959</v>
      </c>
      <c r="F1105" s="13" t="s">
        <v>73</v>
      </c>
      <c r="G1105" s="47">
        <v>0</v>
      </c>
      <c r="H1105" s="47">
        <v>0</v>
      </c>
      <c r="I1105" s="47">
        <v>0</v>
      </c>
      <c r="J1105" s="47">
        <v>0</v>
      </c>
      <c r="K1105" s="47">
        <v>0</v>
      </c>
      <c r="L1105" s="47">
        <v>0</v>
      </c>
      <c r="M1105" s="47">
        <v>2</v>
      </c>
      <c r="N1105" s="47">
        <v>1.84</v>
      </c>
      <c r="O1105" s="47">
        <v>1.84</v>
      </c>
      <c r="P1105" s="38" t="str">
        <f t="shared" si="67"/>
        <v/>
      </c>
      <c r="R1105" s="38">
        <f t="shared" si="68"/>
        <v>0.1</v>
      </c>
      <c r="S1105" s="38"/>
      <c r="T1105" s="47">
        <v>1907292.2835056446</v>
      </c>
      <c r="U1105" s="47"/>
      <c r="V1105" s="47">
        <f t="shared" si="66"/>
        <v>1907292.2835056446</v>
      </c>
      <c r="W1105" s="47">
        <f t="shared" si="69"/>
        <v>190729.22835056449</v>
      </c>
      <c r="Z1105" s="54"/>
    </row>
    <row r="1106" spans="5:26" x14ac:dyDescent="0.2">
      <c r="E1106" s="13">
        <v>108958</v>
      </c>
      <c r="F1106" s="13" t="s">
        <v>73</v>
      </c>
      <c r="G1106" s="47">
        <v>0</v>
      </c>
      <c r="H1106" s="47">
        <v>0</v>
      </c>
      <c r="I1106" s="47">
        <v>0</v>
      </c>
      <c r="J1106" s="47">
        <v>0</v>
      </c>
      <c r="K1106" s="47">
        <v>0</v>
      </c>
      <c r="L1106" s="47">
        <v>0</v>
      </c>
      <c r="M1106" s="47">
        <v>2</v>
      </c>
      <c r="N1106" s="47">
        <v>0.19</v>
      </c>
      <c r="O1106" s="47">
        <v>0.19</v>
      </c>
      <c r="P1106" s="38" t="str">
        <f t="shared" si="67"/>
        <v/>
      </c>
      <c r="R1106" s="38">
        <f t="shared" si="68"/>
        <v>0.1</v>
      </c>
      <c r="S1106" s="38"/>
      <c r="T1106" s="47">
        <v>196948.65970982198</v>
      </c>
      <c r="U1106" s="47"/>
      <c r="V1106" s="47">
        <f t="shared" si="66"/>
        <v>196948.65970982198</v>
      </c>
      <c r="W1106" s="47">
        <f t="shared" si="69"/>
        <v>19694.865970982199</v>
      </c>
      <c r="Z1106" s="54"/>
    </row>
    <row r="1107" spans="5:26" x14ac:dyDescent="0.2">
      <c r="E1107" s="13">
        <v>108957</v>
      </c>
      <c r="F1107" s="13" t="s">
        <v>73</v>
      </c>
      <c r="G1107" s="47">
        <v>0.19</v>
      </c>
      <c r="H1107" s="47">
        <v>0</v>
      </c>
      <c r="I1107" s="47">
        <v>0</v>
      </c>
      <c r="J1107" s="47">
        <v>0</v>
      </c>
      <c r="K1107" s="47">
        <v>0</v>
      </c>
      <c r="L1107" s="47">
        <v>0.19</v>
      </c>
      <c r="M1107" s="47">
        <v>2</v>
      </c>
      <c r="N1107" s="47">
        <v>0.19</v>
      </c>
      <c r="O1107" s="47">
        <v>0</v>
      </c>
      <c r="P1107" s="38">
        <f t="shared" si="67"/>
        <v>0.65</v>
      </c>
      <c r="R1107" s="38">
        <f t="shared" si="68"/>
        <v>0.65</v>
      </c>
      <c r="S1107" s="38"/>
      <c r="T1107" s="47">
        <v>196948.65970982198</v>
      </c>
      <c r="U1107" s="47"/>
      <c r="V1107" s="47">
        <f t="shared" ref="V1107:V1170" si="70">IF(F1107="Operational",T1107,0)</f>
        <v>196948.65970982198</v>
      </c>
      <c r="W1107" s="47">
        <f t="shared" si="69"/>
        <v>128016.62881138429</v>
      </c>
      <c r="Z1107" s="54"/>
    </row>
    <row r="1108" spans="5:26" x14ac:dyDescent="0.2">
      <c r="E1108" s="13">
        <v>108956</v>
      </c>
      <c r="F1108" s="13" t="s">
        <v>73</v>
      </c>
      <c r="G1108" s="47">
        <v>1.502</v>
      </c>
      <c r="H1108" s="47">
        <v>0.34</v>
      </c>
      <c r="I1108" s="47">
        <v>0</v>
      </c>
      <c r="J1108" s="47">
        <v>0</v>
      </c>
      <c r="K1108" s="47">
        <v>0</v>
      </c>
      <c r="L1108" s="47">
        <v>1.8420000000000001</v>
      </c>
      <c r="M1108" s="47">
        <v>2</v>
      </c>
      <c r="N1108" s="47">
        <v>1.84</v>
      </c>
      <c r="O1108" s="47">
        <v>-2.0000000000000018E-3</v>
      </c>
      <c r="P1108" s="38">
        <f t="shared" ref="P1108:P1171" si="71">IF(L1108=0,"", MAX(((SUMPRODUCT(G1108:K1108,$F$10:$J$10)/L1108)),0.1))</f>
        <v>0.5992399565689468</v>
      </c>
      <c r="R1108" s="38">
        <f t="shared" ref="R1108:R1171" si="72">IF(L1108=0,$I$4,P1108)</f>
        <v>0.5992399565689468</v>
      </c>
      <c r="S1108" s="38"/>
      <c r="T1108" s="47">
        <v>1907292.2835056446</v>
      </c>
      <c r="U1108" s="47"/>
      <c r="V1108" s="47">
        <f t="shared" si="70"/>
        <v>1907292.2835056446</v>
      </c>
      <c r="W1108" s="47">
        <f t="shared" ref="W1108:W1171" si="73">V1108*R1108</f>
        <v>1142925.74513221</v>
      </c>
      <c r="Z1108" s="54"/>
    </row>
    <row r="1109" spans="5:26" x14ac:dyDescent="0.2">
      <c r="E1109" s="13">
        <v>108955</v>
      </c>
      <c r="F1109" s="13" t="s">
        <v>73</v>
      </c>
      <c r="G1109" s="47">
        <v>0.02</v>
      </c>
      <c r="H1109" s="47">
        <v>0</v>
      </c>
      <c r="I1109" s="47">
        <v>0</v>
      </c>
      <c r="J1109" s="47">
        <v>0</v>
      </c>
      <c r="K1109" s="47">
        <v>0</v>
      </c>
      <c r="L1109" s="47">
        <v>0.02</v>
      </c>
      <c r="M1109" s="47">
        <v>2</v>
      </c>
      <c r="N1109" s="47">
        <v>0.02</v>
      </c>
      <c r="O1109" s="47">
        <v>0</v>
      </c>
      <c r="P1109" s="38">
        <f t="shared" si="71"/>
        <v>0.65</v>
      </c>
      <c r="R1109" s="38">
        <f t="shared" si="72"/>
        <v>0.65</v>
      </c>
      <c r="S1109" s="38"/>
      <c r="T1109" s="47">
        <v>20731.437864191787</v>
      </c>
      <c r="U1109" s="47"/>
      <c r="V1109" s="47">
        <f t="shared" si="70"/>
        <v>20731.437864191787</v>
      </c>
      <c r="W1109" s="47">
        <f t="shared" si="73"/>
        <v>13475.434611724662</v>
      </c>
      <c r="Z1109" s="54"/>
    </row>
    <row r="1110" spans="5:26" x14ac:dyDescent="0.2">
      <c r="E1110" s="13">
        <v>108952</v>
      </c>
      <c r="F1110" s="13" t="s">
        <v>73</v>
      </c>
      <c r="G1110" s="47">
        <v>1.7</v>
      </c>
      <c r="H1110" s="47">
        <v>0.18</v>
      </c>
      <c r="I1110" s="47">
        <v>0.16</v>
      </c>
      <c r="J1110" s="47">
        <v>0</v>
      </c>
      <c r="K1110" s="47">
        <v>0</v>
      </c>
      <c r="L1110" s="47">
        <v>2.04</v>
      </c>
      <c r="M1110" s="47">
        <v>2</v>
      </c>
      <c r="N1110" s="47">
        <v>2.04</v>
      </c>
      <c r="O1110" s="47">
        <v>0</v>
      </c>
      <c r="P1110" s="38">
        <f t="shared" si="71"/>
        <v>0.58848039215686265</v>
      </c>
      <c r="R1110" s="38">
        <f t="shared" si="72"/>
        <v>0.58848039215686265</v>
      </c>
      <c r="S1110" s="38"/>
      <c r="T1110" s="47">
        <v>2114606.6621475625</v>
      </c>
      <c r="U1110" s="47"/>
      <c r="V1110" s="47">
        <f t="shared" si="70"/>
        <v>2114606.6621475625</v>
      </c>
      <c r="W1110" s="47">
        <f t="shared" si="73"/>
        <v>1244404.557798112</v>
      </c>
      <c r="Z1110" s="54"/>
    </row>
    <row r="1111" spans="5:26" x14ac:dyDescent="0.2">
      <c r="E1111" s="13">
        <v>108951</v>
      </c>
      <c r="F1111" s="13" t="s">
        <v>73</v>
      </c>
      <c r="G1111" s="47">
        <v>5.79</v>
      </c>
      <c r="H1111" s="47">
        <v>0</v>
      </c>
      <c r="I1111" s="47">
        <v>0</v>
      </c>
      <c r="J1111" s="47">
        <v>0</v>
      </c>
      <c r="K1111" s="47">
        <v>0</v>
      </c>
      <c r="L1111" s="47">
        <v>5.79</v>
      </c>
      <c r="M1111" s="47">
        <v>2</v>
      </c>
      <c r="N1111" s="47">
        <v>5.79</v>
      </c>
      <c r="O1111" s="47">
        <v>0</v>
      </c>
      <c r="P1111" s="38">
        <f t="shared" si="71"/>
        <v>0.65</v>
      </c>
      <c r="R1111" s="38">
        <f t="shared" si="72"/>
        <v>0.65</v>
      </c>
      <c r="S1111" s="38"/>
      <c r="T1111" s="47">
        <v>6001751.2616835227</v>
      </c>
      <c r="U1111" s="47"/>
      <c r="V1111" s="47">
        <f t="shared" si="70"/>
        <v>6001751.2616835227</v>
      </c>
      <c r="W1111" s="47">
        <f t="shared" si="73"/>
        <v>3901138.3200942897</v>
      </c>
      <c r="Z1111" s="54"/>
    </row>
    <row r="1112" spans="5:26" x14ac:dyDescent="0.2">
      <c r="E1112" s="13">
        <v>108950</v>
      </c>
      <c r="F1112" s="13" t="s">
        <v>73</v>
      </c>
      <c r="G1112" s="47">
        <v>0</v>
      </c>
      <c r="H1112" s="47">
        <v>0</v>
      </c>
      <c r="I1112" s="47">
        <v>0</v>
      </c>
      <c r="J1112" s="47">
        <v>0</v>
      </c>
      <c r="K1112" s="47">
        <v>0</v>
      </c>
      <c r="L1112" s="47">
        <v>0</v>
      </c>
      <c r="M1112" s="47">
        <v>2</v>
      </c>
      <c r="N1112" s="47">
        <v>0.17199999999999999</v>
      </c>
      <c r="O1112" s="47">
        <v>0.17199999999999999</v>
      </c>
      <c r="P1112" s="38" t="str">
        <f t="shared" si="71"/>
        <v/>
      </c>
      <c r="R1112" s="38">
        <f t="shared" si="72"/>
        <v>0.1</v>
      </c>
      <c r="S1112" s="38"/>
      <c r="T1112" s="47">
        <v>178290.36563204939</v>
      </c>
      <c r="U1112" s="47"/>
      <c r="V1112" s="47">
        <f t="shared" si="70"/>
        <v>178290.36563204939</v>
      </c>
      <c r="W1112" s="47">
        <f t="shared" si="73"/>
        <v>17829.03656320494</v>
      </c>
      <c r="Z1112" s="54"/>
    </row>
    <row r="1113" spans="5:26" x14ac:dyDescent="0.2">
      <c r="E1113" s="13">
        <v>108949</v>
      </c>
      <c r="F1113" s="13" t="s">
        <v>73</v>
      </c>
      <c r="G1113" s="47">
        <v>0</v>
      </c>
      <c r="H1113" s="47">
        <v>0</v>
      </c>
      <c r="I1113" s="47">
        <v>0</v>
      </c>
      <c r="J1113" s="47">
        <v>0</v>
      </c>
      <c r="K1113" s="47">
        <v>0</v>
      </c>
      <c r="L1113" s="47">
        <v>0</v>
      </c>
      <c r="M1113" s="47">
        <v>2</v>
      </c>
      <c r="N1113" s="47">
        <v>0.11</v>
      </c>
      <c r="O1113" s="47">
        <v>0.11</v>
      </c>
      <c r="P1113" s="38" t="str">
        <f t="shared" si="71"/>
        <v/>
      </c>
      <c r="R1113" s="38">
        <f t="shared" si="72"/>
        <v>0.1</v>
      </c>
      <c r="S1113" s="38"/>
      <c r="T1113" s="47">
        <v>114022.90825305485</v>
      </c>
      <c r="U1113" s="47"/>
      <c r="V1113" s="47">
        <f t="shared" si="70"/>
        <v>114022.90825305485</v>
      </c>
      <c r="W1113" s="47">
        <f t="shared" si="73"/>
        <v>11402.290825305485</v>
      </c>
      <c r="Z1113" s="54"/>
    </row>
    <row r="1114" spans="5:26" x14ac:dyDescent="0.2">
      <c r="E1114" s="13">
        <v>108948</v>
      </c>
      <c r="F1114" s="13" t="s">
        <v>73</v>
      </c>
      <c r="G1114" s="47">
        <v>0</v>
      </c>
      <c r="H1114" s="47">
        <v>0</v>
      </c>
      <c r="I1114" s="47">
        <v>0</v>
      </c>
      <c r="J1114" s="47">
        <v>0</v>
      </c>
      <c r="K1114" s="47">
        <v>0</v>
      </c>
      <c r="L1114" s="47">
        <v>0</v>
      </c>
      <c r="M1114" s="47">
        <v>2</v>
      </c>
      <c r="N1114" s="47">
        <v>0.15</v>
      </c>
      <c r="O1114" s="47">
        <v>0.15</v>
      </c>
      <c r="P1114" s="38" t="str">
        <f t="shared" si="71"/>
        <v/>
      </c>
      <c r="R1114" s="38">
        <f t="shared" si="72"/>
        <v>0.1</v>
      </c>
      <c r="S1114" s="38"/>
      <c r="T1114" s="47">
        <v>155485.78398143841</v>
      </c>
      <c r="U1114" s="47"/>
      <c r="V1114" s="47">
        <f t="shared" si="70"/>
        <v>155485.78398143841</v>
      </c>
      <c r="W1114" s="47">
        <f t="shared" si="73"/>
        <v>15548.578398143842</v>
      </c>
      <c r="Z1114" s="54"/>
    </row>
    <row r="1115" spans="5:26" x14ac:dyDescent="0.2">
      <c r="E1115" s="13">
        <v>108947</v>
      </c>
      <c r="F1115" s="13" t="s">
        <v>73</v>
      </c>
      <c r="G1115" s="47">
        <v>0</v>
      </c>
      <c r="H1115" s="47">
        <v>0</v>
      </c>
      <c r="I1115" s="47">
        <v>0</v>
      </c>
      <c r="J1115" s="47">
        <v>0</v>
      </c>
      <c r="K1115" s="47">
        <v>0</v>
      </c>
      <c r="L1115" s="47">
        <v>0</v>
      </c>
      <c r="M1115" s="47">
        <v>2</v>
      </c>
      <c r="N1115" s="47">
        <v>0.71</v>
      </c>
      <c r="O1115" s="47">
        <v>0.71</v>
      </c>
      <c r="P1115" s="38" t="str">
        <f t="shared" si="71"/>
        <v/>
      </c>
      <c r="R1115" s="38">
        <f t="shared" si="72"/>
        <v>0.1</v>
      </c>
      <c r="S1115" s="38"/>
      <c r="T1115" s="47">
        <v>0</v>
      </c>
      <c r="U1115" s="47"/>
      <c r="V1115" s="47">
        <f t="shared" si="70"/>
        <v>0</v>
      </c>
      <c r="W1115" s="47">
        <f t="shared" si="73"/>
        <v>0</v>
      </c>
      <c r="Z1115" s="54"/>
    </row>
    <row r="1116" spans="5:26" x14ac:dyDescent="0.2">
      <c r="E1116" s="13">
        <v>108946</v>
      </c>
      <c r="F1116" s="13" t="s">
        <v>73</v>
      </c>
      <c r="G1116" s="47">
        <v>0</v>
      </c>
      <c r="H1116" s="47">
        <v>0</v>
      </c>
      <c r="I1116" s="47">
        <v>0</v>
      </c>
      <c r="J1116" s="47">
        <v>0</v>
      </c>
      <c r="K1116" s="47">
        <v>0</v>
      </c>
      <c r="L1116" s="47">
        <v>0</v>
      </c>
      <c r="M1116" s="47">
        <v>2</v>
      </c>
      <c r="N1116" s="47">
        <v>0.84</v>
      </c>
      <c r="O1116" s="47">
        <v>0.84</v>
      </c>
      <c r="P1116" s="38" t="str">
        <f t="shared" si="71"/>
        <v/>
      </c>
      <c r="R1116" s="38">
        <f t="shared" si="72"/>
        <v>0.1</v>
      </c>
      <c r="S1116" s="38"/>
      <c r="T1116" s="47">
        <v>919004.77779649326</v>
      </c>
      <c r="U1116" s="47"/>
      <c r="V1116" s="47">
        <f t="shared" si="70"/>
        <v>919004.77779649326</v>
      </c>
      <c r="W1116" s="47">
        <f t="shared" si="73"/>
        <v>91900.477779649329</v>
      </c>
      <c r="Z1116" s="54"/>
    </row>
    <row r="1117" spans="5:26" x14ac:dyDescent="0.2">
      <c r="E1117" s="13">
        <v>108945</v>
      </c>
      <c r="F1117" s="13" t="s">
        <v>73</v>
      </c>
      <c r="G1117" s="47">
        <v>0</v>
      </c>
      <c r="H1117" s="47">
        <v>0</v>
      </c>
      <c r="I1117" s="47">
        <v>0</v>
      </c>
      <c r="J1117" s="47">
        <v>0</v>
      </c>
      <c r="K1117" s="47">
        <v>0</v>
      </c>
      <c r="L1117" s="47">
        <v>0</v>
      </c>
      <c r="M1117" s="47">
        <v>2</v>
      </c>
      <c r="N1117" s="47">
        <v>0.57199999999999995</v>
      </c>
      <c r="O1117" s="47">
        <v>0.57199999999999995</v>
      </c>
      <c r="P1117" s="38" t="str">
        <f t="shared" si="71"/>
        <v/>
      </c>
      <c r="R1117" s="38">
        <f t="shared" si="72"/>
        <v>0.1</v>
      </c>
      <c r="S1117" s="38"/>
      <c r="T1117" s="47">
        <v>592919.12291588518</v>
      </c>
      <c r="U1117" s="47"/>
      <c r="V1117" s="47">
        <f t="shared" si="70"/>
        <v>592919.12291588518</v>
      </c>
      <c r="W1117" s="47">
        <f t="shared" si="73"/>
        <v>59291.912291588524</v>
      </c>
      <c r="Z1117" s="54"/>
    </row>
    <row r="1118" spans="5:26" x14ac:dyDescent="0.2">
      <c r="E1118" s="13">
        <v>108943</v>
      </c>
      <c r="F1118" s="13" t="s">
        <v>73</v>
      </c>
      <c r="G1118" s="47">
        <v>0</v>
      </c>
      <c r="H1118" s="47">
        <v>0</v>
      </c>
      <c r="I1118" s="47">
        <v>0</v>
      </c>
      <c r="J1118" s="47">
        <v>0</v>
      </c>
      <c r="K1118" s="47">
        <v>0</v>
      </c>
      <c r="L1118" s="47">
        <v>0</v>
      </c>
      <c r="M1118" s="47">
        <v>2</v>
      </c>
      <c r="N1118" s="47">
        <v>0.20599999999999999</v>
      </c>
      <c r="O1118" s="47">
        <v>0.20599999999999999</v>
      </c>
      <c r="P1118" s="38" t="str">
        <f t="shared" si="71"/>
        <v/>
      </c>
      <c r="R1118" s="38">
        <f t="shared" si="72"/>
        <v>0.1</v>
      </c>
      <c r="S1118" s="38"/>
      <c r="T1118" s="47">
        <v>213533.81000117544</v>
      </c>
      <c r="U1118" s="47"/>
      <c r="V1118" s="47">
        <f t="shared" si="70"/>
        <v>213533.81000117544</v>
      </c>
      <c r="W1118" s="47">
        <f t="shared" si="73"/>
        <v>21353.381000117544</v>
      </c>
      <c r="Z1118" s="54"/>
    </row>
    <row r="1119" spans="5:26" x14ac:dyDescent="0.2">
      <c r="E1119" s="13">
        <v>108941</v>
      </c>
      <c r="F1119" s="13" t="s">
        <v>73</v>
      </c>
      <c r="G1119" s="47">
        <v>0</v>
      </c>
      <c r="H1119" s="47">
        <v>0</v>
      </c>
      <c r="I1119" s="47">
        <v>0</v>
      </c>
      <c r="J1119" s="47">
        <v>0</v>
      </c>
      <c r="K1119" s="47">
        <v>0</v>
      </c>
      <c r="L1119" s="47">
        <v>0</v>
      </c>
      <c r="M1119" s="47">
        <v>2</v>
      </c>
      <c r="N1119" s="47">
        <v>0.38</v>
      </c>
      <c r="O1119" s="47">
        <v>0.38</v>
      </c>
      <c r="P1119" s="38" t="str">
        <f t="shared" si="71"/>
        <v/>
      </c>
      <c r="R1119" s="38">
        <f t="shared" si="72"/>
        <v>0.1</v>
      </c>
      <c r="S1119" s="38"/>
      <c r="T1119" s="47">
        <v>393897.31941964396</v>
      </c>
      <c r="U1119" s="47"/>
      <c r="V1119" s="47">
        <f t="shared" si="70"/>
        <v>393897.31941964396</v>
      </c>
      <c r="W1119" s="47">
        <f t="shared" si="73"/>
        <v>39389.731941964397</v>
      </c>
      <c r="Z1119" s="54"/>
    </row>
    <row r="1120" spans="5:26" x14ac:dyDescent="0.2">
      <c r="E1120" s="13">
        <v>108940</v>
      </c>
      <c r="F1120" s="13" t="s">
        <v>73</v>
      </c>
      <c r="G1120" s="47">
        <v>0</v>
      </c>
      <c r="H1120" s="47">
        <v>0</v>
      </c>
      <c r="I1120" s="47">
        <v>0</v>
      </c>
      <c r="J1120" s="47">
        <v>0</v>
      </c>
      <c r="K1120" s="47">
        <v>0</v>
      </c>
      <c r="L1120" s="47">
        <v>0</v>
      </c>
      <c r="M1120" s="47">
        <v>2</v>
      </c>
      <c r="N1120" s="47">
        <v>0.28999999999999998</v>
      </c>
      <c r="O1120" s="47">
        <v>0.28999999999999998</v>
      </c>
      <c r="P1120" s="38" t="str">
        <f t="shared" si="71"/>
        <v/>
      </c>
      <c r="R1120" s="38">
        <f t="shared" si="72"/>
        <v>0.1</v>
      </c>
      <c r="S1120" s="38"/>
      <c r="T1120" s="47">
        <v>317275.4590011703</v>
      </c>
      <c r="U1120" s="47"/>
      <c r="V1120" s="47">
        <f t="shared" si="70"/>
        <v>317275.4590011703</v>
      </c>
      <c r="W1120" s="47">
        <f t="shared" si="73"/>
        <v>31727.545900117031</v>
      </c>
      <c r="Z1120" s="54"/>
    </row>
    <row r="1121" spans="5:26" x14ac:dyDescent="0.2">
      <c r="E1121" s="13">
        <v>108938</v>
      </c>
      <c r="F1121" s="13" t="s">
        <v>73</v>
      </c>
      <c r="G1121" s="47">
        <v>0</v>
      </c>
      <c r="H1121" s="47">
        <v>0</v>
      </c>
      <c r="I1121" s="47">
        <v>0</v>
      </c>
      <c r="J1121" s="47">
        <v>0</v>
      </c>
      <c r="K1121" s="47">
        <v>0</v>
      </c>
      <c r="L1121" s="47">
        <v>0</v>
      </c>
      <c r="M1121" s="47">
        <v>2</v>
      </c>
      <c r="N1121" s="47">
        <v>0.33</v>
      </c>
      <c r="O1121" s="47">
        <v>0.33</v>
      </c>
      <c r="P1121" s="38" t="str">
        <f t="shared" si="71"/>
        <v/>
      </c>
      <c r="R1121" s="38">
        <f t="shared" si="72"/>
        <v>0.1</v>
      </c>
      <c r="S1121" s="38"/>
      <c r="T1121" s="47">
        <v>342068.7247591645</v>
      </c>
      <c r="U1121" s="47"/>
      <c r="V1121" s="47">
        <f t="shared" si="70"/>
        <v>342068.7247591645</v>
      </c>
      <c r="W1121" s="47">
        <f t="shared" si="73"/>
        <v>34206.872475916454</v>
      </c>
      <c r="Z1121" s="54"/>
    </row>
    <row r="1122" spans="5:26" x14ac:dyDescent="0.2">
      <c r="E1122" s="13">
        <v>108937</v>
      </c>
      <c r="F1122" s="13" t="s">
        <v>73</v>
      </c>
      <c r="G1122" s="47">
        <v>0</v>
      </c>
      <c r="H1122" s="47">
        <v>0</v>
      </c>
      <c r="I1122" s="47">
        <v>0</v>
      </c>
      <c r="J1122" s="47">
        <v>0</v>
      </c>
      <c r="K1122" s="47">
        <v>0</v>
      </c>
      <c r="L1122" s="47">
        <v>0</v>
      </c>
      <c r="M1122" s="47">
        <v>2</v>
      </c>
      <c r="N1122" s="47">
        <v>0.03</v>
      </c>
      <c r="O1122" s="47">
        <v>0.03</v>
      </c>
      <c r="P1122" s="38" t="str">
        <f t="shared" si="71"/>
        <v/>
      </c>
      <c r="R1122" s="38">
        <f t="shared" si="72"/>
        <v>0.1</v>
      </c>
      <c r="S1122" s="38"/>
      <c r="T1122" s="47">
        <v>31097.15679628768</v>
      </c>
      <c r="U1122" s="47"/>
      <c r="V1122" s="47">
        <f t="shared" si="70"/>
        <v>31097.15679628768</v>
      </c>
      <c r="W1122" s="47">
        <f t="shared" si="73"/>
        <v>3109.7156796287682</v>
      </c>
      <c r="Z1122" s="54"/>
    </row>
    <row r="1123" spans="5:26" x14ac:dyDescent="0.2">
      <c r="E1123" s="13">
        <v>108936</v>
      </c>
      <c r="F1123" s="13" t="s">
        <v>73</v>
      </c>
      <c r="G1123" s="47">
        <v>0</v>
      </c>
      <c r="H1123" s="47">
        <v>0</v>
      </c>
      <c r="I1123" s="47">
        <v>0</v>
      </c>
      <c r="J1123" s="47">
        <v>0</v>
      </c>
      <c r="K1123" s="47">
        <v>0</v>
      </c>
      <c r="L1123" s="47">
        <v>0</v>
      </c>
      <c r="M1123" s="47">
        <v>2</v>
      </c>
      <c r="N1123" s="47">
        <v>0.06</v>
      </c>
      <c r="O1123" s="47">
        <v>0.06</v>
      </c>
      <c r="P1123" s="38" t="str">
        <f t="shared" si="71"/>
        <v/>
      </c>
      <c r="R1123" s="38">
        <f t="shared" si="72"/>
        <v>0.1</v>
      </c>
      <c r="S1123" s="38"/>
      <c r="T1123" s="47">
        <v>62194.31359257536</v>
      </c>
      <c r="U1123" s="47"/>
      <c r="V1123" s="47">
        <f t="shared" si="70"/>
        <v>62194.31359257536</v>
      </c>
      <c r="W1123" s="47">
        <f t="shared" si="73"/>
        <v>6219.4313592575363</v>
      </c>
      <c r="Z1123" s="54"/>
    </row>
    <row r="1124" spans="5:26" x14ac:dyDescent="0.2">
      <c r="E1124" s="13">
        <v>108934</v>
      </c>
      <c r="F1124" s="13" t="s">
        <v>73</v>
      </c>
      <c r="G1124" s="47">
        <v>0</v>
      </c>
      <c r="H1124" s="47">
        <v>0</v>
      </c>
      <c r="I1124" s="47">
        <v>0</v>
      </c>
      <c r="J1124" s="47">
        <v>0</v>
      </c>
      <c r="K1124" s="47">
        <v>0</v>
      </c>
      <c r="L1124" s="47">
        <v>0</v>
      </c>
      <c r="M1124" s="47">
        <v>2</v>
      </c>
      <c r="N1124" s="47">
        <v>3.56</v>
      </c>
      <c r="O1124" s="47">
        <v>3.56</v>
      </c>
      <c r="P1124" s="38" t="str">
        <f t="shared" si="71"/>
        <v/>
      </c>
      <c r="R1124" s="38">
        <f t="shared" si="72"/>
        <v>0.1</v>
      </c>
      <c r="S1124" s="38"/>
      <c r="T1124" s="47">
        <v>3690195.9398261383</v>
      </c>
      <c r="U1124" s="47"/>
      <c r="V1124" s="47">
        <f t="shared" si="70"/>
        <v>3690195.9398261383</v>
      </c>
      <c r="W1124" s="47">
        <f t="shared" si="73"/>
        <v>369019.59398261388</v>
      </c>
      <c r="Z1124" s="54"/>
    </row>
    <row r="1125" spans="5:26" x14ac:dyDescent="0.2">
      <c r="E1125" s="13">
        <v>108933</v>
      </c>
      <c r="F1125" s="13" t="s">
        <v>73</v>
      </c>
      <c r="G1125" s="47">
        <v>0</v>
      </c>
      <c r="H1125" s="47">
        <v>0</v>
      </c>
      <c r="I1125" s="47">
        <v>0</v>
      </c>
      <c r="J1125" s="47">
        <v>0</v>
      </c>
      <c r="K1125" s="47">
        <v>0</v>
      </c>
      <c r="L1125" s="47">
        <v>0</v>
      </c>
      <c r="M1125" s="47">
        <v>2</v>
      </c>
      <c r="N1125" s="47">
        <v>0.16</v>
      </c>
      <c r="O1125" s="47">
        <v>0.16</v>
      </c>
      <c r="P1125" s="38" t="str">
        <f t="shared" si="71"/>
        <v/>
      </c>
      <c r="R1125" s="38">
        <f t="shared" si="72"/>
        <v>0.1</v>
      </c>
      <c r="S1125" s="38"/>
      <c r="T1125" s="47">
        <v>175048.52910409396</v>
      </c>
      <c r="U1125" s="47"/>
      <c r="V1125" s="47">
        <f t="shared" si="70"/>
        <v>175048.52910409396</v>
      </c>
      <c r="W1125" s="47">
        <f t="shared" si="73"/>
        <v>17504.852910409398</v>
      </c>
      <c r="Z1125" s="54"/>
    </row>
    <row r="1126" spans="5:26" x14ac:dyDescent="0.2">
      <c r="E1126" s="13">
        <v>108932</v>
      </c>
      <c r="F1126" s="13" t="s">
        <v>73</v>
      </c>
      <c r="G1126" s="47">
        <v>0</v>
      </c>
      <c r="H1126" s="47">
        <v>0</v>
      </c>
      <c r="I1126" s="47">
        <v>0</v>
      </c>
      <c r="J1126" s="47">
        <v>0</v>
      </c>
      <c r="K1126" s="47">
        <v>0</v>
      </c>
      <c r="L1126" s="47">
        <v>0</v>
      </c>
      <c r="M1126" s="47">
        <v>2</v>
      </c>
      <c r="N1126" s="47">
        <v>3.39</v>
      </c>
      <c r="O1126" s="47">
        <v>3.39</v>
      </c>
      <c r="P1126" s="38" t="str">
        <f t="shared" si="71"/>
        <v/>
      </c>
      <c r="R1126" s="38">
        <f t="shared" si="72"/>
        <v>0.1</v>
      </c>
      <c r="S1126" s="38"/>
      <c r="T1126" s="47">
        <v>3513978.7179805078</v>
      </c>
      <c r="U1126" s="47"/>
      <c r="V1126" s="47">
        <f t="shared" si="70"/>
        <v>3513978.7179805078</v>
      </c>
      <c r="W1126" s="47">
        <f t="shared" si="73"/>
        <v>351397.87179805082</v>
      </c>
      <c r="Z1126" s="54"/>
    </row>
    <row r="1127" spans="5:26" x14ac:dyDescent="0.2">
      <c r="E1127" s="13">
        <v>108931</v>
      </c>
      <c r="F1127" s="13" t="s">
        <v>73</v>
      </c>
      <c r="G1127" s="47">
        <v>0</v>
      </c>
      <c r="H1127" s="47">
        <v>0</v>
      </c>
      <c r="I1127" s="47">
        <v>0</v>
      </c>
      <c r="J1127" s="47">
        <v>0</v>
      </c>
      <c r="K1127" s="47">
        <v>0</v>
      </c>
      <c r="L1127" s="47">
        <v>0</v>
      </c>
      <c r="M1127" s="47">
        <v>2</v>
      </c>
      <c r="N1127" s="47">
        <v>0.02</v>
      </c>
      <c r="O1127" s="47">
        <v>0.02</v>
      </c>
      <c r="P1127" s="38" t="str">
        <f t="shared" si="71"/>
        <v/>
      </c>
      <c r="R1127" s="38">
        <f t="shared" si="72"/>
        <v>0.1</v>
      </c>
      <c r="S1127" s="38"/>
      <c r="T1127" s="47">
        <v>20731.437864191787</v>
      </c>
      <c r="U1127" s="47"/>
      <c r="V1127" s="47">
        <f t="shared" si="70"/>
        <v>20731.437864191787</v>
      </c>
      <c r="W1127" s="47">
        <f t="shared" si="73"/>
        <v>2073.1437864191789</v>
      </c>
      <c r="Z1127" s="54"/>
    </row>
    <row r="1128" spans="5:26" x14ac:dyDescent="0.2">
      <c r="E1128" s="13">
        <v>108930</v>
      </c>
      <c r="F1128" s="13" t="s">
        <v>73</v>
      </c>
      <c r="G1128" s="47">
        <v>4.54</v>
      </c>
      <c r="H1128" s="47">
        <v>0</v>
      </c>
      <c r="I1128" s="47">
        <v>0</v>
      </c>
      <c r="J1128" s="47">
        <v>0</v>
      </c>
      <c r="K1128" s="47">
        <v>0</v>
      </c>
      <c r="L1128" s="47">
        <v>4.54</v>
      </c>
      <c r="M1128" s="47">
        <v>2</v>
      </c>
      <c r="N1128" s="47">
        <v>4.54</v>
      </c>
      <c r="O1128" s="47">
        <v>0</v>
      </c>
      <c r="P1128" s="38">
        <f t="shared" si="71"/>
        <v>0.65</v>
      </c>
      <c r="R1128" s="38">
        <f t="shared" si="72"/>
        <v>0.65</v>
      </c>
      <c r="S1128" s="38"/>
      <c r="T1128" s="47">
        <v>4706036.3951715361</v>
      </c>
      <c r="U1128" s="47"/>
      <c r="V1128" s="47">
        <f t="shared" si="70"/>
        <v>4706036.3951715361</v>
      </c>
      <c r="W1128" s="47">
        <f t="shared" si="73"/>
        <v>3058923.6568614985</v>
      </c>
      <c r="Z1128" s="54"/>
    </row>
    <row r="1129" spans="5:26" x14ac:dyDescent="0.2">
      <c r="E1129" s="13">
        <v>108929</v>
      </c>
      <c r="F1129" s="13" t="s">
        <v>73</v>
      </c>
      <c r="G1129" s="47">
        <v>0.5</v>
      </c>
      <c r="H1129" s="47">
        <v>0</v>
      </c>
      <c r="I1129" s="47">
        <v>0</v>
      </c>
      <c r="J1129" s="47">
        <v>0</v>
      </c>
      <c r="K1129" s="47">
        <v>0</v>
      </c>
      <c r="L1129" s="47">
        <v>0.5</v>
      </c>
      <c r="M1129" s="47">
        <v>2</v>
      </c>
      <c r="N1129" s="47">
        <v>0.5</v>
      </c>
      <c r="O1129" s="47">
        <v>0</v>
      </c>
      <c r="P1129" s="38">
        <f t="shared" si="71"/>
        <v>0.65</v>
      </c>
      <c r="R1129" s="38">
        <f t="shared" si="72"/>
        <v>0.65</v>
      </c>
      <c r="S1129" s="38"/>
      <c r="T1129" s="47">
        <v>518285.94660479465</v>
      </c>
      <c r="U1129" s="47"/>
      <c r="V1129" s="47">
        <f t="shared" si="70"/>
        <v>518285.94660479465</v>
      </c>
      <c r="W1129" s="47">
        <f t="shared" si="73"/>
        <v>336885.86529311654</v>
      </c>
      <c r="Z1129" s="54"/>
    </row>
    <row r="1130" spans="5:26" x14ac:dyDescent="0.2">
      <c r="E1130" s="13">
        <v>108928</v>
      </c>
      <c r="F1130" s="13" t="s">
        <v>73</v>
      </c>
      <c r="G1130" s="47">
        <v>6.17</v>
      </c>
      <c r="H1130" s="47">
        <v>0</v>
      </c>
      <c r="I1130" s="47">
        <v>0</v>
      </c>
      <c r="J1130" s="47">
        <v>0</v>
      </c>
      <c r="K1130" s="47">
        <v>0</v>
      </c>
      <c r="L1130" s="47">
        <v>6.17</v>
      </c>
      <c r="M1130" s="47">
        <v>2</v>
      </c>
      <c r="N1130" s="47">
        <v>6.17</v>
      </c>
      <c r="O1130" s="47">
        <v>0</v>
      </c>
      <c r="P1130" s="38">
        <f t="shared" si="71"/>
        <v>0.65</v>
      </c>
      <c r="R1130" s="38">
        <f t="shared" si="72"/>
        <v>0.65</v>
      </c>
      <c r="S1130" s="38"/>
      <c r="T1130" s="47">
        <v>6395648.5811031666</v>
      </c>
      <c r="U1130" s="47"/>
      <c r="V1130" s="47">
        <f t="shared" si="70"/>
        <v>6395648.5811031666</v>
      </c>
      <c r="W1130" s="47">
        <f t="shared" si="73"/>
        <v>4157171.5777170584</v>
      </c>
      <c r="Z1130" s="54"/>
    </row>
    <row r="1131" spans="5:26" x14ac:dyDescent="0.2">
      <c r="E1131" s="13">
        <v>108927</v>
      </c>
      <c r="F1131" s="13" t="s">
        <v>73</v>
      </c>
      <c r="G1131" s="47">
        <v>44.69</v>
      </c>
      <c r="H1131" s="47">
        <v>0.71</v>
      </c>
      <c r="I1131" s="47">
        <v>0</v>
      </c>
      <c r="J1131" s="47">
        <v>0</v>
      </c>
      <c r="K1131" s="47">
        <v>0</v>
      </c>
      <c r="L1131" s="47">
        <v>45.4</v>
      </c>
      <c r="M1131" s="47">
        <v>2</v>
      </c>
      <c r="N1131" s="47">
        <v>45.4</v>
      </c>
      <c r="O1131" s="47">
        <v>0</v>
      </c>
      <c r="P1131" s="38">
        <f t="shared" si="71"/>
        <v>0.64569933920704847</v>
      </c>
      <c r="R1131" s="38">
        <f t="shared" si="72"/>
        <v>0.64569933920704847</v>
      </c>
      <c r="S1131" s="38"/>
      <c r="T1131" s="47">
        <v>47060363.951715358</v>
      </c>
      <c r="U1131" s="47"/>
      <c r="V1131" s="47">
        <f t="shared" si="70"/>
        <v>47060363.951715358</v>
      </c>
      <c r="W1131" s="47">
        <f t="shared" si="73"/>
        <v>30386845.90646581</v>
      </c>
      <c r="Z1131" s="54"/>
    </row>
    <row r="1132" spans="5:26" x14ac:dyDescent="0.2">
      <c r="E1132" s="13">
        <v>108926</v>
      </c>
      <c r="F1132" s="13" t="s">
        <v>73</v>
      </c>
      <c r="G1132" s="47">
        <v>0</v>
      </c>
      <c r="H1132" s="47">
        <v>0</v>
      </c>
      <c r="I1132" s="47">
        <v>0</v>
      </c>
      <c r="J1132" s="47">
        <v>0</v>
      </c>
      <c r="K1132" s="47">
        <v>0</v>
      </c>
      <c r="L1132" s="47">
        <v>0</v>
      </c>
      <c r="M1132" s="47">
        <v>2</v>
      </c>
      <c r="N1132" s="47">
        <v>0.63</v>
      </c>
      <c r="O1132" s="47">
        <v>0.63</v>
      </c>
      <c r="P1132" s="38" t="str">
        <f t="shared" si="71"/>
        <v/>
      </c>
      <c r="R1132" s="38">
        <f t="shared" si="72"/>
        <v>0.1</v>
      </c>
      <c r="S1132" s="38"/>
      <c r="T1132" s="47">
        <v>653040.29272204125</v>
      </c>
      <c r="U1132" s="47"/>
      <c r="V1132" s="47">
        <f t="shared" si="70"/>
        <v>653040.29272204125</v>
      </c>
      <c r="W1132" s="47">
        <f t="shared" si="73"/>
        <v>65304.029272204127</v>
      </c>
      <c r="Z1132" s="54"/>
    </row>
    <row r="1133" spans="5:26" x14ac:dyDescent="0.2">
      <c r="E1133" s="13">
        <v>108925</v>
      </c>
      <c r="F1133" s="13" t="s">
        <v>73</v>
      </c>
      <c r="G1133" s="47">
        <v>0</v>
      </c>
      <c r="H1133" s="47">
        <v>0</v>
      </c>
      <c r="I1133" s="47">
        <v>0</v>
      </c>
      <c r="J1133" s="47">
        <v>0</v>
      </c>
      <c r="K1133" s="47">
        <v>0</v>
      </c>
      <c r="L1133" s="47">
        <v>0</v>
      </c>
      <c r="M1133" s="47">
        <v>2</v>
      </c>
      <c r="N1133" s="47">
        <v>1.38</v>
      </c>
      <c r="O1133" s="47">
        <v>1.38</v>
      </c>
      <c r="P1133" s="38" t="str">
        <f t="shared" si="71"/>
        <v/>
      </c>
      <c r="R1133" s="38">
        <f t="shared" si="72"/>
        <v>0.1</v>
      </c>
      <c r="S1133" s="38"/>
      <c r="T1133" s="47">
        <v>1430469.2126292335</v>
      </c>
      <c r="U1133" s="47"/>
      <c r="V1133" s="47">
        <f t="shared" si="70"/>
        <v>1430469.2126292335</v>
      </c>
      <c r="W1133" s="47">
        <f t="shared" si="73"/>
        <v>143046.92126292337</v>
      </c>
      <c r="Z1133" s="54"/>
    </row>
    <row r="1134" spans="5:26" x14ac:dyDescent="0.2">
      <c r="E1134" s="13">
        <v>108924</v>
      </c>
      <c r="F1134" s="13" t="s">
        <v>73</v>
      </c>
      <c r="G1134" s="47">
        <v>0</v>
      </c>
      <c r="H1134" s="47">
        <v>0</v>
      </c>
      <c r="I1134" s="47">
        <v>0</v>
      </c>
      <c r="J1134" s="47">
        <v>0</v>
      </c>
      <c r="K1134" s="47">
        <v>0</v>
      </c>
      <c r="L1134" s="47">
        <v>0</v>
      </c>
      <c r="M1134" s="47">
        <v>2</v>
      </c>
      <c r="N1134" s="47">
        <v>0.63</v>
      </c>
      <c r="O1134" s="47">
        <v>0.63</v>
      </c>
      <c r="P1134" s="38" t="str">
        <f t="shared" si="71"/>
        <v/>
      </c>
      <c r="R1134" s="38">
        <f t="shared" si="72"/>
        <v>0.1</v>
      </c>
      <c r="S1134" s="38"/>
      <c r="T1134" s="47">
        <v>653040.29272204125</v>
      </c>
      <c r="U1134" s="47"/>
      <c r="V1134" s="47">
        <f t="shared" si="70"/>
        <v>653040.29272204125</v>
      </c>
      <c r="W1134" s="47">
        <f t="shared" si="73"/>
        <v>65304.029272204127</v>
      </c>
      <c r="Z1134" s="54"/>
    </row>
    <row r="1135" spans="5:26" x14ac:dyDescent="0.2">
      <c r="E1135" s="13">
        <v>108923</v>
      </c>
      <c r="F1135" s="13" t="s">
        <v>73</v>
      </c>
      <c r="G1135" s="47">
        <v>0</v>
      </c>
      <c r="H1135" s="47">
        <v>0</v>
      </c>
      <c r="I1135" s="47">
        <v>0</v>
      </c>
      <c r="J1135" s="47">
        <v>0</v>
      </c>
      <c r="K1135" s="47">
        <v>0</v>
      </c>
      <c r="L1135" s="47">
        <v>0</v>
      </c>
      <c r="M1135" s="47">
        <v>2</v>
      </c>
      <c r="N1135" s="47">
        <v>2.0720000000000001</v>
      </c>
      <c r="O1135" s="47">
        <v>2.0720000000000001</v>
      </c>
      <c r="P1135" s="38" t="str">
        <f t="shared" si="71"/>
        <v/>
      </c>
      <c r="R1135" s="38">
        <f t="shared" si="72"/>
        <v>0.1</v>
      </c>
      <c r="S1135" s="38"/>
      <c r="T1135" s="47">
        <v>2044119.7734093105</v>
      </c>
      <c r="U1135" s="47"/>
      <c r="V1135" s="47">
        <f t="shared" si="70"/>
        <v>2044119.7734093105</v>
      </c>
      <c r="W1135" s="47">
        <f t="shared" si="73"/>
        <v>204411.97734093107</v>
      </c>
      <c r="Z1135" s="54"/>
    </row>
    <row r="1136" spans="5:26" x14ac:dyDescent="0.2">
      <c r="E1136" s="13">
        <v>108922</v>
      </c>
      <c r="F1136" s="13" t="s">
        <v>73</v>
      </c>
      <c r="G1136" s="47">
        <v>4.0819999999999999</v>
      </c>
      <c r="H1136" s="47">
        <v>0</v>
      </c>
      <c r="I1136" s="47">
        <v>0</v>
      </c>
      <c r="J1136" s="47">
        <v>0</v>
      </c>
      <c r="K1136" s="47">
        <v>0</v>
      </c>
      <c r="L1136" s="47">
        <v>4.0819999999999999</v>
      </c>
      <c r="M1136" s="47">
        <v>2</v>
      </c>
      <c r="N1136" s="47">
        <v>4.0819999999999999</v>
      </c>
      <c r="O1136" s="47">
        <v>0</v>
      </c>
      <c r="P1136" s="38">
        <f t="shared" si="71"/>
        <v>0.65</v>
      </c>
      <c r="R1136" s="38">
        <f t="shared" si="72"/>
        <v>0.65</v>
      </c>
      <c r="S1136" s="38"/>
      <c r="T1136" s="47">
        <v>4231286.4680815432</v>
      </c>
      <c r="U1136" s="47"/>
      <c r="V1136" s="47">
        <f t="shared" si="70"/>
        <v>4231286.4680815432</v>
      </c>
      <c r="W1136" s="47">
        <f t="shared" si="73"/>
        <v>2750336.204253003</v>
      </c>
      <c r="Z1136" s="54"/>
    </row>
    <row r="1137" spans="5:26" x14ac:dyDescent="0.2">
      <c r="E1137" s="13">
        <v>108921</v>
      </c>
      <c r="F1137" s="13" t="s">
        <v>73</v>
      </c>
      <c r="G1137" s="47">
        <v>61.728000000000002</v>
      </c>
      <c r="H1137" s="47">
        <v>1.8</v>
      </c>
      <c r="I1137" s="47">
        <v>0</v>
      </c>
      <c r="J1137" s="47">
        <v>0</v>
      </c>
      <c r="K1137" s="47">
        <v>0</v>
      </c>
      <c r="L1137" s="47">
        <v>63.527999999999999</v>
      </c>
      <c r="M1137" s="47">
        <v>2</v>
      </c>
      <c r="N1137" s="47">
        <v>63.527999999999999</v>
      </c>
      <c r="O1137" s="47">
        <v>0</v>
      </c>
      <c r="P1137" s="38">
        <f t="shared" si="71"/>
        <v>0.64220816018133742</v>
      </c>
      <c r="R1137" s="38">
        <f t="shared" si="72"/>
        <v>0.64220816018133742</v>
      </c>
      <c r="S1137" s="38"/>
      <c r="T1137" s="47">
        <v>65851339.231818795</v>
      </c>
      <c r="U1137" s="47"/>
      <c r="V1137" s="47">
        <f t="shared" si="70"/>
        <v>65851339.231818795</v>
      </c>
      <c r="W1137" s="47">
        <f t="shared" si="73"/>
        <v>42290267.41354347</v>
      </c>
      <c r="Z1137" s="54"/>
    </row>
    <row r="1138" spans="5:26" x14ac:dyDescent="0.2">
      <c r="E1138" s="13">
        <v>108920</v>
      </c>
      <c r="F1138" s="13" t="s">
        <v>73</v>
      </c>
      <c r="G1138" s="47">
        <v>0</v>
      </c>
      <c r="H1138" s="47">
        <v>0</v>
      </c>
      <c r="I1138" s="47">
        <v>0</v>
      </c>
      <c r="J1138" s="47">
        <v>0</v>
      </c>
      <c r="K1138" s="47">
        <v>0</v>
      </c>
      <c r="L1138" s="47">
        <v>0</v>
      </c>
      <c r="M1138" s="47">
        <v>2</v>
      </c>
      <c r="N1138" s="47">
        <v>0.53</v>
      </c>
      <c r="O1138" s="47">
        <v>0.53</v>
      </c>
      <c r="P1138" s="38" t="str">
        <f t="shared" si="71"/>
        <v/>
      </c>
      <c r="R1138" s="38">
        <f t="shared" si="72"/>
        <v>0.1</v>
      </c>
      <c r="S1138" s="38"/>
      <c r="T1138" s="47">
        <v>549383.10340108234</v>
      </c>
      <c r="U1138" s="47"/>
      <c r="V1138" s="47">
        <f t="shared" si="70"/>
        <v>549383.10340108234</v>
      </c>
      <c r="W1138" s="47">
        <f t="shared" si="73"/>
        <v>54938.310340108234</v>
      </c>
      <c r="Z1138" s="54"/>
    </row>
    <row r="1139" spans="5:26" x14ac:dyDescent="0.2">
      <c r="E1139" s="13">
        <v>108919</v>
      </c>
      <c r="F1139" s="13" t="s">
        <v>73</v>
      </c>
      <c r="G1139" s="47">
        <v>0</v>
      </c>
      <c r="H1139" s="47">
        <v>0</v>
      </c>
      <c r="I1139" s="47">
        <v>0</v>
      </c>
      <c r="J1139" s="47">
        <v>0</v>
      </c>
      <c r="K1139" s="47">
        <v>0</v>
      </c>
      <c r="L1139" s="47">
        <v>0</v>
      </c>
      <c r="M1139" s="47">
        <v>2</v>
      </c>
      <c r="N1139" s="47">
        <v>2.9</v>
      </c>
      <c r="O1139" s="47">
        <v>2.9</v>
      </c>
      <c r="P1139" s="38" t="str">
        <f t="shared" si="71"/>
        <v/>
      </c>
      <c r="R1139" s="38">
        <f t="shared" si="72"/>
        <v>0.1</v>
      </c>
      <c r="S1139" s="38"/>
      <c r="T1139" s="47">
        <v>2887889.2944819164</v>
      </c>
      <c r="U1139" s="47"/>
      <c r="V1139" s="47">
        <f t="shared" si="70"/>
        <v>2887889.2944819164</v>
      </c>
      <c r="W1139" s="47">
        <f t="shared" si="73"/>
        <v>288788.92944819166</v>
      </c>
      <c r="Z1139" s="54"/>
    </row>
    <row r="1140" spans="5:26" x14ac:dyDescent="0.2">
      <c r="E1140" s="13">
        <v>108918</v>
      </c>
      <c r="F1140" s="13" t="s">
        <v>73</v>
      </c>
      <c r="G1140" s="47">
        <v>0</v>
      </c>
      <c r="H1140" s="47">
        <v>0</v>
      </c>
      <c r="I1140" s="47">
        <v>0</v>
      </c>
      <c r="J1140" s="47">
        <v>0</v>
      </c>
      <c r="K1140" s="47">
        <v>0</v>
      </c>
      <c r="L1140" s="47">
        <v>0</v>
      </c>
      <c r="M1140" s="47">
        <v>2</v>
      </c>
      <c r="N1140" s="47">
        <v>0.53</v>
      </c>
      <c r="O1140" s="47">
        <v>0.53</v>
      </c>
      <c r="P1140" s="38" t="str">
        <f t="shared" si="71"/>
        <v/>
      </c>
      <c r="R1140" s="38">
        <f t="shared" si="72"/>
        <v>0.1</v>
      </c>
      <c r="S1140" s="38"/>
      <c r="T1140" s="47">
        <v>549383.10340108234</v>
      </c>
      <c r="U1140" s="47"/>
      <c r="V1140" s="47">
        <f t="shared" si="70"/>
        <v>549383.10340108234</v>
      </c>
      <c r="W1140" s="47">
        <f t="shared" si="73"/>
        <v>54938.310340108234</v>
      </c>
      <c r="Z1140" s="54"/>
    </row>
    <row r="1141" spans="5:26" x14ac:dyDescent="0.2">
      <c r="E1141" s="13">
        <v>108917</v>
      </c>
      <c r="F1141" s="13" t="s">
        <v>73</v>
      </c>
      <c r="G1141" s="47">
        <v>0</v>
      </c>
      <c r="H1141" s="47">
        <v>0</v>
      </c>
      <c r="I1141" s="47">
        <v>0</v>
      </c>
      <c r="J1141" s="47">
        <v>0</v>
      </c>
      <c r="K1141" s="47">
        <v>0</v>
      </c>
      <c r="L1141" s="47">
        <v>0</v>
      </c>
      <c r="M1141" s="47">
        <v>2</v>
      </c>
      <c r="N1141" s="47">
        <v>0.66</v>
      </c>
      <c r="O1141" s="47">
        <v>0.66</v>
      </c>
      <c r="P1141" s="38" t="str">
        <f t="shared" si="71"/>
        <v/>
      </c>
      <c r="R1141" s="38">
        <f t="shared" si="72"/>
        <v>0.1</v>
      </c>
      <c r="S1141" s="38"/>
      <c r="T1141" s="47">
        <v>684137.449518329</v>
      </c>
      <c r="U1141" s="47"/>
      <c r="V1141" s="47">
        <f t="shared" si="70"/>
        <v>684137.449518329</v>
      </c>
      <c r="W1141" s="47">
        <f t="shared" si="73"/>
        <v>68413.744951832909</v>
      </c>
      <c r="Z1141" s="54"/>
    </row>
    <row r="1142" spans="5:26" x14ac:dyDescent="0.2">
      <c r="E1142" s="13">
        <v>108916</v>
      </c>
      <c r="F1142" s="13" t="s">
        <v>73</v>
      </c>
      <c r="G1142" s="47">
        <v>1.83</v>
      </c>
      <c r="H1142" s="47">
        <v>2.16</v>
      </c>
      <c r="I1142" s="47">
        <v>0.1</v>
      </c>
      <c r="J1142" s="47">
        <v>0</v>
      </c>
      <c r="K1142" s="47">
        <v>0</v>
      </c>
      <c r="L1142" s="47">
        <v>4.09</v>
      </c>
      <c r="M1142" s="47">
        <v>2</v>
      </c>
      <c r="N1142" s="47">
        <v>4.09</v>
      </c>
      <c r="O1142" s="47">
        <v>0</v>
      </c>
      <c r="P1142" s="38">
        <f t="shared" si="71"/>
        <v>0.49315403422982884</v>
      </c>
      <c r="R1142" s="38">
        <f t="shared" si="72"/>
        <v>0.49315403422982884</v>
      </c>
      <c r="S1142" s="38"/>
      <c r="T1142" s="47">
        <v>4239579.04322722</v>
      </c>
      <c r="U1142" s="47"/>
      <c r="V1142" s="47">
        <f t="shared" si="70"/>
        <v>4239579.04322722</v>
      </c>
      <c r="W1142" s="47">
        <f t="shared" si="73"/>
        <v>2090765.5086037414</v>
      </c>
      <c r="Z1142" s="54"/>
    </row>
    <row r="1143" spans="5:26" x14ac:dyDescent="0.2">
      <c r="E1143" s="13">
        <v>108915</v>
      </c>
      <c r="F1143" s="13" t="s">
        <v>73</v>
      </c>
      <c r="G1143" s="47">
        <v>40.909999999999997</v>
      </c>
      <c r="H1143" s="47">
        <v>7.43</v>
      </c>
      <c r="I1143" s="47">
        <v>1.03</v>
      </c>
      <c r="J1143" s="47">
        <v>0</v>
      </c>
      <c r="K1143" s="47">
        <v>0</v>
      </c>
      <c r="L1143" s="47">
        <v>49.37</v>
      </c>
      <c r="M1143" s="47">
        <v>2</v>
      </c>
      <c r="N1143" s="47">
        <v>49.37</v>
      </c>
      <c r="O1143" s="47">
        <v>0</v>
      </c>
      <c r="P1143" s="38">
        <f t="shared" si="71"/>
        <v>0.59870366619404503</v>
      </c>
      <c r="R1143" s="38">
        <f t="shared" si="72"/>
        <v>0.59870366619404503</v>
      </c>
      <c r="S1143" s="38"/>
      <c r="T1143" s="47">
        <v>51175554.367757425</v>
      </c>
      <c r="U1143" s="47"/>
      <c r="V1143" s="47">
        <f t="shared" si="70"/>
        <v>51175554.367757425</v>
      </c>
      <c r="W1143" s="47">
        <f t="shared" si="73"/>
        <v>30638992.019489042</v>
      </c>
      <c r="Z1143" s="54"/>
    </row>
    <row r="1144" spans="5:26" x14ac:dyDescent="0.2">
      <c r="E1144" s="13">
        <v>108914</v>
      </c>
      <c r="F1144" s="13" t="s">
        <v>73</v>
      </c>
      <c r="G1144" s="47">
        <v>0</v>
      </c>
      <c r="H1144" s="47">
        <v>0</v>
      </c>
      <c r="I1144" s="47">
        <v>0</v>
      </c>
      <c r="J1144" s="47">
        <v>0</v>
      </c>
      <c r="K1144" s="47">
        <v>0</v>
      </c>
      <c r="L1144" s="47">
        <v>0</v>
      </c>
      <c r="M1144" s="47">
        <v>2</v>
      </c>
      <c r="N1144" s="47">
        <v>0.51</v>
      </c>
      <c r="O1144" s="47">
        <v>0.51</v>
      </c>
      <c r="P1144" s="38" t="str">
        <f t="shared" si="71"/>
        <v/>
      </c>
      <c r="R1144" s="38">
        <f t="shared" si="72"/>
        <v>0.1</v>
      </c>
      <c r="S1144" s="38"/>
      <c r="T1144" s="47">
        <v>528651.66553689062</v>
      </c>
      <c r="U1144" s="47"/>
      <c r="V1144" s="47">
        <f t="shared" si="70"/>
        <v>528651.66553689062</v>
      </c>
      <c r="W1144" s="47">
        <f t="shared" si="73"/>
        <v>52865.166553689065</v>
      </c>
      <c r="Z1144" s="54"/>
    </row>
    <row r="1145" spans="5:26" x14ac:dyDescent="0.2">
      <c r="E1145" s="13">
        <v>108913</v>
      </c>
      <c r="F1145" s="13" t="s">
        <v>73</v>
      </c>
      <c r="G1145" s="47">
        <v>0</v>
      </c>
      <c r="H1145" s="47">
        <v>0</v>
      </c>
      <c r="I1145" s="47">
        <v>0</v>
      </c>
      <c r="J1145" s="47">
        <v>0</v>
      </c>
      <c r="K1145" s="47">
        <v>0</v>
      </c>
      <c r="L1145" s="47">
        <v>0</v>
      </c>
      <c r="M1145" s="47">
        <v>2</v>
      </c>
      <c r="N1145" s="47">
        <v>0.75</v>
      </c>
      <c r="O1145" s="47">
        <v>0.75</v>
      </c>
      <c r="P1145" s="38" t="str">
        <f t="shared" si="71"/>
        <v/>
      </c>
      <c r="R1145" s="38">
        <f t="shared" si="72"/>
        <v>0.1</v>
      </c>
      <c r="S1145" s="38"/>
      <c r="T1145" s="47">
        <v>777428.91990719223</v>
      </c>
      <c r="U1145" s="47"/>
      <c r="V1145" s="47">
        <f t="shared" si="70"/>
        <v>777428.91990719223</v>
      </c>
      <c r="W1145" s="47">
        <f t="shared" si="73"/>
        <v>77742.891990719232</v>
      </c>
      <c r="Z1145" s="54"/>
    </row>
    <row r="1146" spans="5:26" x14ac:dyDescent="0.2">
      <c r="E1146" s="13">
        <v>108912</v>
      </c>
      <c r="F1146" s="13" t="s">
        <v>73</v>
      </c>
      <c r="G1146" s="47">
        <v>0</v>
      </c>
      <c r="H1146" s="47">
        <v>0</v>
      </c>
      <c r="I1146" s="47">
        <v>0</v>
      </c>
      <c r="J1146" s="47">
        <v>0</v>
      </c>
      <c r="K1146" s="47">
        <v>0</v>
      </c>
      <c r="L1146" s="47">
        <v>0</v>
      </c>
      <c r="M1146" s="47">
        <v>2</v>
      </c>
      <c r="N1146" s="47">
        <v>0.51</v>
      </c>
      <c r="O1146" s="47">
        <v>0.51</v>
      </c>
      <c r="P1146" s="38" t="str">
        <f t="shared" si="71"/>
        <v/>
      </c>
      <c r="R1146" s="38">
        <f t="shared" si="72"/>
        <v>0.1</v>
      </c>
      <c r="S1146" s="38"/>
      <c r="T1146" s="47">
        <v>528651.66553689062</v>
      </c>
      <c r="U1146" s="47"/>
      <c r="V1146" s="47">
        <f t="shared" si="70"/>
        <v>528651.66553689062</v>
      </c>
      <c r="W1146" s="47">
        <f t="shared" si="73"/>
        <v>52865.166553689065</v>
      </c>
      <c r="Z1146" s="54"/>
    </row>
    <row r="1147" spans="5:26" x14ac:dyDescent="0.2">
      <c r="E1147" s="13">
        <v>108911</v>
      </c>
      <c r="F1147" s="13" t="s">
        <v>73</v>
      </c>
      <c r="G1147" s="47">
        <v>0</v>
      </c>
      <c r="H1147" s="47">
        <v>0</v>
      </c>
      <c r="I1147" s="47">
        <v>0</v>
      </c>
      <c r="J1147" s="47">
        <v>0</v>
      </c>
      <c r="K1147" s="47">
        <v>0</v>
      </c>
      <c r="L1147" s="47">
        <v>0</v>
      </c>
      <c r="M1147" s="47">
        <v>2</v>
      </c>
      <c r="N1147" s="47">
        <v>2.84</v>
      </c>
      <c r="O1147" s="47">
        <v>2.84</v>
      </c>
      <c r="P1147" s="38" t="str">
        <f t="shared" si="71"/>
        <v/>
      </c>
      <c r="R1147" s="38">
        <f t="shared" si="72"/>
        <v>0.1</v>
      </c>
      <c r="S1147" s="38"/>
      <c r="T1147" s="47">
        <v>2827768.12467576</v>
      </c>
      <c r="U1147" s="47"/>
      <c r="V1147" s="47">
        <f t="shared" si="70"/>
        <v>2827768.12467576</v>
      </c>
      <c r="W1147" s="47">
        <f t="shared" si="73"/>
        <v>282776.812467576</v>
      </c>
      <c r="Z1147" s="54"/>
    </row>
    <row r="1148" spans="5:26" x14ac:dyDescent="0.2">
      <c r="E1148" s="13">
        <v>108910</v>
      </c>
      <c r="F1148" s="13" t="s">
        <v>73</v>
      </c>
      <c r="G1148" s="47">
        <v>4.0999999999999996</v>
      </c>
      <c r="H1148" s="47">
        <v>0</v>
      </c>
      <c r="I1148" s="47">
        <v>0</v>
      </c>
      <c r="J1148" s="47">
        <v>0</v>
      </c>
      <c r="K1148" s="47">
        <v>0</v>
      </c>
      <c r="L1148" s="47">
        <v>4.0999999999999996</v>
      </c>
      <c r="M1148" s="47">
        <v>2</v>
      </c>
      <c r="N1148" s="47">
        <v>4.0999999999999996</v>
      </c>
      <c r="O1148" s="47">
        <v>0</v>
      </c>
      <c r="P1148" s="38">
        <f t="shared" si="71"/>
        <v>0.65</v>
      </c>
      <c r="R1148" s="38">
        <f t="shared" si="72"/>
        <v>0.65</v>
      </c>
      <c r="S1148" s="38"/>
      <c r="T1148" s="47">
        <v>4249944.7621593159</v>
      </c>
      <c r="U1148" s="47"/>
      <c r="V1148" s="47">
        <f t="shared" si="70"/>
        <v>4249944.7621593159</v>
      </c>
      <c r="W1148" s="47">
        <f t="shared" si="73"/>
        <v>2762464.0954035553</v>
      </c>
      <c r="Z1148" s="54"/>
    </row>
    <row r="1149" spans="5:26" x14ac:dyDescent="0.2">
      <c r="E1149" s="13">
        <v>108909</v>
      </c>
      <c r="F1149" s="13" t="s">
        <v>73</v>
      </c>
      <c r="G1149" s="47">
        <v>6.0393999999999997</v>
      </c>
      <c r="H1149" s="47">
        <v>0</v>
      </c>
      <c r="I1149" s="47">
        <v>0</v>
      </c>
      <c r="J1149" s="47">
        <v>0</v>
      </c>
      <c r="K1149" s="47">
        <v>0</v>
      </c>
      <c r="L1149" s="47">
        <v>6.0393999999999997</v>
      </c>
      <c r="M1149" s="47">
        <v>2</v>
      </c>
      <c r="N1149" s="47">
        <v>6.0393999999999997</v>
      </c>
      <c r="O1149" s="47">
        <v>0</v>
      </c>
      <c r="P1149" s="38">
        <f t="shared" si="71"/>
        <v>0.65</v>
      </c>
      <c r="R1149" s="38">
        <f t="shared" si="72"/>
        <v>0.65</v>
      </c>
      <c r="S1149" s="38"/>
      <c r="T1149" s="47">
        <v>6260272.2918499941</v>
      </c>
      <c r="U1149" s="47"/>
      <c r="V1149" s="47">
        <f t="shared" si="70"/>
        <v>6260272.2918499941</v>
      </c>
      <c r="W1149" s="47">
        <f t="shared" si="73"/>
        <v>4069176.9897024962</v>
      </c>
      <c r="Z1149" s="54"/>
    </row>
    <row r="1150" spans="5:26" x14ac:dyDescent="0.2">
      <c r="E1150" s="13">
        <v>108907</v>
      </c>
      <c r="F1150" s="13" t="s">
        <v>73</v>
      </c>
      <c r="G1150" s="47">
        <v>13.2166</v>
      </c>
      <c r="H1150" s="47">
        <v>1.84</v>
      </c>
      <c r="I1150" s="47">
        <v>0</v>
      </c>
      <c r="J1150" s="47">
        <v>0</v>
      </c>
      <c r="K1150" s="47">
        <v>0</v>
      </c>
      <c r="L1150" s="47">
        <v>15.0566</v>
      </c>
      <c r="M1150" s="47">
        <v>2</v>
      </c>
      <c r="N1150" s="47">
        <v>15.0566</v>
      </c>
      <c r="O1150" s="47">
        <v>0</v>
      </c>
      <c r="P1150" s="38">
        <f t="shared" si="71"/>
        <v>0.61639347528658528</v>
      </c>
      <c r="R1150" s="38">
        <f t="shared" si="72"/>
        <v>0.61639347528658528</v>
      </c>
      <c r="S1150" s="38"/>
      <c r="T1150" s="47">
        <v>15607248.367299506</v>
      </c>
      <c r="U1150" s="47"/>
      <c r="V1150" s="47">
        <f t="shared" si="70"/>
        <v>15607248.367299506</v>
      </c>
      <c r="W1150" s="47">
        <f t="shared" si="73"/>
        <v>9620206.0607806277</v>
      </c>
      <c r="Z1150" s="54"/>
    </row>
    <row r="1151" spans="5:26" x14ac:dyDescent="0.2">
      <c r="E1151" s="13">
        <v>108906</v>
      </c>
      <c r="F1151" s="13" t="s">
        <v>73</v>
      </c>
      <c r="G1151" s="47">
        <v>0</v>
      </c>
      <c r="H1151" s="47">
        <v>0</v>
      </c>
      <c r="I1151" s="47">
        <v>0</v>
      </c>
      <c r="J1151" s="47">
        <v>0</v>
      </c>
      <c r="K1151" s="47">
        <v>0</v>
      </c>
      <c r="L1151" s="47">
        <v>0</v>
      </c>
      <c r="M1151" s="47">
        <v>2</v>
      </c>
      <c r="N1151" s="47">
        <v>0.46200000000000002</v>
      </c>
      <c r="O1151" s="47">
        <v>0.46200000000000002</v>
      </c>
      <c r="P1151" s="38" t="str">
        <f t="shared" si="71"/>
        <v/>
      </c>
      <c r="R1151" s="38">
        <f t="shared" si="72"/>
        <v>0.1</v>
      </c>
      <c r="S1151" s="38"/>
      <c r="T1151" s="47">
        <v>478896.21466283035</v>
      </c>
      <c r="U1151" s="47"/>
      <c r="V1151" s="47">
        <f t="shared" si="70"/>
        <v>478896.21466283035</v>
      </c>
      <c r="W1151" s="47">
        <f t="shared" si="73"/>
        <v>47889.621466283039</v>
      </c>
      <c r="Z1151" s="54"/>
    </row>
    <row r="1152" spans="5:26" x14ac:dyDescent="0.2">
      <c r="E1152" s="13">
        <v>108905</v>
      </c>
      <c r="F1152" s="13" t="s">
        <v>73</v>
      </c>
      <c r="G1152" s="47">
        <v>0</v>
      </c>
      <c r="H1152" s="47">
        <v>0</v>
      </c>
      <c r="I1152" s="47">
        <v>0</v>
      </c>
      <c r="J1152" s="47">
        <v>0</v>
      </c>
      <c r="K1152" s="47">
        <v>0</v>
      </c>
      <c r="L1152" s="47">
        <v>0</v>
      </c>
      <c r="M1152" s="47">
        <v>2</v>
      </c>
      <c r="N1152" s="47">
        <v>0.1</v>
      </c>
      <c r="O1152" s="47">
        <v>0.1</v>
      </c>
      <c r="P1152" s="38" t="str">
        <f t="shared" si="71"/>
        <v/>
      </c>
      <c r="R1152" s="38">
        <f t="shared" si="72"/>
        <v>0.1</v>
      </c>
      <c r="S1152" s="38"/>
      <c r="T1152" s="47">
        <v>103657.18932095895</v>
      </c>
      <c r="U1152" s="47"/>
      <c r="V1152" s="47">
        <f t="shared" si="70"/>
        <v>103657.18932095895</v>
      </c>
      <c r="W1152" s="47">
        <f t="shared" si="73"/>
        <v>10365.718932095895</v>
      </c>
      <c r="Z1152" s="54"/>
    </row>
    <row r="1153" spans="5:26" x14ac:dyDescent="0.2">
      <c r="E1153" s="13">
        <v>108904</v>
      </c>
      <c r="F1153" s="13" t="s">
        <v>73</v>
      </c>
      <c r="G1153" s="47">
        <v>0</v>
      </c>
      <c r="H1153" s="47">
        <v>0</v>
      </c>
      <c r="I1153" s="47">
        <v>0</v>
      </c>
      <c r="J1153" s="47">
        <v>0</v>
      </c>
      <c r="K1153" s="47">
        <v>0</v>
      </c>
      <c r="L1153" s="47">
        <v>0</v>
      </c>
      <c r="M1153" s="47">
        <v>2</v>
      </c>
      <c r="N1153" s="47">
        <v>0.42</v>
      </c>
      <c r="O1153" s="47">
        <v>0.42</v>
      </c>
      <c r="P1153" s="38" t="str">
        <f t="shared" si="71"/>
        <v/>
      </c>
      <c r="R1153" s="38">
        <f t="shared" si="72"/>
        <v>0.1</v>
      </c>
      <c r="S1153" s="38"/>
      <c r="T1153" s="47">
        <v>435360.1951480275</v>
      </c>
      <c r="U1153" s="47"/>
      <c r="V1153" s="47">
        <f t="shared" si="70"/>
        <v>435360.1951480275</v>
      </c>
      <c r="W1153" s="47">
        <f t="shared" si="73"/>
        <v>43536.019514802756</v>
      </c>
      <c r="Z1153" s="54"/>
    </row>
    <row r="1154" spans="5:26" x14ac:dyDescent="0.2">
      <c r="E1154" s="13">
        <v>108903</v>
      </c>
      <c r="F1154" s="13" t="s">
        <v>73</v>
      </c>
      <c r="G1154" s="47">
        <v>0</v>
      </c>
      <c r="H1154" s="47">
        <v>0</v>
      </c>
      <c r="I1154" s="47">
        <v>0</v>
      </c>
      <c r="J1154" s="47">
        <v>0</v>
      </c>
      <c r="K1154" s="47">
        <v>0</v>
      </c>
      <c r="L1154" s="47">
        <v>0</v>
      </c>
      <c r="M1154" s="47">
        <v>2</v>
      </c>
      <c r="N1154" s="47">
        <v>2</v>
      </c>
      <c r="O1154" s="47">
        <v>2</v>
      </c>
      <c r="P1154" s="38" t="str">
        <f t="shared" si="71"/>
        <v/>
      </c>
      <c r="R1154" s="38">
        <f t="shared" si="72"/>
        <v>0.1</v>
      </c>
      <c r="S1154" s="38"/>
      <c r="T1154" s="47">
        <v>0</v>
      </c>
      <c r="U1154" s="47"/>
      <c r="V1154" s="47">
        <f t="shared" si="70"/>
        <v>0</v>
      </c>
      <c r="W1154" s="47">
        <f t="shared" si="73"/>
        <v>0</v>
      </c>
      <c r="Z1154" s="54"/>
    </row>
    <row r="1155" spans="5:26" x14ac:dyDescent="0.2">
      <c r="E1155" s="13">
        <v>108902</v>
      </c>
      <c r="F1155" s="13" t="s">
        <v>73</v>
      </c>
      <c r="G1155" s="47">
        <v>0</v>
      </c>
      <c r="H1155" s="47">
        <v>0</v>
      </c>
      <c r="I1155" s="47">
        <v>0</v>
      </c>
      <c r="J1155" s="47">
        <v>0</v>
      </c>
      <c r="K1155" s="47">
        <v>0</v>
      </c>
      <c r="L1155" s="47">
        <v>0</v>
      </c>
      <c r="M1155" s="47">
        <v>2</v>
      </c>
      <c r="N1155" s="47">
        <v>0.52</v>
      </c>
      <c r="O1155" s="47">
        <v>0.52</v>
      </c>
      <c r="P1155" s="38" t="str">
        <f t="shared" si="71"/>
        <v/>
      </c>
      <c r="R1155" s="38">
        <f t="shared" si="72"/>
        <v>0.1</v>
      </c>
      <c r="S1155" s="38"/>
      <c r="T1155" s="47">
        <v>539017.38446898654</v>
      </c>
      <c r="U1155" s="47"/>
      <c r="V1155" s="47">
        <f t="shared" si="70"/>
        <v>539017.38446898654</v>
      </c>
      <c r="W1155" s="47">
        <f t="shared" si="73"/>
        <v>53901.738446898657</v>
      </c>
      <c r="Z1155" s="54"/>
    </row>
    <row r="1156" spans="5:26" x14ac:dyDescent="0.2">
      <c r="E1156" s="13">
        <v>108901</v>
      </c>
      <c r="F1156" s="13" t="s">
        <v>73</v>
      </c>
      <c r="G1156" s="47">
        <v>0</v>
      </c>
      <c r="H1156" s="47">
        <v>0</v>
      </c>
      <c r="I1156" s="47">
        <v>0</v>
      </c>
      <c r="J1156" s="47">
        <v>0</v>
      </c>
      <c r="K1156" s="47">
        <v>0</v>
      </c>
      <c r="L1156" s="47">
        <v>0</v>
      </c>
      <c r="M1156" s="47">
        <v>2</v>
      </c>
      <c r="N1156" s="47">
        <v>1.54</v>
      </c>
      <c r="O1156" s="47">
        <v>1.54</v>
      </c>
      <c r="P1156" s="38" t="str">
        <f t="shared" si="71"/>
        <v/>
      </c>
      <c r="R1156" s="38">
        <f t="shared" si="72"/>
        <v>0.1</v>
      </c>
      <c r="S1156" s="38"/>
      <c r="T1156" s="47">
        <v>1596320.7155427677</v>
      </c>
      <c r="U1156" s="47"/>
      <c r="V1156" s="47">
        <f t="shared" si="70"/>
        <v>1596320.7155427677</v>
      </c>
      <c r="W1156" s="47">
        <f t="shared" si="73"/>
        <v>159632.07155427677</v>
      </c>
      <c r="Z1156" s="54"/>
    </row>
    <row r="1157" spans="5:26" x14ac:dyDescent="0.2">
      <c r="E1157" s="13">
        <v>108900</v>
      </c>
      <c r="F1157" s="13" t="s">
        <v>73</v>
      </c>
      <c r="G1157" s="47">
        <v>0.5</v>
      </c>
      <c r="H1157" s="47">
        <v>3.56</v>
      </c>
      <c r="I1157" s="47">
        <v>0</v>
      </c>
      <c r="J1157" s="47">
        <v>0</v>
      </c>
      <c r="K1157" s="47">
        <v>0</v>
      </c>
      <c r="L1157" s="47">
        <v>4.0600000000000005</v>
      </c>
      <c r="M1157" s="47">
        <v>2</v>
      </c>
      <c r="N1157" s="47">
        <v>4.0599999999999996</v>
      </c>
      <c r="O1157" s="47">
        <v>0</v>
      </c>
      <c r="P1157" s="38">
        <f t="shared" si="71"/>
        <v>0.40886699507389157</v>
      </c>
      <c r="R1157" s="38">
        <f t="shared" si="72"/>
        <v>0.40886699507389157</v>
      </c>
      <c r="S1157" s="38"/>
      <c r="T1157" s="47">
        <v>4208481.8864309322</v>
      </c>
      <c r="U1157" s="47"/>
      <c r="V1157" s="47">
        <f t="shared" si="70"/>
        <v>4208481.8864309322</v>
      </c>
      <c r="W1157" s="47">
        <f t="shared" si="73"/>
        <v>1720709.3427279179</v>
      </c>
      <c r="Z1157" s="54"/>
    </row>
    <row r="1158" spans="5:26" x14ac:dyDescent="0.2">
      <c r="E1158" s="13">
        <v>108899</v>
      </c>
      <c r="F1158" s="13" t="s">
        <v>73</v>
      </c>
      <c r="G1158" s="47">
        <v>58.41</v>
      </c>
      <c r="H1158" s="47">
        <v>6.42</v>
      </c>
      <c r="I1158" s="47">
        <v>0</v>
      </c>
      <c r="J1158" s="47">
        <v>0</v>
      </c>
      <c r="K1158" s="47">
        <v>0</v>
      </c>
      <c r="L1158" s="47">
        <v>64.83</v>
      </c>
      <c r="M1158" s="47">
        <v>2</v>
      </c>
      <c r="N1158" s="47">
        <v>64.83</v>
      </c>
      <c r="O1158" s="47">
        <v>0</v>
      </c>
      <c r="P1158" s="38">
        <f t="shared" si="71"/>
        <v>0.62276723739009709</v>
      </c>
      <c r="R1158" s="38">
        <f t="shared" si="72"/>
        <v>0.62276723739009709</v>
      </c>
      <c r="S1158" s="38"/>
      <c r="T1158" s="47">
        <v>67200955.836777687</v>
      </c>
      <c r="U1158" s="47"/>
      <c r="V1158" s="47">
        <f t="shared" si="70"/>
        <v>67200955.836777687</v>
      </c>
      <c r="W1158" s="47">
        <f t="shared" si="73"/>
        <v>41850553.616443962</v>
      </c>
      <c r="Z1158" s="54"/>
    </row>
    <row r="1159" spans="5:26" x14ac:dyDescent="0.2">
      <c r="E1159" s="13">
        <v>108898</v>
      </c>
      <c r="F1159" s="13" t="s">
        <v>73</v>
      </c>
      <c r="G1159" s="47">
        <v>0</v>
      </c>
      <c r="H1159" s="47">
        <v>0</v>
      </c>
      <c r="I1159" s="47">
        <v>0</v>
      </c>
      <c r="J1159" s="47">
        <v>0</v>
      </c>
      <c r="K1159" s="47">
        <v>0</v>
      </c>
      <c r="L1159" s="47">
        <v>0</v>
      </c>
      <c r="M1159" s="47">
        <v>2</v>
      </c>
      <c r="N1159" s="47">
        <v>0.53</v>
      </c>
      <c r="O1159" s="47">
        <v>0.53</v>
      </c>
      <c r="P1159" s="38" t="str">
        <f t="shared" si="71"/>
        <v/>
      </c>
      <c r="R1159" s="38">
        <f t="shared" si="72"/>
        <v>0.1</v>
      </c>
      <c r="S1159" s="38"/>
      <c r="T1159" s="47">
        <v>549383.10340108234</v>
      </c>
      <c r="U1159" s="47"/>
      <c r="V1159" s="47">
        <f t="shared" si="70"/>
        <v>549383.10340108234</v>
      </c>
      <c r="W1159" s="47">
        <f t="shared" si="73"/>
        <v>54938.310340108234</v>
      </c>
      <c r="Z1159" s="54"/>
    </row>
    <row r="1160" spans="5:26" x14ac:dyDescent="0.2">
      <c r="E1160" s="13">
        <v>108897</v>
      </c>
      <c r="F1160" s="13" t="s">
        <v>73</v>
      </c>
      <c r="G1160" s="47">
        <v>0</v>
      </c>
      <c r="H1160" s="47">
        <v>0</v>
      </c>
      <c r="I1160" s="47">
        <v>0</v>
      </c>
      <c r="J1160" s="47">
        <v>0</v>
      </c>
      <c r="K1160" s="47">
        <v>0</v>
      </c>
      <c r="L1160" s="47">
        <v>0</v>
      </c>
      <c r="M1160" s="47">
        <v>2</v>
      </c>
      <c r="N1160" s="47">
        <v>0.28000000000000003</v>
      </c>
      <c r="O1160" s="47">
        <v>0.28000000000000003</v>
      </c>
      <c r="P1160" s="38" t="str">
        <f t="shared" si="71"/>
        <v/>
      </c>
      <c r="R1160" s="38">
        <f t="shared" si="72"/>
        <v>0.1</v>
      </c>
      <c r="S1160" s="38"/>
      <c r="T1160" s="47">
        <v>290240.13009868504</v>
      </c>
      <c r="U1160" s="47"/>
      <c r="V1160" s="47">
        <f t="shared" si="70"/>
        <v>290240.13009868504</v>
      </c>
      <c r="W1160" s="47">
        <f t="shared" si="73"/>
        <v>29024.013009868504</v>
      </c>
      <c r="Z1160" s="54"/>
    </row>
    <row r="1161" spans="5:26" x14ac:dyDescent="0.2">
      <c r="E1161" s="13">
        <v>108896</v>
      </c>
      <c r="F1161" s="13" t="s">
        <v>73</v>
      </c>
      <c r="G1161" s="47">
        <v>0</v>
      </c>
      <c r="H1161" s="47">
        <v>0</v>
      </c>
      <c r="I1161" s="47">
        <v>0</v>
      </c>
      <c r="J1161" s="47">
        <v>0</v>
      </c>
      <c r="K1161" s="47">
        <v>0</v>
      </c>
      <c r="L1161" s="47">
        <v>0</v>
      </c>
      <c r="M1161" s="47">
        <v>2</v>
      </c>
      <c r="N1161" s="47">
        <v>0.17</v>
      </c>
      <c r="O1161" s="47">
        <v>0.17</v>
      </c>
      <c r="P1161" s="38" t="str">
        <f t="shared" si="71"/>
        <v/>
      </c>
      <c r="R1161" s="38">
        <f t="shared" si="72"/>
        <v>0.1</v>
      </c>
      <c r="S1161" s="38"/>
      <c r="T1161" s="47">
        <v>176217.22184563021</v>
      </c>
      <c r="U1161" s="47"/>
      <c r="V1161" s="47">
        <f t="shared" si="70"/>
        <v>176217.22184563021</v>
      </c>
      <c r="W1161" s="47">
        <f t="shared" si="73"/>
        <v>17621.722184563023</v>
      </c>
      <c r="Z1161" s="54"/>
    </row>
    <row r="1162" spans="5:26" x14ac:dyDescent="0.2">
      <c r="E1162" s="13">
        <v>108895</v>
      </c>
      <c r="F1162" s="13" t="s">
        <v>73</v>
      </c>
      <c r="G1162" s="47">
        <v>0</v>
      </c>
      <c r="H1162" s="47">
        <v>0</v>
      </c>
      <c r="I1162" s="47">
        <v>0</v>
      </c>
      <c r="J1162" s="47">
        <v>0</v>
      </c>
      <c r="K1162" s="47">
        <v>0</v>
      </c>
      <c r="L1162" s="47">
        <v>0</v>
      </c>
      <c r="M1162" s="47">
        <v>2</v>
      </c>
      <c r="N1162" s="47">
        <v>1.08</v>
      </c>
      <c r="O1162" s="47">
        <v>1.08</v>
      </c>
      <c r="P1162" s="38" t="str">
        <f t="shared" si="71"/>
        <v/>
      </c>
      <c r="R1162" s="38">
        <f t="shared" si="72"/>
        <v>0.1</v>
      </c>
      <c r="S1162" s="38"/>
      <c r="T1162" s="47">
        <v>1119497.6446663567</v>
      </c>
      <c r="U1162" s="47"/>
      <c r="V1162" s="47">
        <f t="shared" si="70"/>
        <v>1119497.6446663567</v>
      </c>
      <c r="W1162" s="47">
        <f t="shared" si="73"/>
        <v>111949.76446663568</v>
      </c>
      <c r="Z1162" s="54"/>
    </row>
    <row r="1163" spans="5:26" x14ac:dyDescent="0.2">
      <c r="E1163" s="13">
        <v>108894</v>
      </c>
      <c r="F1163" s="13" t="s">
        <v>73</v>
      </c>
      <c r="G1163" s="47">
        <v>0</v>
      </c>
      <c r="H1163" s="47">
        <v>0</v>
      </c>
      <c r="I1163" s="47">
        <v>0</v>
      </c>
      <c r="J1163" s="47">
        <v>0</v>
      </c>
      <c r="K1163" s="47">
        <v>0</v>
      </c>
      <c r="L1163" s="47">
        <v>0</v>
      </c>
      <c r="M1163" s="47">
        <v>2</v>
      </c>
      <c r="N1163" s="47">
        <v>0.45</v>
      </c>
      <c r="O1163" s="47">
        <v>0.45</v>
      </c>
      <c r="P1163" s="38" t="str">
        <f t="shared" si="71"/>
        <v/>
      </c>
      <c r="R1163" s="38">
        <f t="shared" si="72"/>
        <v>0.1</v>
      </c>
      <c r="S1163" s="38"/>
      <c r="T1163" s="47">
        <v>466457.35194431513</v>
      </c>
      <c r="U1163" s="47"/>
      <c r="V1163" s="47">
        <f t="shared" si="70"/>
        <v>466457.35194431513</v>
      </c>
      <c r="W1163" s="47">
        <f t="shared" si="73"/>
        <v>46645.735194431516</v>
      </c>
      <c r="Z1163" s="54"/>
    </row>
    <row r="1164" spans="5:26" x14ac:dyDescent="0.2">
      <c r="E1164" s="13">
        <v>108893</v>
      </c>
      <c r="F1164" s="13" t="s">
        <v>73</v>
      </c>
      <c r="G1164" s="47">
        <v>0</v>
      </c>
      <c r="H1164" s="47">
        <v>0</v>
      </c>
      <c r="I1164" s="47">
        <v>0</v>
      </c>
      <c r="J1164" s="47">
        <v>0</v>
      </c>
      <c r="K1164" s="47">
        <v>0</v>
      </c>
      <c r="L1164" s="47">
        <v>0</v>
      </c>
      <c r="M1164" s="47">
        <v>2</v>
      </c>
      <c r="N1164" s="47">
        <v>2.5299999999999998</v>
      </c>
      <c r="O1164" s="47">
        <v>2.5299999999999998</v>
      </c>
      <c r="P1164" s="38" t="str">
        <f t="shared" si="71"/>
        <v/>
      </c>
      <c r="R1164" s="38">
        <f t="shared" si="72"/>
        <v>0.1</v>
      </c>
      <c r="S1164" s="38"/>
      <c r="T1164" s="47">
        <v>2502284.5502079483</v>
      </c>
      <c r="U1164" s="47"/>
      <c r="V1164" s="47">
        <f t="shared" si="70"/>
        <v>2502284.5502079483</v>
      </c>
      <c r="W1164" s="47">
        <f t="shared" si="73"/>
        <v>250228.45502079485</v>
      </c>
      <c r="Z1164" s="54"/>
    </row>
    <row r="1165" spans="5:26" x14ac:dyDescent="0.2">
      <c r="E1165" s="13">
        <v>108892</v>
      </c>
      <c r="F1165" s="13" t="s">
        <v>73</v>
      </c>
      <c r="G1165" s="47">
        <v>3.32</v>
      </c>
      <c r="H1165" s="47">
        <v>0.74</v>
      </c>
      <c r="I1165" s="47">
        <v>0</v>
      </c>
      <c r="J1165" s="47">
        <v>0</v>
      </c>
      <c r="K1165" s="47">
        <v>0</v>
      </c>
      <c r="L1165" s="47">
        <v>4.0599999999999996</v>
      </c>
      <c r="M1165" s="47">
        <v>2</v>
      </c>
      <c r="N1165" s="47">
        <v>4.0599999999999996</v>
      </c>
      <c r="O1165" s="47">
        <v>0</v>
      </c>
      <c r="P1165" s="38">
        <f t="shared" si="71"/>
        <v>0.59987684729064039</v>
      </c>
      <c r="R1165" s="38">
        <f t="shared" si="72"/>
        <v>0.59987684729064039</v>
      </c>
      <c r="S1165" s="38"/>
      <c r="T1165" s="47">
        <v>4208481.8864309322</v>
      </c>
      <c r="U1165" s="47"/>
      <c r="V1165" s="47">
        <f t="shared" si="70"/>
        <v>4208481.8864309322</v>
      </c>
      <c r="W1165" s="47">
        <f t="shared" si="73"/>
        <v>2524570.8459119545</v>
      </c>
      <c r="Z1165" s="54"/>
    </row>
    <row r="1166" spans="5:26" x14ac:dyDescent="0.2">
      <c r="E1166" s="13">
        <v>108891</v>
      </c>
      <c r="F1166" s="13" t="s">
        <v>73</v>
      </c>
      <c r="G1166" s="47">
        <v>32.232999999999997</v>
      </c>
      <c r="H1166" s="47">
        <v>4.2169999999999996</v>
      </c>
      <c r="I1166" s="47">
        <v>0</v>
      </c>
      <c r="J1166" s="47">
        <v>0</v>
      </c>
      <c r="K1166" s="47">
        <v>0</v>
      </c>
      <c r="L1166" s="47">
        <v>36.449999999999996</v>
      </c>
      <c r="M1166" s="47">
        <v>2</v>
      </c>
      <c r="N1166" s="47">
        <v>36.450000000000003</v>
      </c>
      <c r="O1166" s="47">
        <v>0</v>
      </c>
      <c r="P1166" s="38">
        <f t="shared" si="71"/>
        <v>0.618184499314129</v>
      </c>
      <c r="R1166" s="38">
        <f t="shared" si="72"/>
        <v>0.618184499314129</v>
      </c>
      <c r="S1166" s="38"/>
      <c r="T1166" s="47">
        <v>37783045.507489532</v>
      </c>
      <c r="U1166" s="47"/>
      <c r="V1166" s="47">
        <f t="shared" si="70"/>
        <v>37783045.507489532</v>
      </c>
      <c r="W1166" s="47">
        <f t="shared" si="73"/>
        <v>23356893.069610368</v>
      </c>
      <c r="Z1166" s="54"/>
    </row>
    <row r="1167" spans="5:26" x14ac:dyDescent="0.2">
      <c r="E1167" s="13">
        <v>108890</v>
      </c>
      <c r="F1167" s="13" t="s">
        <v>73</v>
      </c>
      <c r="G1167" s="47">
        <v>0</v>
      </c>
      <c r="H1167" s="47">
        <v>0</v>
      </c>
      <c r="I1167" s="47">
        <v>0</v>
      </c>
      <c r="J1167" s="47">
        <v>0</v>
      </c>
      <c r="K1167" s="47">
        <v>0</v>
      </c>
      <c r="L1167" s="47">
        <v>0</v>
      </c>
      <c r="M1167" s="47">
        <v>2</v>
      </c>
      <c r="N1167" s="47">
        <v>4.07</v>
      </c>
      <c r="O1167" s="47">
        <v>4.07</v>
      </c>
      <c r="P1167" s="38" t="str">
        <f t="shared" si="71"/>
        <v/>
      </c>
      <c r="R1167" s="38">
        <f t="shared" si="72"/>
        <v>0.1</v>
      </c>
      <c r="S1167" s="38"/>
      <c r="T1167" s="47">
        <v>4115190.4160420699</v>
      </c>
      <c r="U1167" s="47"/>
      <c r="V1167" s="47">
        <f t="shared" si="70"/>
        <v>4115190.4160420699</v>
      </c>
      <c r="W1167" s="47">
        <f t="shared" si="73"/>
        <v>411519.04160420701</v>
      </c>
      <c r="Z1167" s="54"/>
    </row>
    <row r="1168" spans="5:26" x14ac:dyDescent="0.2">
      <c r="E1168" s="13">
        <v>108889</v>
      </c>
      <c r="F1168" s="13" t="s">
        <v>73</v>
      </c>
      <c r="G1168" s="47">
        <v>4.07</v>
      </c>
      <c r="H1168" s="47">
        <v>0</v>
      </c>
      <c r="I1168" s="47">
        <v>0</v>
      </c>
      <c r="J1168" s="47">
        <v>0</v>
      </c>
      <c r="K1168" s="47">
        <v>0</v>
      </c>
      <c r="L1168" s="47">
        <v>4.07</v>
      </c>
      <c r="M1168" s="47">
        <v>2</v>
      </c>
      <c r="N1168" s="47">
        <v>4.07</v>
      </c>
      <c r="O1168" s="47">
        <v>0</v>
      </c>
      <c r="P1168" s="38">
        <f t="shared" si="71"/>
        <v>0.65</v>
      </c>
      <c r="R1168" s="38">
        <f t="shared" si="72"/>
        <v>0.65</v>
      </c>
      <c r="S1168" s="38"/>
      <c r="T1168" s="47">
        <v>4218847.6053630281</v>
      </c>
      <c r="U1168" s="47"/>
      <c r="V1168" s="47">
        <f t="shared" si="70"/>
        <v>4218847.6053630281</v>
      </c>
      <c r="W1168" s="47">
        <f t="shared" si="73"/>
        <v>2742250.9434859683</v>
      </c>
      <c r="Z1168" s="54"/>
    </row>
    <row r="1169" spans="5:26" x14ac:dyDescent="0.2">
      <c r="E1169" s="13">
        <v>108887</v>
      </c>
      <c r="F1169" s="13" t="s">
        <v>73</v>
      </c>
      <c r="G1169" s="47">
        <v>15.9216</v>
      </c>
      <c r="H1169" s="47">
        <v>6.1189999999999998</v>
      </c>
      <c r="I1169" s="47">
        <v>0</v>
      </c>
      <c r="J1169" s="47">
        <v>0</v>
      </c>
      <c r="K1169" s="47">
        <v>0</v>
      </c>
      <c r="L1169" s="47">
        <v>22.040599999999998</v>
      </c>
      <c r="M1169" s="47">
        <v>2</v>
      </c>
      <c r="N1169" s="47">
        <v>22.040600000000001</v>
      </c>
      <c r="O1169" s="47">
        <v>0</v>
      </c>
      <c r="P1169" s="38">
        <f t="shared" si="71"/>
        <v>0.57365339419072081</v>
      </c>
      <c r="R1169" s="38">
        <f t="shared" si="72"/>
        <v>0.57365339419072081</v>
      </c>
      <c r="S1169" s="38"/>
      <c r="T1169" s="47">
        <v>22846666.46947528</v>
      </c>
      <c r="U1169" s="47"/>
      <c r="V1169" s="47">
        <f t="shared" si="70"/>
        <v>22846666.46947528</v>
      </c>
      <c r="W1169" s="47">
        <f t="shared" si="73"/>
        <v>13106067.766157826</v>
      </c>
      <c r="Z1169" s="54"/>
    </row>
    <row r="1170" spans="5:26" x14ac:dyDescent="0.2">
      <c r="E1170" s="13">
        <v>108886</v>
      </c>
      <c r="F1170" s="13" t="s">
        <v>73</v>
      </c>
      <c r="G1170" s="47">
        <v>4.7393000000000001</v>
      </c>
      <c r="H1170" s="47">
        <v>0.95989999999999998</v>
      </c>
      <c r="I1170" s="47">
        <v>0</v>
      </c>
      <c r="J1170" s="47">
        <v>0</v>
      </c>
      <c r="K1170" s="47">
        <v>0</v>
      </c>
      <c r="L1170" s="47">
        <v>5.6992000000000003</v>
      </c>
      <c r="M1170" s="47">
        <v>2</v>
      </c>
      <c r="N1170" s="47">
        <v>5.6992000000000003</v>
      </c>
      <c r="O1170" s="47">
        <v>0</v>
      </c>
      <c r="P1170" s="38">
        <f t="shared" si="71"/>
        <v>0.60368253439079167</v>
      </c>
      <c r="R1170" s="38">
        <f t="shared" si="72"/>
        <v>0.60368253439079167</v>
      </c>
      <c r="S1170" s="38"/>
      <c r="T1170" s="47">
        <v>5907630.5337800924</v>
      </c>
      <c r="U1170" s="47"/>
      <c r="V1170" s="47">
        <f t="shared" si="70"/>
        <v>5907630.5337800924</v>
      </c>
      <c r="W1170" s="47">
        <f t="shared" si="73"/>
        <v>3566333.3728767917</v>
      </c>
      <c r="Z1170" s="54"/>
    </row>
    <row r="1171" spans="5:26" x14ac:dyDescent="0.2">
      <c r="E1171" s="13">
        <v>108882</v>
      </c>
      <c r="F1171" s="13" t="s">
        <v>73</v>
      </c>
      <c r="G1171" s="47">
        <v>0</v>
      </c>
      <c r="H1171" s="47">
        <v>0</v>
      </c>
      <c r="I1171" s="47">
        <v>0</v>
      </c>
      <c r="J1171" s="47">
        <v>0</v>
      </c>
      <c r="K1171" s="47">
        <v>0</v>
      </c>
      <c r="L1171" s="47">
        <v>0</v>
      </c>
      <c r="M1171" s="47">
        <v>2</v>
      </c>
      <c r="N1171" s="47">
        <v>0.34839999999999999</v>
      </c>
      <c r="O1171" s="47">
        <v>0.34839999999999999</v>
      </c>
      <c r="P1171" s="38" t="str">
        <f t="shared" si="71"/>
        <v/>
      </c>
      <c r="R1171" s="38">
        <f t="shared" si="72"/>
        <v>0.1</v>
      </c>
      <c r="S1171" s="38"/>
      <c r="T1171" s="47">
        <v>361141.64759422094</v>
      </c>
      <c r="U1171" s="47"/>
      <c r="V1171" s="47">
        <f t="shared" ref="V1171:V1234" si="74">IF(F1171="Operational",T1171,0)</f>
        <v>361141.64759422094</v>
      </c>
      <c r="W1171" s="47">
        <f t="shared" si="73"/>
        <v>36114.164759422092</v>
      </c>
      <c r="Z1171" s="54"/>
    </row>
    <row r="1172" spans="5:26" x14ac:dyDescent="0.2">
      <c r="E1172" s="13">
        <v>108881</v>
      </c>
      <c r="F1172" s="13" t="s">
        <v>73</v>
      </c>
      <c r="G1172" s="47">
        <v>0</v>
      </c>
      <c r="H1172" s="47">
        <v>0</v>
      </c>
      <c r="I1172" s="47">
        <v>0</v>
      </c>
      <c r="J1172" s="47">
        <v>0</v>
      </c>
      <c r="K1172" s="47">
        <v>0</v>
      </c>
      <c r="L1172" s="47">
        <v>0</v>
      </c>
      <c r="M1172" s="47">
        <v>2</v>
      </c>
      <c r="N1172" s="47">
        <v>0.58220000000000005</v>
      </c>
      <c r="O1172" s="47">
        <v>0.58220000000000005</v>
      </c>
      <c r="P1172" s="38" t="str">
        <f t="shared" ref="P1172:P1235" si="75">IF(L1172=0,"", MAX(((SUMPRODUCT(G1172:K1172,$F$10:$J$10)/L1172)),0.1))</f>
        <v/>
      </c>
      <c r="R1172" s="38">
        <f t="shared" ref="R1172:R1235" si="76">IF(L1172=0,$I$4,P1172)</f>
        <v>0.1</v>
      </c>
      <c r="S1172" s="38"/>
      <c r="T1172" s="47">
        <v>603492.15622662299</v>
      </c>
      <c r="U1172" s="47"/>
      <c r="V1172" s="47">
        <f t="shared" si="74"/>
        <v>603492.15622662299</v>
      </c>
      <c r="W1172" s="47">
        <f t="shared" ref="W1172:W1235" si="77">V1172*R1172</f>
        <v>60349.215622662305</v>
      </c>
      <c r="Z1172" s="54"/>
    </row>
    <row r="1173" spans="5:26" x14ac:dyDescent="0.2">
      <c r="E1173" s="13">
        <v>108880</v>
      </c>
      <c r="F1173" s="13" t="s">
        <v>73</v>
      </c>
      <c r="G1173" s="47">
        <v>0</v>
      </c>
      <c r="H1173" s="47">
        <v>0</v>
      </c>
      <c r="I1173" s="47">
        <v>0</v>
      </c>
      <c r="J1173" s="47">
        <v>0</v>
      </c>
      <c r="K1173" s="47">
        <v>0</v>
      </c>
      <c r="L1173" s="47">
        <v>0</v>
      </c>
      <c r="M1173" s="47">
        <v>2</v>
      </c>
      <c r="N1173" s="47">
        <v>1.982</v>
      </c>
      <c r="O1173" s="47">
        <v>1.982</v>
      </c>
      <c r="P1173" s="38" t="str">
        <f t="shared" si="75"/>
        <v/>
      </c>
      <c r="R1173" s="38">
        <f t="shared" si="76"/>
        <v>0.1</v>
      </c>
      <c r="S1173" s="38"/>
      <c r="T1173" s="47">
        <v>2054485.4923414059</v>
      </c>
      <c r="U1173" s="47"/>
      <c r="V1173" s="47">
        <f t="shared" si="74"/>
        <v>2054485.4923414059</v>
      </c>
      <c r="W1173" s="47">
        <f t="shared" si="77"/>
        <v>205448.54923414061</v>
      </c>
      <c r="Z1173" s="54"/>
    </row>
    <row r="1174" spans="5:26" x14ac:dyDescent="0.2">
      <c r="E1174" s="13">
        <v>108879</v>
      </c>
      <c r="F1174" s="13" t="s">
        <v>73</v>
      </c>
      <c r="G1174" s="47">
        <v>0</v>
      </c>
      <c r="H1174" s="47">
        <v>0</v>
      </c>
      <c r="I1174" s="47">
        <v>0</v>
      </c>
      <c r="J1174" s="47">
        <v>0</v>
      </c>
      <c r="K1174" s="47">
        <v>0</v>
      </c>
      <c r="L1174" s="47">
        <v>0</v>
      </c>
      <c r="M1174" s="47">
        <v>2</v>
      </c>
      <c r="N1174" s="47">
        <v>0.17399999999999999</v>
      </c>
      <c r="O1174" s="47">
        <v>0.17399999999999999</v>
      </c>
      <c r="P1174" s="38" t="str">
        <f t="shared" si="75"/>
        <v/>
      </c>
      <c r="R1174" s="38">
        <f t="shared" si="76"/>
        <v>0.1</v>
      </c>
      <c r="S1174" s="38"/>
      <c r="T1174" s="47">
        <v>180363.50941846854</v>
      </c>
      <c r="U1174" s="47"/>
      <c r="V1174" s="47">
        <f t="shared" si="74"/>
        <v>180363.50941846854</v>
      </c>
      <c r="W1174" s="47">
        <f t="shared" si="77"/>
        <v>18036.350941846857</v>
      </c>
      <c r="Z1174" s="54"/>
    </row>
    <row r="1175" spans="5:26" x14ac:dyDescent="0.2">
      <c r="E1175" s="13">
        <v>108878</v>
      </c>
      <c r="F1175" s="13" t="s">
        <v>73</v>
      </c>
      <c r="G1175" s="47">
        <v>0</v>
      </c>
      <c r="H1175" s="47">
        <v>0</v>
      </c>
      <c r="I1175" s="47">
        <v>0</v>
      </c>
      <c r="J1175" s="47">
        <v>0</v>
      </c>
      <c r="K1175" s="47">
        <v>0</v>
      </c>
      <c r="L1175" s="47">
        <v>0</v>
      </c>
      <c r="M1175" s="47">
        <v>2</v>
      </c>
      <c r="N1175" s="47">
        <v>0.11559999999999999</v>
      </c>
      <c r="O1175" s="47">
        <v>0.11559999999999999</v>
      </c>
      <c r="P1175" s="38" t="str">
        <f t="shared" si="75"/>
        <v/>
      </c>
      <c r="R1175" s="38">
        <f t="shared" si="76"/>
        <v>0.1</v>
      </c>
      <c r="S1175" s="38"/>
      <c r="T1175" s="47">
        <v>119827.71085502853</v>
      </c>
      <c r="U1175" s="47"/>
      <c r="V1175" s="47">
        <f t="shared" si="74"/>
        <v>119827.71085502853</v>
      </c>
      <c r="W1175" s="47">
        <f t="shared" si="77"/>
        <v>11982.771085502854</v>
      </c>
      <c r="Z1175" s="54"/>
    </row>
    <row r="1176" spans="5:26" x14ac:dyDescent="0.2">
      <c r="E1176" s="13">
        <v>108877</v>
      </c>
      <c r="F1176" s="13" t="s">
        <v>73</v>
      </c>
      <c r="G1176" s="47">
        <v>0</v>
      </c>
      <c r="H1176" s="47">
        <v>0</v>
      </c>
      <c r="I1176" s="47">
        <v>0</v>
      </c>
      <c r="J1176" s="47">
        <v>0</v>
      </c>
      <c r="K1176" s="47">
        <v>0</v>
      </c>
      <c r="L1176" s="47">
        <v>0</v>
      </c>
      <c r="M1176" s="47">
        <v>2</v>
      </c>
      <c r="N1176" s="47">
        <v>3.0865999999999998</v>
      </c>
      <c r="O1176" s="47">
        <v>3.0865999999999998</v>
      </c>
      <c r="P1176" s="38" t="str">
        <f t="shared" si="75"/>
        <v/>
      </c>
      <c r="R1176" s="38">
        <f t="shared" si="76"/>
        <v>0.1</v>
      </c>
      <c r="S1176" s="38"/>
      <c r="T1176" s="47">
        <v>3199482.8055807184</v>
      </c>
      <c r="U1176" s="47"/>
      <c r="V1176" s="47">
        <f t="shared" si="74"/>
        <v>3199482.8055807184</v>
      </c>
      <c r="W1176" s="47">
        <f t="shared" si="77"/>
        <v>319948.28055807186</v>
      </c>
      <c r="Z1176" s="54"/>
    </row>
    <row r="1177" spans="5:26" x14ac:dyDescent="0.2">
      <c r="E1177" s="13">
        <v>108876</v>
      </c>
      <c r="F1177" s="13" t="s">
        <v>73</v>
      </c>
      <c r="G1177" s="47">
        <v>0</v>
      </c>
      <c r="H1177" s="47">
        <v>0</v>
      </c>
      <c r="I1177" s="47">
        <v>0</v>
      </c>
      <c r="J1177" s="47">
        <v>0</v>
      </c>
      <c r="K1177" s="47">
        <v>0</v>
      </c>
      <c r="L1177" s="47">
        <v>0</v>
      </c>
      <c r="M1177" s="47">
        <v>2</v>
      </c>
      <c r="N1177" s="47">
        <v>1.7444</v>
      </c>
      <c r="O1177" s="47">
        <v>1.7444</v>
      </c>
      <c r="P1177" s="38" t="str">
        <f t="shared" si="75"/>
        <v/>
      </c>
      <c r="R1177" s="38">
        <f t="shared" si="76"/>
        <v>0.1</v>
      </c>
      <c r="S1177" s="38"/>
      <c r="T1177" s="47">
        <v>1808196.0105148077</v>
      </c>
      <c r="U1177" s="47"/>
      <c r="V1177" s="47">
        <f t="shared" si="74"/>
        <v>1808196.0105148077</v>
      </c>
      <c r="W1177" s="47">
        <f t="shared" si="77"/>
        <v>180819.60105148077</v>
      </c>
      <c r="Z1177" s="54"/>
    </row>
    <row r="1178" spans="5:26" x14ac:dyDescent="0.2">
      <c r="E1178" s="13">
        <v>108875</v>
      </c>
      <c r="F1178" s="13" t="s">
        <v>73</v>
      </c>
      <c r="G1178" s="47">
        <v>4.9466000000000001</v>
      </c>
      <c r="H1178" s="47">
        <v>0</v>
      </c>
      <c r="I1178" s="47">
        <v>0</v>
      </c>
      <c r="J1178" s="47">
        <v>0</v>
      </c>
      <c r="K1178" s="47">
        <v>0</v>
      </c>
      <c r="L1178" s="47">
        <v>4.9466000000000001</v>
      </c>
      <c r="M1178" s="47">
        <v>2</v>
      </c>
      <c r="N1178" s="47">
        <v>4.9466000000000001</v>
      </c>
      <c r="O1178" s="47">
        <v>0</v>
      </c>
      <c r="P1178" s="38">
        <f t="shared" si="75"/>
        <v>0.65</v>
      </c>
      <c r="R1178" s="38">
        <f t="shared" si="76"/>
        <v>0.65</v>
      </c>
      <c r="S1178" s="38"/>
      <c r="T1178" s="47">
        <v>5127506.5269505549</v>
      </c>
      <c r="U1178" s="47"/>
      <c r="V1178" s="47">
        <f t="shared" si="74"/>
        <v>5127506.5269505549</v>
      </c>
      <c r="W1178" s="47">
        <f t="shared" si="77"/>
        <v>3332879.2425178606</v>
      </c>
      <c r="Z1178" s="54"/>
    </row>
    <row r="1179" spans="5:26" x14ac:dyDescent="0.2">
      <c r="E1179" s="13">
        <v>99332</v>
      </c>
      <c r="F1179" s="13" t="s">
        <v>73</v>
      </c>
      <c r="G1179" s="47">
        <v>50.889600000000002</v>
      </c>
      <c r="H1179" s="47">
        <v>0</v>
      </c>
      <c r="I1179" s="47">
        <v>0</v>
      </c>
      <c r="J1179" s="47">
        <v>0</v>
      </c>
      <c r="K1179" s="47">
        <v>0</v>
      </c>
      <c r="L1179" s="47">
        <v>50.889600000000002</v>
      </c>
      <c r="M1179" s="47">
        <v>2</v>
      </c>
      <c r="N1179" s="47">
        <v>50.889600000000002</v>
      </c>
      <c r="O1179" s="47">
        <v>0</v>
      </c>
      <c r="P1179" s="38">
        <f t="shared" si="75"/>
        <v>0.65</v>
      </c>
      <c r="R1179" s="38">
        <f t="shared" si="76"/>
        <v>0.65</v>
      </c>
      <c r="S1179" s="38"/>
      <c r="T1179" s="47">
        <v>52750729.016678721</v>
      </c>
      <c r="U1179" s="47"/>
      <c r="V1179" s="47">
        <f t="shared" si="74"/>
        <v>52750729.016678721</v>
      </c>
      <c r="W1179" s="47">
        <f t="shared" si="77"/>
        <v>34287973.86084117</v>
      </c>
      <c r="Z1179" s="54"/>
    </row>
    <row r="1180" spans="5:26" x14ac:dyDescent="0.2">
      <c r="E1180" s="13">
        <v>99331</v>
      </c>
      <c r="F1180" s="13" t="s">
        <v>73</v>
      </c>
      <c r="G1180" s="47">
        <v>0</v>
      </c>
      <c r="H1180" s="47">
        <v>0</v>
      </c>
      <c r="I1180" s="47">
        <v>0</v>
      </c>
      <c r="J1180" s="47">
        <v>0</v>
      </c>
      <c r="K1180" s="47">
        <v>0</v>
      </c>
      <c r="L1180" s="47">
        <v>0</v>
      </c>
      <c r="M1180" s="47">
        <v>2</v>
      </c>
      <c r="N1180" s="47">
        <v>4.0919999999999996</v>
      </c>
      <c r="O1180" s="47">
        <v>4.0919999999999996</v>
      </c>
      <c r="P1180" s="38" t="str">
        <f t="shared" si="75"/>
        <v/>
      </c>
      <c r="R1180" s="38">
        <f t="shared" si="76"/>
        <v>0.1</v>
      </c>
      <c r="S1180" s="38"/>
      <c r="T1180" s="47">
        <v>4148360.7166247768</v>
      </c>
      <c r="U1180" s="47"/>
      <c r="V1180" s="47">
        <f t="shared" si="74"/>
        <v>4148360.7166247768</v>
      </c>
      <c r="W1180" s="47">
        <f t="shared" si="77"/>
        <v>414836.07166247768</v>
      </c>
      <c r="Z1180" s="54"/>
    </row>
    <row r="1181" spans="5:26" x14ac:dyDescent="0.2">
      <c r="E1181" s="13">
        <v>99330</v>
      </c>
      <c r="F1181" s="13" t="s">
        <v>73</v>
      </c>
      <c r="G1181" s="47">
        <v>4.0919999999999996</v>
      </c>
      <c r="H1181" s="47">
        <v>0</v>
      </c>
      <c r="I1181" s="47">
        <v>0</v>
      </c>
      <c r="J1181" s="47">
        <v>0</v>
      </c>
      <c r="K1181" s="47">
        <v>0</v>
      </c>
      <c r="L1181" s="47">
        <v>4.0919999999999996</v>
      </c>
      <c r="M1181" s="47">
        <v>2</v>
      </c>
      <c r="N1181" s="47">
        <v>4.0919999999999996</v>
      </c>
      <c r="O1181" s="47">
        <v>0</v>
      </c>
      <c r="P1181" s="38">
        <f t="shared" si="75"/>
        <v>0.65</v>
      </c>
      <c r="R1181" s="38">
        <f t="shared" si="76"/>
        <v>0.65</v>
      </c>
      <c r="S1181" s="38"/>
      <c r="T1181" s="47">
        <v>4241652.1870136391</v>
      </c>
      <c r="U1181" s="47"/>
      <c r="V1181" s="47">
        <f t="shared" si="74"/>
        <v>4241652.1870136391</v>
      </c>
      <c r="W1181" s="47">
        <f t="shared" si="77"/>
        <v>2757073.9215588653</v>
      </c>
      <c r="Z1181" s="54"/>
    </row>
    <row r="1182" spans="5:26" x14ac:dyDescent="0.2">
      <c r="E1182" s="13">
        <v>99329</v>
      </c>
      <c r="F1182" s="13" t="s">
        <v>73</v>
      </c>
      <c r="G1182" s="47">
        <v>6.0000000000000001E-3</v>
      </c>
      <c r="H1182" s="47">
        <v>0</v>
      </c>
      <c r="I1182" s="47">
        <v>0</v>
      </c>
      <c r="J1182" s="47">
        <v>0</v>
      </c>
      <c r="K1182" s="47">
        <v>0</v>
      </c>
      <c r="L1182" s="47">
        <v>6.0000000000000001E-3</v>
      </c>
      <c r="M1182" s="47">
        <v>2</v>
      </c>
      <c r="N1182" s="47">
        <v>6.0000000000000001E-3</v>
      </c>
      <c r="O1182" s="47">
        <v>0</v>
      </c>
      <c r="P1182" s="38">
        <f t="shared" si="75"/>
        <v>0.65</v>
      </c>
      <c r="R1182" s="38">
        <f t="shared" si="76"/>
        <v>0.65</v>
      </c>
      <c r="S1182" s="38"/>
      <c r="T1182" s="47">
        <v>6219.4313592575363</v>
      </c>
      <c r="U1182" s="47"/>
      <c r="V1182" s="47">
        <f t="shared" si="74"/>
        <v>6219.4313592575363</v>
      </c>
      <c r="W1182" s="47">
        <f t="shared" si="77"/>
        <v>4042.630383517399</v>
      </c>
      <c r="Z1182" s="54"/>
    </row>
    <row r="1183" spans="5:26" x14ac:dyDescent="0.2">
      <c r="E1183" s="13">
        <v>99327</v>
      </c>
      <c r="F1183" s="13" t="s">
        <v>73</v>
      </c>
      <c r="G1183" s="47">
        <v>0</v>
      </c>
      <c r="H1183" s="47">
        <v>0</v>
      </c>
      <c r="I1183" s="47">
        <v>0</v>
      </c>
      <c r="J1183" s="47">
        <v>0</v>
      </c>
      <c r="K1183" s="47">
        <v>0</v>
      </c>
      <c r="L1183" s="47">
        <v>0</v>
      </c>
      <c r="M1183" s="47">
        <v>2</v>
      </c>
      <c r="N1183" s="47">
        <v>0.184</v>
      </c>
      <c r="O1183" s="47">
        <v>0.184</v>
      </c>
      <c r="P1183" s="38" t="str">
        <f t="shared" si="75"/>
        <v/>
      </c>
      <c r="R1183" s="38">
        <f t="shared" si="76"/>
        <v>0.1</v>
      </c>
      <c r="S1183" s="38"/>
      <c r="T1183" s="47">
        <v>190729.22835056443</v>
      </c>
      <c r="U1183" s="47"/>
      <c r="V1183" s="47">
        <f t="shared" si="74"/>
        <v>190729.22835056443</v>
      </c>
      <c r="W1183" s="47">
        <f t="shared" si="77"/>
        <v>19072.922835056444</v>
      </c>
      <c r="Z1183" s="54"/>
    </row>
    <row r="1184" spans="5:26" x14ac:dyDescent="0.2">
      <c r="E1184" s="13">
        <v>99326</v>
      </c>
      <c r="F1184" s="13" t="s">
        <v>73</v>
      </c>
      <c r="G1184" s="47">
        <v>0</v>
      </c>
      <c r="H1184" s="47">
        <v>0</v>
      </c>
      <c r="I1184" s="47">
        <v>0</v>
      </c>
      <c r="J1184" s="47">
        <v>0</v>
      </c>
      <c r="K1184" s="47">
        <v>0</v>
      </c>
      <c r="L1184" s="47">
        <v>0</v>
      </c>
      <c r="M1184" s="47">
        <v>2</v>
      </c>
      <c r="N1184" s="47">
        <v>0.59599999999999997</v>
      </c>
      <c r="O1184" s="47">
        <v>0.59599999999999997</v>
      </c>
      <c r="P1184" s="38" t="str">
        <f t="shared" si="75"/>
        <v/>
      </c>
      <c r="R1184" s="38">
        <f t="shared" si="76"/>
        <v>0.1</v>
      </c>
      <c r="S1184" s="38"/>
      <c r="T1184" s="47">
        <v>617796.84835291526</v>
      </c>
      <c r="U1184" s="47"/>
      <c r="V1184" s="47">
        <f t="shared" si="74"/>
        <v>617796.84835291526</v>
      </c>
      <c r="W1184" s="47">
        <f t="shared" si="77"/>
        <v>61779.684835291526</v>
      </c>
      <c r="Z1184" s="54"/>
    </row>
    <row r="1185" spans="5:26" x14ac:dyDescent="0.2">
      <c r="E1185" s="13">
        <v>99325</v>
      </c>
      <c r="F1185" s="13" t="s">
        <v>73</v>
      </c>
      <c r="G1185" s="47">
        <v>0</v>
      </c>
      <c r="H1185" s="47">
        <v>0</v>
      </c>
      <c r="I1185" s="47">
        <v>0</v>
      </c>
      <c r="J1185" s="47">
        <v>0</v>
      </c>
      <c r="K1185" s="47">
        <v>0</v>
      </c>
      <c r="L1185" s="47">
        <v>0</v>
      </c>
      <c r="M1185" s="47">
        <v>2</v>
      </c>
      <c r="N1185" s="47">
        <v>0.154</v>
      </c>
      <c r="O1185" s="47">
        <v>0.154</v>
      </c>
      <c r="P1185" s="38" t="str">
        <f t="shared" si="75"/>
        <v/>
      </c>
      <c r="R1185" s="38">
        <f t="shared" si="76"/>
        <v>0.1</v>
      </c>
      <c r="S1185" s="38"/>
      <c r="T1185" s="47">
        <v>159632.07155427677</v>
      </c>
      <c r="U1185" s="47"/>
      <c r="V1185" s="47">
        <f t="shared" si="74"/>
        <v>159632.07155427677</v>
      </c>
      <c r="W1185" s="47">
        <f t="shared" si="77"/>
        <v>15963.207155427677</v>
      </c>
      <c r="Z1185" s="54"/>
    </row>
    <row r="1186" spans="5:26" x14ac:dyDescent="0.2">
      <c r="E1186" s="13">
        <v>99324</v>
      </c>
      <c r="F1186" s="13" t="s">
        <v>73</v>
      </c>
      <c r="G1186" s="47">
        <v>0</v>
      </c>
      <c r="H1186" s="47">
        <v>0</v>
      </c>
      <c r="I1186" s="47">
        <v>0</v>
      </c>
      <c r="J1186" s="47">
        <v>0</v>
      </c>
      <c r="K1186" s="47">
        <v>0</v>
      </c>
      <c r="L1186" s="47">
        <v>0</v>
      </c>
      <c r="M1186" s="47">
        <v>2</v>
      </c>
      <c r="N1186" s="47">
        <v>0.78</v>
      </c>
      <c r="O1186" s="47">
        <v>0.78</v>
      </c>
      <c r="P1186" s="38" t="str">
        <f t="shared" si="75"/>
        <v/>
      </c>
      <c r="R1186" s="38">
        <f t="shared" si="76"/>
        <v>0.1</v>
      </c>
      <c r="S1186" s="38"/>
      <c r="T1186" s="47">
        <v>808526.07670347975</v>
      </c>
      <c r="U1186" s="47"/>
      <c r="V1186" s="47">
        <f t="shared" si="74"/>
        <v>808526.07670347975</v>
      </c>
      <c r="W1186" s="47">
        <f t="shared" si="77"/>
        <v>80852.607670347978</v>
      </c>
      <c r="Z1186" s="54"/>
    </row>
    <row r="1187" spans="5:26" x14ac:dyDescent="0.2">
      <c r="E1187" s="13">
        <v>99323</v>
      </c>
      <c r="F1187" s="13" t="s">
        <v>73</v>
      </c>
      <c r="G1187" s="47">
        <v>0</v>
      </c>
      <c r="H1187" s="47">
        <v>0</v>
      </c>
      <c r="I1187" s="47">
        <v>0</v>
      </c>
      <c r="J1187" s="47">
        <v>0</v>
      </c>
      <c r="K1187" s="47">
        <v>0</v>
      </c>
      <c r="L1187" s="47">
        <v>0</v>
      </c>
      <c r="M1187" s="47">
        <v>2</v>
      </c>
      <c r="N1187" s="47">
        <v>1.7999999999999999E-2</v>
      </c>
      <c r="O1187" s="47">
        <v>1.7999999999999999E-2</v>
      </c>
      <c r="P1187" s="38" t="str">
        <f t="shared" si="75"/>
        <v/>
      </c>
      <c r="R1187" s="38">
        <f t="shared" si="76"/>
        <v>0.1</v>
      </c>
      <c r="S1187" s="38"/>
      <c r="T1187" s="47">
        <v>18658.294077772611</v>
      </c>
      <c r="U1187" s="47"/>
      <c r="V1187" s="47">
        <f t="shared" si="74"/>
        <v>18658.294077772611</v>
      </c>
      <c r="W1187" s="47">
        <f t="shared" si="77"/>
        <v>1865.8294077772612</v>
      </c>
      <c r="Z1187" s="54"/>
    </row>
    <row r="1188" spans="5:26" x14ac:dyDescent="0.2">
      <c r="E1188" s="13">
        <v>99322</v>
      </c>
      <c r="F1188" s="13" t="s">
        <v>73</v>
      </c>
      <c r="G1188" s="47">
        <v>0</v>
      </c>
      <c r="H1188" s="47">
        <v>0</v>
      </c>
      <c r="I1188" s="47">
        <v>0</v>
      </c>
      <c r="J1188" s="47">
        <v>0</v>
      </c>
      <c r="K1188" s="47">
        <v>0</v>
      </c>
      <c r="L1188" s="47">
        <v>0</v>
      </c>
      <c r="M1188" s="47">
        <v>2</v>
      </c>
      <c r="N1188" s="47">
        <v>0.78800000000000003</v>
      </c>
      <c r="O1188" s="47">
        <v>0.78800000000000003</v>
      </c>
      <c r="P1188" s="38" t="str">
        <f t="shared" si="75"/>
        <v/>
      </c>
      <c r="R1188" s="38">
        <f t="shared" si="76"/>
        <v>0.1</v>
      </c>
      <c r="S1188" s="38"/>
      <c r="T1188" s="47">
        <v>816818.65184915648</v>
      </c>
      <c r="U1188" s="47"/>
      <c r="V1188" s="47">
        <f t="shared" si="74"/>
        <v>816818.65184915648</v>
      </c>
      <c r="W1188" s="47">
        <f t="shared" si="77"/>
        <v>81681.865184915659</v>
      </c>
      <c r="Z1188" s="54"/>
    </row>
    <row r="1189" spans="5:26" x14ac:dyDescent="0.2">
      <c r="E1189" s="13">
        <v>99321</v>
      </c>
      <c r="F1189" s="13" t="s">
        <v>73</v>
      </c>
      <c r="G1189" s="47">
        <v>0</v>
      </c>
      <c r="H1189" s="47">
        <v>0</v>
      </c>
      <c r="I1189" s="47">
        <v>0</v>
      </c>
      <c r="J1189" s="47">
        <v>0</v>
      </c>
      <c r="K1189" s="47">
        <v>0</v>
      </c>
      <c r="L1189" s="47">
        <v>0</v>
      </c>
      <c r="M1189" s="47">
        <v>2</v>
      </c>
      <c r="N1189" s="47">
        <v>0.88600000000000001</v>
      </c>
      <c r="O1189" s="47">
        <v>0.88600000000000001</v>
      </c>
      <c r="P1189" s="38" t="str">
        <f t="shared" si="75"/>
        <v/>
      </c>
      <c r="R1189" s="38">
        <f t="shared" si="76"/>
        <v>0.1</v>
      </c>
      <c r="S1189" s="38"/>
      <c r="T1189" s="47">
        <v>918402.69738369621</v>
      </c>
      <c r="U1189" s="47"/>
      <c r="V1189" s="47">
        <f t="shared" si="74"/>
        <v>918402.69738369621</v>
      </c>
      <c r="W1189" s="47">
        <f t="shared" si="77"/>
        <v>91840.269738369621</v>
      </c>
      <c r="Z1189" s="54"/>
    </row>
    <row r="1190" spans="5:26" x14ac:dyDescent="0.2">
      <c r="E1190" s="13">
        <v>99320</v>
      </c>
      <c r="F1190" s="13" t="s">
        <v>73</v>
      </c>
      <c r="G1190" s="47">
        <v>0</v>
      </c>
      <c r="H1190" s="47">
        <v>0</v>
      </c>
      <c r="I1190" s="47">
        <v>0</v>
      </c>
      <c r="J1190" s="47">
        <v>0</v>
      </c>
      <c r="K1190" s="47">
        <v>0</v>
      </c>
      <c r="L1190" s="47">
        <v>0</v>
      </c>
      <c r="M1190" s="47">
        <v>2</v>
      </c>
      <c r="N1190" s="47">
        <v>0.184</v>
      </c>
      <c r="O1190" s="47">
        <v>0.184</v>
      </c>
      <c r="P1190" s="38" t="str">
        <f t="shared" si="75"/>
        <v/>
      </c>
      <c r="R1190" s="38">
        <f t="shared" si="76"/>
        <v>0.1</v>
      </c>
      <c r="S1190" s="38"/>
      <c r="T1190" s="47">
        <v>190729.22835056443</v>
      </c>
      <c r="U1190" s="47"/>
      <c r="V1190" s="47">
        <f t="shared" si="74"/>
        <v>190729.22835056443</v>
      </c>
      <c r="W1190" s="47">
        <f t="shared" si="77"/>
        <v>19072.922835056444</v>
      </c>
      <c r="Z1190" s="54"/>
    </row>
    <row r="1191" spans="5:26" x14ac:dyDescent="0.2">
      <c r="E1191" s="13">
        <v>99319</v>
      </c>
      <c r="F1191" s="13" t="s">
        <v>73</v>
      </c>
      <c r="G1191" s="47">
        <v>0</v>
      </c>
      <c r="H1191" s="47">
        <v>0</v>
      </c>
      <c r="I1191" s="47">
        <v>0</v>
      </c>
      <c r="J1191" s="47">
        <v>0</v>
      </c>
      <c r="K1191" s="47">
        <v>0</v>
      </c>
      <c r="L1191" s="47">
        <v>0</v>
      </c>
      <c r="M1191" s="47">
        <v>2</v>
      </c>
      <c r="N1191" s="47">
        <v>1.74</v>
      </c>
      <c r="O1191" s="47">
        <v>1.74</v>
      </c>
      <c r="P1191" s="38" t="str">
        <f t="shared" si="75"/>
        <v/>
      </c>
      <c r="R1191" s="38">
        <f t="shared" si="76"/>
        <v>0.1</v>
      </c>
      <c r="S1191" s="38"/>
      <c r="T1191" s="47">
        <v>1803635.0941846857</v>
      </c>
      <c r="U1191" s="47"/>
      <c r="V1191" s="47">
        <f t="shared" si="74"/>
        <v>1803635.0941846857</v>
      </c>
      <c r="W1191" s="47">
        <f t="shared" si="77"/>
        <v>180363.50941846857</v>
      </c>
      <c r="Z1191" s="54"/>
    </row>
    <row r="1192" spans="5:26" x14ac:dyDescent="0.2">
      <c r="E1192" s="13">
        <v>99318</v>
      </c>
      <c r="F1192" s="13" t="s">
        <v>73</v>
      </c>
      <c r="G1192" s="47">
        <v>0</v>
      </c>
      <c r="H1192" s="47">
        <v>0</v>
      </c>
      <c r="I1192" s="47">
        <v>0</v>
      </c>
      <c r="J1192" s="47">
        <v>0</v>
      </c>
      <c r="K1192" s="47">
        <v>0</v>
      </c>
      <c r="L1192" s="47">
        <v>0</v>
      </c>
      <c r="M1192" s="47">
        <v>2</v>
      </c>
      <c r="N1192" s="47">
        <v>9.8000000000000004E-2</v>
      </c>
      <c r="O1192" s="47">
        <v>9.8000000000000004E-2</v>
      </c>
      <c r="P1192" s="38" t="str">
        <f t="shared" si="75"/>
        <v/>
      </c>
      <c r="R1192" s="38">
        <f t="shared" si="76"/>
        <v>0.1</v>
      </c>
      <c r="S1192" s="38"/>
      <c r="T1192" s="47">
        <v>101584.04553453976</v>
      </c>
      <c r="U1192" s="47"/>
      <c r="V1192" s="47">
        <f t="shared" si="74"/>
        <v>101584.04553453976</v>
      </c>
      <c r="W1192" s="47">
        <f t="shared" si="77"/>
        <v>10158.404553453976</v>
      </c>
      <c r="Z1192" s="54"/>
    </row>
    <row r="1193" spans="5:26" x14ac:dyDescent="0.2">
      <c r="E1193" s="13">
        <v>99317</v>
      </c>
      <c r="F1193" s="13" t="s">
        <v>73</v>
      </c>
      <c r="G1193" s="47">
        <v>0</v>
      </c>
      <c r="H1193" s="47">
        <v>0</v>
      </c>
      <c r="I1193" s="47">
        <v>0</v>
      </c>
      <c r="J1193" s="47">
        <v>0</v>
      </c>
      <c r="K1193" s="47">
        <v>0</v>
      </c>
      <c r="L1193" s="47">
        <v>0</v>
      </c>
      <c r="M1193" s="47">
        <v>2</v>
      </c>
      <c r="N1193" s="47">
        <v>0.152</v>
      </c>
      <c r="O1193" s="47">
        <v>0.152</v>
      </c>
      <c r="P1193" s="38" t="str">
        <f t="shared" si="75"/>
        <v/>
      </c>
      <c r="R1193" s="38">
        <f t="shared" si="76"/>
        <v>0.1</v>
      </c>
      <c r="S1193" s="38"/>
      <c r="T1193" s="47">
        <v>157558.92776785759</v>
      </c>
      <c r="U1193" s="47"/>
      <c r="V1193" s="47">
        <f t="shared" si="74"/>
        <v>157558.92776785759</v>
      </c>
      <c r="W1193" s="47">
        <f t="shared" si="77"/>
        <v>15755.89277678576</v>
      </c>
      <c r="Z1193" s="54"/>
    </row>
    <row r="1194" spans="5:26" x14ac:dyDescent="0.2">
      <c r="E1194" s="13">
        <v>99316</v>
      </c>
      <c r="F1194" s="13" t="s">
        <v>73</v>
      </c>
      <c r="G1194" s="47">
        <v>0</v>
      </c>
      <c r="H1194" s="47">
        <v>0</v>
      </c>
      <c r="I1194" s="47">
        <v>0</v>
      </c>
      <c r="J1194" s="47">
        <v>0</v>
      </c>
      <c r="K1194" s="47">
        <v>0</v>
      </c>
      <c r="L1194" s="47">
        <v>0</v>
      </c>
      <c r="M1194" s="47">
        <v>2</v>
      </c>
      <c r="N1194" s="47">
        <v>0.52200000000000002</v>
      </c>
      <c r="O1194" s="47">
        <v>0.52200000000000002</v>
      </c>
      <c r="P1194" s="38" t="str">
        <f t="shared" si="75"/>
        <v/>
      </c>
      <c r="R1194" s="38">
        <f t="shared" si="76"/>
        <v>0.1</v>
      </c>
      <c r="S1194" s="38"/>
      <c r="T1194" s="47">
        <v>541090.5282554056</v>
      </c>
      <c r="U1194" s="47"/>
      <c r="V1194" s="47">
        <f t="shared" si="74"/>
        <v>541090.5282554056</v>
      </c>
      <c r="W1194" s="47">
        <f t="shared" si="77"/>
        <v>54109.052825540566</v>
      </c>
      <c r="Z1194" s="54"/>
    </row>
    <row r="1195" spans="5:26" x14ac:dyDescent="0.2">
      <c r="E1195" s="13">
        <v>99315</v>
      </c>
      <c r="F1195" s="13" t="s">
        <v>73</v>
      </c>
      <c r="G1195" s="47">
        <v>0</v>
      </c>
      <c r="H1195" s="47">
        <v>0</v>
      </c>
      <c r="I1195" s="47">
        <v>0</v>
      </c>
      <c r="J1195" s="47">
        <v>0</v>
      </c>
      <c r="K1195" s="47">
        <v>0</v>
      </c>
      <c r="L1195" s="47">
        <v>0</v>
      </c>
      <c r="M1195" s="47">
        <v>2</v>
      </c>
      <c r="N1195" s="47">
        <v>2.1739999999999999</v>
      </c>
      <c r="O1195" s="47">
        <v>2.1739999999999999</v>
      </c>
      <c r="P1195" s="38" t="str">
        <f t="shared" si="75"/>
        <v/>
      </c>
      <c r="R1195" s="38">
        <f t="shared" si="76"/>
        <v>0.1</v>
      </c>
      <c r="S1195" s="38"/>
      <c r="T1195" s="47">
        <v>2093875.2242833704</v>
      </c>
      <c r="U1195" s="47"/>
      <c r="V1195" s="47">
        <f t="shared" si="74"/>
        <v>2093875.2242833704</v>
      </c>
      <c r="W1195" s="47">
        <f t="shared" si="77"/>
        <v>209387.52242833705</v>
      </c>
      <c r="Z1195" s="54"/>
    </row>
    <row r="1196" spans="5:26" x14ac:dyDescent="0.2">
      <c r="E1196" s="13">
        <v>99314</v>
      </c>
      <c r="F1196" s="13" t="s">
        <v>73</v>
      </c>
      <c r="G1196" s="47">
        <v>0</v>
      </c>
      <c r="H1196" s="47">
        <v>0</v>
      </c>
      <c r="I1196" s="47">
        <v>0</v>
      </c>
      <c r="J1196" s="47">
        <v>0</v>
      </c>
      <c r="K1196" s="47">
        <v>0</v>
      </c>
      <c r="L1196" s="47">
        <v>0</v>
      </c>
      <c r="M1196" s="47">
        <v>2</v>
      </c>
      <c r="N1196" s="47">
        <v>1.48</v>
      </c>
      <c r="O1196" s="47">
        <v>1.48</v>
      </c>
      <c r="P1196" s="38" t="str">
        <f t="shared" si="75"/>
        <v/>
      </c>
      <c r="R1196" s="38">
        <f t="shared" si="76"/>
        <v>0.1</v>
      </c>
      <c r="S1196" s="38"/>
      <c r="T1196" s="47">
        <v>1534126.4019501924</v>
      </c>
      <c r="U1196" s="47"/>
      <c r="V1196" s="47">
        <f t="shared" si="74"/>
        <v>1534126.4019501924</v>
      </c>
      <c r="W1196" s="47">
        <f t="shared" si="77"/>
        <v>153412.64019501925</v>
      </c>
      <c r="Z1196" s="54"/>
    </row>
    <row r="1197" spans="5:26" x14ac:dyDescent="0.2">
      <c r="E1197" s="13">
        <v>99313</v>
      </c>
      <c r="F1197" s="13" t="s">
        <v>73</v>
      </c>
      <c r="G1197" s="47">
        <v>4.1760000000000002</v>
      </c>
      <c r="H1197" s="47">
        <v>0</v>
      </c>
      <c r="I1197" s="47">
        <v>0</v>
      </c>
      <c r="J1197" s="47">
        <v>0</v>
      </c>
      <c r="K1197" s="47">
        <v>0</v>
      </c>
      <c r="L1197" s="47">
        <v>4.1760000000000002</v>
      </c>
      <c r="M1197" s="47">
        <v>2</v>
      </c>
      <c r="N1197" s="47">
        <v>4.1760000000000002</v>
      </c>
      <c r="O1197" s="47">
        <v>0</v>
      </c>
      <c r="P1197" s="38">
        <f t="shared" si="75"/>
        <v>0.65</v>
      </c>
      <c r="R1197" s="38">
        <f t="shared" si="76"/>
        <v>0.65</v>
      </c>
      <c r="S1197" s="38"/>
      <c r="T1197" s="47">
        <v>4328724.2260432448</v>
      </c>
      <c r="U1197" s="47"/>
      <c r="V1197" s="47">
        <f t="shared" si="74"/>
        <v>4328724.2260432448</v>
      </c>
      <c r="W1197" s="47">
        <f t="shared" si="77"/>
        <v>2813670.7469281093</v>
      </c>
      <c r="Z1197" s="54"/>
    </row>
    <row r="1198" spans="5:26" x14ac:dyDescent="0.2">
      <c r="E1198" s="13">
        <v>99312</v>
      </c>
      <c r="F1198" s="13" t="s">
        <v>73</v>
      </c>
      <c r="G1198" s="47">
        <v>47.835999999999999</v>
      </c>
      <c r="H1198" s="47">
        <v>0.85</v>
      </c>
      <c r="I1198" s="47">
        <v>0</v>
      </c>
      <c r="J1198" s="47">
        <v>0</v>
      </c>
      <c r="K1198" s="47">
        <v>0</v>
      </c>
      <c r="L1198" s="47">
        <v>48.686</v>
      </c>
      <c r="M1198" s="47">
        <v>2</v>
      </c>
      <c r="N1198" s="47">
        <v>48.686</v>
      </c>
      <c r="O1198" s="47">
        <v>0</v>
      </c>
      <c r="P1198" s="38">
        <f t="shared" si="75"/>
        <v>0.64519882512426574</v>
      </c>
      <c r="R1198" s="38">
        <f t="shared" si="76"/>
        <v>0.64519882512426574</v>
      </c>
      <c r="S1198" s="38"/>
      <c r="T1198" s="47">
        <v>50466539.192802072</v>
      </c>
      <c r="U1198" s="47"/>
      <c r="V1198" s="47">
        <f t="shared" si="74"/>
        <v>50466539.192802072</v>
      </c>
      <c r="W1198" s="47">
        <f t="shared" si="77"/>
        <v>32560951.795283608</v>
      </c>
      <c r="Z1198" s="54"/>
    </row>
    <row r="1199" spans="5:26" x14ac:dyDescent="0.2">
      <c r="E1199" s="13">
        <v>99311</v>
      </c>
      <c r="F1199" s="13" t="s">
        <v>73</v>
      </c>
      <c r="G1199" s="47">
        <v>0</v>
      </c>
      <c r="H1199" s="47">
        <v>0</v>
      </c>
      <c r="I1199" s="47">
        <v>0</v>
      </c>
      <c r="J1199" s="47">
        <v>0</v>
      </c>
      <c r="K1199" s="47">
        <v>0</v>
      </c>
      <c r="L1199" s="47">
        <v>0</v>
      </c>
      <c r="M1199" s="47">
        <v>2</v>
      </c>
      <c r="N1199" s="47">
        <v>0.68200000000000005</v>
      </c>
      <c r="O1199" s="47">
        <v>0.68200000000000005</v>
      </c>
      <c r="P1199" s="38" t="str">
        <f t="shared" si="75"/>
        <v/>
      </c>
      <c r="R1199" s="38">
        <f t="shared" si="76"/>
        <v>0.1</v>
      </c>
      <c r="S1199" s="38"/>
      <c r="T1199" s="47">
        <v>706942.03116894001</v>
      </c>
      <c r="U1199" s="47"/>
      <c r="V1199" s="47">
        <f t="shared" si="74"/>
        <v>706942.03116894001</v>
      </c>
      <c r="W1199" s="47">
        <f t="shared" si="77"/>
        <v>70694.203116894001</v>
      </c>
      <c r="Z1199" s="54"/>
    </row>
    <row r="1200" spans="5:26" x14ac:dyDescent="0.2">
      <c r="E1200" s="13">
        <v>99310</v>
      </c>
      <c r="F1200" s="13" t="s">
        <v>73</v>
      </c>
      <c r="G1200" s="47">
        <v>0</v>
      </c>
      <c r="H1200" s="47">
        <v>0</v>
      </c>
      <c r="I1200" s="47">
        <v>0</v>
      </c>
      <c r="J1200" s="47">
        <v>0</v>
      </c>
      <c r="K1200" s="47">
        <v>0</v>
      </c>
      <c r="L1200" s="47">
        <v>0</v>
      </c>
      <c r="M1200" s="47">
        <v>2</v>
      </c>
      <c r="N1200" s="47">
        <v>2.1040000000000001</v>
      </c>
      <c r="O1200" s="47">
        <v>2.1040000000000001</v>
      </c>
      <c r="P1200" s="38" t="str">
        <f t="shared" si="75"/>
        <v/>
      </c>
      <c r="R1200" s="38">
        <f t="shared" si="76"/>
        <v>0.1</v>
      </c>
      <c r="S1200" s="38"/>
      <c r="T1200" s="47">
        <v>2180947.2633129759</v>
      </c>
      <c r="U1200" s="47"/>
      <c r="V1200" s="47">
        <f t="shared" si="74"/>
        <v>2180947.2633129759</v>
      </c>
      <c r="W1200" s="47">
        <f t="shared" si="77"/>
        <v>218094.7263312976</v>
      </c>
      <c r="Z1200" s="54"/>
    </row>
    <row r="1201" spans="5:26" x14ac:dyDescent="0.2">
      <c r="E1201" s="13">
        <v>99309</v>
      </c>
      <c r="F1201" s="13" t="s">
        <v>73</v>
      </c>
      <c r="G1201" s="47">
        <v>0</v>
      </c>
      <c r="H1201" s="47">
        <v>0</v>
      </c>
      <c r="I1201" s="47">
        <v>0</v>
      </c>
      <c r="J1201" s="47">
        <v>0</v>
      </c>
      <c r="K1201" s="47">
        <v>0</v>
      </c>
      <c r="L1201" s="47">
        <v>0</v>
      </c>
      <c r="M1201" s="47">
        <v>2</v>
      </c>
      <c r="N1201" s="47">
        <v>2.1040000000000001</v>
      </c>
      <c r="O1201" s="47">
        <v>2.1040000000000001</v>
      </c>
      <c r="P1201" s="38" t="str">
        <f t="shared" si="75"/>
        <v/>
      </c>
      <c r="R1201" s="38">
        <f t="shared" si="76"/>
        <v>0.1</v>
      </c>
      <c r="S1201" s="38"/>
      <c r="T1201" s="47">
        <v>0</v>
      </c>
      <c r="U1201" s="47"/>
      <c r="V1201" s="47">
        <f t="shared" si="74"/>
        <v>0</v>
      </c>
      <c r="W1201" s="47">
        <f t="shared" si="77"/>
        <v>0</v>
      </c>
      <c r="Z1201" s="54"/>
    </row>
    <row r="1202" spans="5:26" x14ac:dyDescent="0.2">
      <c r="E1202" s="13">
        <v>99308</v>
      </c>
      <c r="F1202" s="13" t="s">
        <v>73</v>
      </c>
      <c r="G1202" s="47">
        <v>0</v>
      </c>
      <c r="H1202" s="47">
        <v>0</v>
      </c>
      <c r="I1202" s="47">
        <v>0</v>
      </c>
      <c r="J1202" s="47">
        <v>0</v>
      </c>
      <c r="K1202" s="47">
        <v>0</v>
      </c>
      <c r="L1202" s="47">
        <v>0</v>
      </c>
      <c r="M1202" s="47">
        <v>2</v>
      </c>
      <c r="N1202" s="47">
        <v>1.8640000000000001</v>
      </c>
      <c r="O1202" s="47">
        <v>1.8640000000000001</v>
      </c>
      <c r="P1202" s="38" t="str">
        <f t="shared" si="75"/>
        <v/>
      </c>
      <c r="R1202" s="38">
        <f t="shared" si="76"/>
        <v>0.1</v>
      </c>
      <c r="S1202" s="38"/>
      <c r="T1202" s="47">
        <v>1932170.0089426748</v>
      </c>
      <c r="U1202" s="47"/>
      <c r="V1202" s="47">
        <f t="shared" si="74"/>
        <v>1932170.0089426748</v>
      </c>
      <c r="W1202" s="47">
        <f t="shared" si="77"/>
        <v>193217.00089426749</v>
      </c>
      <c r="Z1202" s="54"/>
    </row>
    <row r="1203" spans="5:26" x14ac:dyDescent="0.2">
      <c r="E1203" s="13">
        <v>99307</v>
      </c>
      <c r="F1203" s="13" t="s">
        <v>73</v>
      </c>
      <c r="G1203" s="47">
        <v>3.99</v>
      </c>
      <c r="H1203" s="47">
        <v>0.66</v>
      </c>
      <c r="I1203" s="47">
        <v>0</v>
      </c>
      <c r="J1203" s="47">
        <v>0</v>
      </c>
      <c r="K1203" s="47">
        <v>0</v>
      </c>
      <c r="L1203" s="47">
        <v>4.6500000000000004</v>
      </c>
      <c r="M1203" s="47">
        <v>2</v>
      </c>
      <c r="N1203" s="47">
        <v>4.6500000000000004</v>
      </c>
      <c r="O1203" s="47">
        <v>0</v>
      </c>
      <c r="P1203" s="38">
        <f t="shared" si="75"/>
        <v>0.61096774193548387</v>
      </c>
      <c r="R1203" s="38">
        <f t="shared" si="76"/>
        <v>0.61096774193548387</v>
      </c>
      <c r="S1203" s="38"/>
      <c r="T1203" s="47">
        <v>4820059.3034245912</v>
      </c>
      <c r="U1203" s="47"/>
      <c r="V1203" s="47">
        <f t="shared" si="74"/>
        <v>4820059.3034245912</v>
      </c>
      <c r="W1203" s="47">
        <f t="shared" si="77"/>
        <v>2944900.7486084439</v>
      </c>
      <c r="Z1203" s="54"/>
    </row>
    <row r="1204" spans="5:26" x14ac:dyDescent="0.2">
      <c r="E1204" s="13">
        <v>99306</v>
      </c>
      <c r="F1204" s="13" t="s">
        <v>73</v>
      </c>
      <c r="G1204" s="47">
        <v>33.993000000000002</v>
      </c>
      <c r="H1204" s="47">
        <v>0.75</v>
      </c>
      <c r="I1204" s="47">
        <v>3.863</v>
      </c>
      <c r="J1204" s="47">
        <v>1.9</v>
      </c>
      <c r="K1204" s="47">
        <v>0</v>
      </c>
      <c r="L1204" s="47">
        <v>40.506</v>
      </c>
      <c r="M1204" s="47">
        <v>2</v>
      </c>
      <c r="N1204" s="47">
        <v>40.506</v>
      </c>
      <c r="O1204" s="47">
        <v>0</v>
      </c>
      <c r="P1204" s="38">
        <f t="shared" si="75"/>
        <v>0.57380943563916464</v>
      </c>
      <c r="R1204" s="38">
        <f t="shared" si="76"/>
        <v>0.57380943563916464</v>
      </c>
      <c r="S1204" s="38"/>
      <c r="T1204" s="47">
        <v>41987381.106347628</v>
      </c>
      <c r="U1204" s="47"/>
      <c r="V1204" s="47">
        <f t="shared" si="74"/>
        <v>41987381.106347628</v>
      </c>
      <c r="W1204" s="47">
        <f t="shared" si="77"/>
        <v>24092755.456599858</v>
      </c>
      <c r="Z1204" s="54"/>
    </row>
    <row r="1205" spans="5:26" x14ac:dyDescent="0.2">
      <c r="E1205" s="13">
        <v>99305</v>
      </c>
      <c r="F1205" s="13" t="s">
        <v>73</v>
      </c>
      <c r="G1205" s="47">
        <v>0</v>
      </c>
      <c r="H1205" s="47">
        <v>0</v>
      </c>
      <c r="I1205" s="47">
        <v>0</v>
      </c>
      <c r="J1205" s="47">
        <v>0</v>
      </c>
      <c r="K1205" s="47">
        <v>0</v>
      </c>
      <c r="L1205" s="47">
        <v>0</v>
      </c>
      <c r="M1205" s="47">
        <v>2</v>
      </c>
      <c r="N1205" s="47">
        <v>0.112</v>
      </c>
      <c r="O1205" s="47">
        <v>0.112</v>
      </c>
      <c r="P1205" s="38" t="str">
        <f t="shared" si="75"/>
        <v/>
      </c>
      <c r="R1205" s="38">
        <f t="shared" si="76"/>
        <v>0.1</v>
      </c>
      <c r="S1205" s="38"/>
      <c r="T1205" s="47">
        <v>116096.05203947403</v>
      </c>
      <c r="U1205" s="47"/>
      <c r="V1205" s="47">
        <f t="shared" si="74"/>
        <v>116096.05203947403</v>
      </c>
      <c r="W1205" s="47">
        <f t="shared" si="77"/>
        <v>11609.605203947403</v>
      </c>
      <c r="Z1205" s="54"/>
    </row>
    <row r="1206" spans="5:26" x14ac:dyDescent="0.2">
      <c r="E1206" s="13">
        <v>99304</v>
      </c>
      <c r="F1206" s="13" t="s">
        <v>73</v>
      </c>
      <c r="G1206" s="47">
        <v>0</v>
      </c>
      <c r="H1206" s="47">
        <v>0</v>
      </c>
      <c r="I1206" s="47">
        <v>0</v>
      </c>
      <c r="J1206" s="47">
        <v>0</v>
      </c>
      <c r="K1206" s="47">
        <v>0</v>
      </c>
      <c r="L1206" s="47">
        <v>0</v>
      </c>
      <c r="M1206" s="47">
        <v>2</v>
      </c>
      <c r="N1206" s="47">
        <v>1.954</v>
      </c>
      <c r="O1206" s="47">
        <v>1.954</v>
      </c>
      <c r="P1206" s="38" t="str">
        <f t="shared" si="75"/>
        <v/>
      </c>
      <c r="R1206" s="38">
        <f t="shared" si="76"/>
        <v>0.1</v>
      </c>
      <c r="S1206" s="38"/>
      <c r="T1206" s="47">
        <v>2025461.4793315374</v>
      </c>
      <c r="U1206" s="47"/>
      <c r="V1206" s="47">
        <f t="shared" si="74"/>
        <v>2025461.4793315374</v>
      </c>
      <c r="W1206" s="47">
        <f t="shared" si="77"/>
        <v>202546.14793315376</v>
      </c>
      <c r="Z1206" s="54"/>
    </row>
    <row r="1207" spans="5:26" x14ac:dyDescent="0.2">
      <c r="E1207" s="13">
        <v>99303</v>
      </c>
      <c r="F1207" s="13" t="s">
        <v>73</v>
      </c>
      <c r="G1207" s="47">
        <v>0</v>
      </c>
      <c r="H1207" s="47">
        <v>0</v>
      </c>
      <c r="I1207" s="47">
        <v>0</v>
      </c>
      <c r="J1207" s="47">
        <v>0</v>
      </c>
      <c r="K1207" s="47">
        <v>0</v>
      </c>
      <c r="L1207" s="47">
        <v>0</v>
      </c>
      <c r="M1207" s="47">
        <v>2</v>
      </c>
      <c r="N1207" s="47">
        <v>0.15</v>
      </c>
      <c r="O1207" s="47">
        <v>0.15</v>
      </c>
      <c r="P1207" s="38" t="str">
        <f t="shared" si="75"/>
        <v/>
      </c>
      <c r="R1207" s="38">
        <f t="shared" si="76"/>
        <v>0.1</v>
      </c>
      <c r="S1207" s="38"/>
      <c r="T1207" s="47">
        <v>155485.78398143841</v>
      </c>
      <c r="U1207" s="47"/>
      <c r="V1207" s="47">
        <f t="shared" si="74"/>
        <v>155485.78398143841</v>
      </c>
      <c r="W1207" s="47">
        <f t="shared" si="77"/>
        <v>15548.578398143842</v>
      </c>
      <c r="Z1207" s="54"/>
    </row>
    <row r="1208" spans="5:26" x14ac:dyDescent="0.2">
      <c r="E1208" s="13">
        <v>99302</v>
      </c>
      <c r="F1208" s="13" t="s">
        <v>73</v>
      </c>
      <c r="G1208" s="47">
        <v>0</v>
      </c>
      <c r="H1208" s="47">
        <v>0</v>
      </c>
      <c r="I1208" s="47">
        <v>0</v>
      </c>
      <c r="J1208" s="47">
        <v>0</v>
      </c>
      <c r="K1208" s="47">
        <v>0</v>
      </c>
      <c r="L1208" s="47">
        <v>0</v>
      </c>
      <c r="M1208" s="47">
        <v>2</v>
      </c>
      <c r="N1208" s="47">
        <v>0.67200000000000004</v>
      </c>
      <c r="O1208" s="47">
        <v>0.67200000000000004</v>
      </c>
      <c r="P1208" s="38" t="str">
        <f t="shared" si="75"/>
        <v/>
      </c>
      <c r="R1208" s="38">
        <f t="shared" si="76"/>
        <v>0.1</v>
      </c>
      <c r="S1208" s="38"/>
      <c r="T1208" s="47">
        <v>696576.3122368441</v>
      </c>
      <c r="U1208" s="47"/>
      <c r="V1208" s="47">
        <f t="shared" si="74"/>
        <v>696576.3122368441</v>
      </c>
      <c r="W1208" s="47">
        <f t="shared" si="77"/>
        <v>69657.63122368441</v>
      </c>
      <c r="Z1208" s="54"/>
    </row>
    <row r="1209" spans="5:26" x14ac:dyDescent="0.2">
      <c r="E1209" s="13">
        <v>99301</v>
      </c>
      <c r="F1209" s="13" t="s">
        <v>73</v>
      </c>
      <c r="G1209" s="47">
        <v>0</v>
      </c>
      <c r="H1209" s="47">
        <v>0</v>
      </c>
      <c r="I1209" s="47">
        <v>0</v>
      </c>
      <c r="J1209" s="47">
        <v>0</v>
      </c>
      <c r="K1209" s="47">
        <v>0</v>
      </c>
      <c r="L1209" s="47">
        <v>0</v>
      </c>
      <c r="M1209" s="47">
        <v>2</v>
      </c>
      <c r="N1209" s="47">
        <v>2.1040000000000001</v>
      </c>
      <c r="O1209" s="47">
        <v>2.1040000000000001</v>
      </c>
      <c r="P1209" s="38" t="str">
        <f t="shared" si="75"/>
        <v/>
      </c>
      <c r="R1209" s="38">
        <f t="shared" si="76"/>
        <v>0.1</v>
      </c>
      <c r="S1209" s="38"/>
      <c r="T1209" s="47">
        <v>782314.162752331</v>
      </c>
      <c r="U1209" s="47"/>
      <c r="V1209" s="47">
        <f t="shared" si="74"/>
        <v>782314.162752331</v>
      </c>
      <c r="W1209" s="47">
        <f t="shared" si="77"/>
        <v>78231.416275233103</v>
      </c>
      <c r="Z1209" s="54"/>
    </row>
    <row r="1210" spans="5:26" x14ac:dyDescent="0.2">
      <c r="E1210" s="13">
        <v>99300</v>
      </c>
      <c r="F1210" s="13" t="s">
        <v>73</v>
      </c>
      <c r="G1210" s="47">
        <v>0</v>
      </c>
      <c r="H1210" s="47">
        <v>0</v>
      </c>
      <c r="I1210" s="47">
        <v>0</v>
      </c>
      <c r="J1210" s="47">
        <v>0</v>
      </c>
      <c r="K1210" s="47">
        <v>0</v>
      </c>
      <c r="L1210" s="47">
        <v>0</v>
      </c>
      <c r="M1210" s="47">
        <v>2</v>
      </c>
      <c r="N1210" s="47">
        <v>1.4059999999999999</v>
      </c>
      <c r="O1210" s="47">
        <v>1.4059999999999999</v>
      </c>
      <c r="P1210" s="38" t="str">
        <f t="shared" si="75"/>
        <v/>
      </c>
      <c r="R1210" s="38">
        <f t="shared" si="76"/>
        <v>0.1</v>
      </c>
      <c r="S1210" s="38"/>
      <c r="T1210" s="47">
        <v>1457420.0818526829</v>
      </c>
      <c r="U1210" s="47"/>
      <c r="V1210" s="47">
        <f t="shared" si="74"/>
        <v>1457420.0818526829</v>
      </c>
      <c r="W1210" s="47">
        <f t="shared" si="77"/>
        <v>145742.00818526829</v>
      </c>
      <c r="Z1210" s="54"/>
    </row>
    <row r="1211" spans="5:26" x14ac:dyDescent="0.2">
      <c r="E1211" s="13">
        <v>99299</v>
      </c>
      <c r="F1211" s="13" t="s">
        <v>73</v>
      </c>
      <c r="G1211" s="47">
        <v>3.4249999999999998</v>
      </c>
      <c r="H1211" s="47">
        <v>0</v>
      </c>
      <c r="I1211" s="47">
        <v>0.75700000000000001</v>
      </c>
      <c r="J1211" s="47">
        <v>0</v>
      </c>
      <c r="K1211" s="47">
        <v>0</v>
      </c>
      <c r="L1211" s="47">
        <v>4.1819999999999995</v>
      </c>
      <c r="M1211" s="47">
        <v>2</v>
      </c>
      <c r="N1211" s="47">
        <v>4.1820000000000004</v>
      </c>
      <c r="O1211" s="47">
        <v>0</v>
      </c>
      <c r="P1211" s="38">
        <f t="shared" si="75"/>
        <v>0.56401841224294591</v>
      </c>
      <c r="R1211" s="38">
        <f t="shared" si="76"/>
        <v>0.56401841224294591</v>
      </c>
      <c r="S1211" s="38"/>
      <c r="T1211" s="47">
        <v>4334943.6574025033</v>
      </c>
      <c r="U1211" s="47"/>
      <c r="V1211" s="47">
        <f t="shared" si="74"/>
        <v>4334943.6574025033</v>
      </c>
      <c r="W1211" s="47">
        <f t="shared" si="77"/>
        <v>2444988.0388107887</v>
      </c>
      <c r="Z1211" s="54"/>
    </row>
    <row r="1212" spans="5:26" x14ac:dyDescent="0.2">
      <c r="E1212" s="13">
        <v>99298</v>
      </c>
      <c r="F1212" s="13" t="s">
        <v>73</v>
      </c>
      <c r="G1212" s="47">
        <v>31.238</v>
      </c>
      <c r="H1212" s="47">
        <v>2.96</v>
      </c>
      <c r="I1212" s="47">
        <v>1.84</v>
      </c>
      <c r="J1212" s="47">
        <v>6.47</v>
      </c>
      <c r="K1212" s="47">
        <v>0</v>
      </c>
      <c r="L1212" s="47">
        <v>42.508000000000003</v>
      </c>
      <c r="M1212" s="47">
        <v>2</v>
      </c>
      <c r="N1212" s="47">
        <v>42.508000000000003</v>
      </c>
      <c r="O1212" s="47">
        <v>0</v>
      </c>
      <c r="P1212" s="38">
        <f t="shared" si="75"/>
        <v>0.52657617389667821</v>
      </c>
      <c r="R1212" s="38">
        <f t="shared" si="76"/>
        <v>0.52657617389667821</v>
      </c>
      <c r="S1212" s="38"/>
      <c r="T1212" s="47">
        <v>44062598.036553226</v>
      </c>
      <c r="U1212" s="47"/>
      <c r="V1212" s="47">
        <f t="shared" si="74"/>
        <v>44062598.036553226</v>
      </c>
      <c r="W1212" s="47">
        <f t="shared" si="77"/>
        <v>23202314.286035486</v>
      </c>
      <c r="Z1212" s="54"/>
    </row>
    <row r="1213" spans="5:26" x14ac:dyDescent="0.2">
      <c r="E1213" s="13">
        <v>99297</v>
      </c>
      <c r="F1213" s="13" t="s">
        <v>73</v>
      </c>
      <c r="G1213" s="47">
        <v>0</v>
      </c>
      <c r="H1213" s="47">
        <v>0</v>
      </c>
      <c r="I1213" s="47">
        <v>0</v>
      </c>
      <c r="J1213" s="47">
        <v>0</v>
      </c>
      <c r="K1213" s="47">
        <v>0</v>
      </c>
      <c r="L1213" s="47">
        <v>0</v>
      </c>
      <c r="M1213" s="47">
        <v>2</v>
      </c>
      <c r="N1213" s="47">
        <v>0.46400000000000002</v>
      </c>
      <c r="O1213" s="47">
        <v>0.46400000000000002</v>
      </c>
      <c r="P1213" s="38" t="str">
        <f t="shared" si="75"/>
        <v/>
      </c>
      <c r="R1213" s="38">
        <f t="shared" si="76"/>
        <v>0.1</v>
      </c>
      <c r="S1213" s="38"/>
      <c r="T1213" s="47">
        <v>480969.35844924947</v>
      </c>
      <c r="U1213" s="47"/>
      <c r="V1213" s="47">
        <f t="shared" si="74"/>
        <v>480969.35844924947</v>
      </c>
      <c r="W1213" s="47">
        <f t="shared" si="77"/>
        <v>48096.935844924948</v>
      </c>
      <c r="Z1213" s="54"/>
    </row>
    <row r="1214" spans="5:26" x14ac:dyDescent="0.2">
      <c r="E1214" s="13">
        <v>99296</v>
      </c>
      <c r="F1214" s="13" t="s">
        <v>73</v>
      </c>
      <c r="G1214" s="47">
        <v>0</v>
      </c>
      <c r="H1214" s="47">
        <v>0</v>
      </c>
      <c r="I1214" s="47">
        <v>0</v>
      </c>
      <c r="J1214" s="47">
        <v>0</v>
      </c>
      <c r="K1214" s="47">
        <v>0</v>
      </c>
      <c r="L1214" s="47">
        <v>0</v>
      </c>
      <c r="M1214" s="47">
        <v>2</v>
      </c>
      <c r="N1214" s="47">
        <v>1.962</v>
      </c>
      <c r="O1214" s="47">
        <v>1.962</v>
      </c>
      <c r="P1214" s="38" t="str">
        <f t="shared" si="75"/>
        <v/>
      </c>
      <c r="R1214" s="38">
        <f t="shared" si="76"/>
        <v>0.1</v>
      </c>
      <c r="S1214" s="38"/>
      <c r="T1214" s="47">
        <v>2033754.0544772143</v>
      </c>
      <c r="U1214" s="47"/>
      <c r="V1214" s="47">
        <f t="shared" si="74"/>
        <v>2033754.0544772143</v>
      </c>
      <c r="W1214" s="47">
        <f t="shared" si="77"/>
        <v>203375.40544772145</v>
      </c>
      <c r="Z1214" s="54"/>
    </row>
    <row r="1215" spans="5:26" x14ac:dyDescent="0.2">
      <c r="E1215" s="13">
        <v>99295</v>
      </c>
      <c r="F1215" s="13" t="s">
        <v>73</v>
      </c>
      <c r="G1215" s="47">
        <v>0</v>
      </c>
      <c r="H1215" s="47">
        <v>0</v>
      </c>
      <c r="I1215" s="47">
        <v>0</v>
      </c>
      <c r="J1215" s="47">
        <v>0</v>
      </c>
      <c r="K1215" s="47">
        <v>0</v>
      </c>
      <c r="L1215" s="47">
        <v>0</v>
      </c>
      <c r="M1215" s="47">
        <v>2</v>
      </c>
      <c r="N1215" s="47">
        <v>0.14799999999999999</v>
      </c>
      <c r="O1215" s="47">
        <v>0.14799999999999999</v>
      </c>
      <c r="P1215" s="38" t="str">
        <f t="shared" si="75"/>
        <v/>
      </c>
      <c r="R1215" s="38">
        <f t="shared" si="76"/>
        <v>0.1</v>
      </c>
      <c r="S1215" s="38"/>
      <c r="T1215" s="47">
        <v>153412.64019501922</v>
      </c>
      <c r="U1215" s="47"/>
      <c r="V1215" s="47">
        <f t="shared" si="74"/>
        <v>153412.64019501922</v>
      </c>
      <c r="W1215" s="47">
        <f t="shared" si="77"/>
        <v>15341.264019501923</v>
      </c>
      <c r="Z1215" s="54"/>
    </row>
    <row r="1216" spans="5:26" x14ac:dyDescent="0.2">
      <c r="E1216" s="13">
        <v>99294</v>
      </c>
      <c r="F1216" s="13" t="s">
        <v>73</v>
      </c>
      <c r="G1216" s="47">
        <v>0</v>
      </c>
      <c r="H1216" s="47">
        <v>0</v>
      </c>
      <c r="I1216" s="47">
        <v>0</v>
      </c>
      <c r="J1216" s="47">
        <v>0</v>
      </c>
      <c r="K1216" s="47">
        <v>0</v>
      </c>
      <c r="L1216" s="47">
        <v>0</v>
      </c>
      <c r="M1216" s="47">
        <v>2</v>
      </c>
      <c r="N1216" s="47">
        <v>0.9</v>
      </c>
      <c r="O1216" s="47">
        <v>0.9</v>
      </c>
      <c r="P1216" s="38" t="str">
        <f t="shared" si="75"/>
        <v/>
      </c>
      <c r="R1216" s="38">
        <f t="shared" si="76"/>
        <v>0.1</v>
      </c>
      <c r="S1216" s="38"/>
      <c r="T1216" s="47">
        <v>932914.70388863026</v>
      </c>
      <c r="U1216" s="47"/>
      <c r="V1216" s="47">
        <f t="shared" si="74"/>
        <v>932914.70388863026</v>
      </c>
      <c r="W1216" s="47">
        <f t="shared" si="77"/>
        <v>93291.470388863032</v>
      </c>
      <c r="Z1216" s="54"/>
    </row>
    <row r="1217" spans="5:26" x14ac:dyDescent="0.2">
      <c r="E1217" s="13">
        <v>99293</v>
      </c>
      <c r="F1217" s="13" t="s">
        <v>73</v>
      </c>
      <c r="G1217" s="47">
        <v>0</v>
      </c>
      <c r="H1217" s="47">
        <v>0</v>
      </c>
      <c r="I1217" s="47">
        <v>0</v>
      </c>
      <c r="J1217" s="47">
        <v>0</v>
      </c>
      <c r="K1217" s="47">
        <v>0</v>
      </c>
      <c r="L1217" s="47">
        <v>0</v>
      </c>
      <c r="M1217" s="47">
        <v>2</v>
      </c>
      <c r="N1217" s="47">
        <v>2.11</v>
      </c>
      <c r="O1217" s="47">
        <v>2.11</v>
      </c>
      <c r="P1217" s="38" t="str">
        <f t="shared" si="75"/>
        <v/>
      </c>
      <c r="R1217" s="38">
        <f t="shared" si="76"/>
        <v>0.1</v>
      </c>
      <c r="S1217" s="38"/>
      <c r="T1217" s="47">
        <v>2187166.6946722334</v>
      </c>
      <c r="U1217" s="47"/>
      <c r="V1217" s="47">
        <f t="shared" si="74"/>
        <v>2187166.6946722334</v>
      </c>
      <c r="W1217" s="47">
        <f t="shared" si="77"/>
        <v>218716.66946722334</v>
      </c>
      <c r="Z1217" s="54"/>
    </row>
    <row r="1218" spans="5:26" x14ac:dyDescent="0.2">
      <c r="E1218" s="13">
        <v>99292</v>
      </c>
      <c r="F1218" s="13" t="s">
        <v>73</v>
      </c>
      <c r="G1218" s="47">
        <v>0</v>
      </c>
      <c r="H1218" s="47">
        <v>0</v>
      </c>
      <c r="I1218" s="47">
        <v>0</v>
      </c>
      <c r="J1218" s="47">
        <v>0</v>
      </c>
      <c r="K1218" s="47">
        <v>0</v>
      </c>
      <c r="L1218" s="47">
        <v>0</v>
      </c>
      <c r="M1218" s="47">
        <v>2</v>
      </c>
      <c r="N1218" s="47">
        <v>1.1539999999999999</v>
      </c>
      <c r="O1218" s="47">
        <v>1.1539999999999999</v>
      </c>
      <c r="P1218" s="38" t="str">
        <f t="shared" si="75"/>
        <v/>
      </c>
      <c r="R1218" s="38">
        <f t="shared" si="76"/>
        <v>0.1</v>
      </c>
      <c r="S1218" s="38"/>
      <c r="T1218" s="47">
        <v>1116834.9813198179</v>
      </c>
      <c r="U1218" s="47"/>
      <c r="V1218" s="47">
        <f t="shared" si="74"/>
        <v>1116834.9813198179</v>
      </c>
      <c r="W1218" s="47">
        <f t="shared" si="77"/>
        <v>111683.4981319818</v>
      </c>
      <c r="Z1218" s="54"/>
    </row>
    <row r="1219" spans="5:26" x14ac:dyDescent="0.2">
      <c r="E1219" s="13">
        <v>99291</v>
      </c>
      <c r="F1219" s="13" t="s">
        <v>73</v>
      </c>
      <c r="G1219" s="47">
        <v>3.984</v>
      </c>
      <c r="H1219" s="47">
        <v>0.18</v>
      </c>
      <c r="I1219" s="47">
        <v>0</v>
      </c>
      <c r="J1219" s="47">
        <v>0</v>
      </c>
      <c r="K1219" s="47">
        <v>0</v>
      </c>
      <c r="L1219" s="47">
        <v>4.1639999999999997</v>
      </c>
      <c r="M1219" s="47">
        <v>2</v>
      </c>
      <c r="N1219" s="47">
        <v>4.1639999999999997</v>
      </c>
      <c r="O1219" s="47">
        <v>0</v>
      </c>
      <c r="P1219" s="38">
        <f t="shared" si="75"/>
        <v>0.63811239193083569</v>
      </c>
      <c r="R1219" s="38">
        <f t="shared" si="76"/>
        <v>0.63811239193083569</v>
      </c>
      <c r="S1219" s="38"/>
      <c r="T1219" s="47">
        <v>4316285.3633247297</v>
      </c>
      <c r="U1219" s="47"/>
      <c r="V1219" s="47">
        <f t="shared" si="74"/>
        <v>4316285.3633247297</v>
      </c>
      <c r="W1219" s="47">
        <f t="shared" si="77"/>
        <v>2754275.1774471994</v>
      </c>
      <c r="Z1219" s="54"/>
    </row>
    <row r="1220" spans="5:26" x14ac:dyDescent="0.2">
      <c r="E1220" s="13">
        <v>99290</v>
      </c>
      <c r="F1220" s="13" t="s">
        <v>73</v>
      </c>
      <c r="G1220" s="47">
        <v>26.552</v>
      </c>
      <c r="H1220" s="47">
        <v>4.71</v>
      </c>
      <c r="I1220" s="47">
        <v>0.63</v>
      </c>
      <c r="J1220" s="47">
        <v>0.64</v>
      </c>
      <c r="K1220" s="47">
        <v>0</v>
      </c>
      <c r="L1220" s="47">
        <v>32.531999999999996</v>
      </c>
      <c r="M1220" s="47">
        <v>2</v>
      </c>
      <c r="N1220" s="47">
        <v>32.531999999999996</v>
      </c>
      <c r="O1220" s="47">
        <v>0</v>
      </c>
      <c r="P1220" s="38">
        <f t="shared" si="75"/>
        <v>0.59016660518873731</v>
      </c>
      <c r="R1220" s="38">
        <f t="shared" si="76"/>
        <v>0.59016660518873731</v>
      </c>
      <c r="S1220" s="38"/>
      <c r="T1220" s="47">
        <v>33721756.829894364</v>
      </c>
      <c r="U1220" s="47"/>
      <c r="V1220" s="47">
        <f t="shared" si="74"/>
        <v>33721756.829894364</v>
      </c>
      <c r="W1220" s="47">
        <f t="shared" si="77"/>
        <v>19901454.749298874</v>
      </c>
      <c r="Z1220" s="54"/>
    </row>
    <row r="1221" spans="5:26" x14ac:dyDescent="0.2">
      <c r="E1221" s="13">
        <v>99289</v>
      </c>
      <c r="F1221" s="13" t="s">
        <v>73</v>
      </c>
      <c r="G1221" s="47">
        <v>0</v>
      </c>
      <c r="H1221" s="47">
        <v>0</v>
      </c>
      <c r="I1221" s="47">
        <v>0</v>
      </c>
      <c r="J1221" s="47">
        <v>0</v>
      </c>
      <c r="K1221" s="47">
        <v>0</v>
      </c>
      <c r="L1221" s="47">
        <v>0</v>
      </c>
      <c r="M1221" s="47">
        <v>2</v>
      </c>
      <c r="N1221" s="47">
        <v>0.26</v>
      </c>
      <c r="O1221" s="47">
        <v>0.26</v>
      </c>
      <c r="P1221" s="38" t="str">
        <f t="shared" si="75"/>
        <v/>
      </c>
      <c r="R1221" s="38">
        <f t="shared" si="76"/>
        <v>0.1</v>
      </c>
      <c r="S1221" s="38"/>
      <c r="T1221" s="47">
        <v>269508.69223449327</v>
      </c>
      <c r="U1221" s="47"/>
      <c r="V1221" s="47">
        <f t="shared" si="74"/>
        <v>269508.69223449327</v>
      </c>
      <c r="W1221" s="47">
        <f t="shared" si="77"/>
        <v>26950.869223449328</v>
      </c>
      <c r="Z1221" s="54"/>
    </row>
    <row r="1222" spans="5:26" x14ac:dyDescent="0.2">
      <c r="E1222" s="13">
        <v>99288</v>
      </c>
      <c r="F1222" s="13" t="s">
        <v>73</v>
      </c>
      <c r="G1222" s="47">
        <v>0</v>
      </c>
      <c r="H1222" s="47">
        <v>0</v>
      </c>
      <c r="I1222" s="47">
        <v>0</v>
      </c>
      <c r="J1222" s="47">
        <v>0</v>
      </c>
      <c r="K1222" s="47">
        <v>0</v>
      </c>
      <c r="L1222" s="47">
        <v>0</v>
      </c>
      <c r="M1222" s="47">
        <v>2</v>
      </c>
      <c r="N1222" s="47">
        <v>0.19400000000000001</v>
      </c>
      <c r="O1222" s="47">
        <v>0.19400000000000001</v>
      </c>
      <c r="P1222" s="38" t="str">
        <f t="shared" si="75"/>
        <v/>
      </c>
      <c r="R1222" s="38">
        <f t="shared" si="76"/>
        <v>0.1</v>
      </c>
      <c r="S1222" s="38"/>
      <c r="T1222" s="47">
        <v>201094.94728266035</v>
      </c>
      <c r="U1222" s="47"/>
      <c r="V1222" s="47">
        <f t="shared" si="74"/>
        <v>201094.94728266035</v>
      </c>
      <c r="W1222" s="47">
        <f t="shared" si="77"/>
        <v>20109.494728266036</v>
      </c>
      <c r="Z1222" s="54"/>
    </row>
    <row r="1223" spans="5:26" x14ac:dyDescent="0.2">
      <c r="E1223" s="13">
        <v>99287</v>
      </c>
      <c r="F1223" s="13" t="s">
        <v>73</v>
      </c>
      <c r="G1223" s="47">
        <v>0</v>
      </c>
      <c r="H1223" s="47">
        <v>0</v>
      </c>
      <c r="I1223" s="47">
        <v>0</v>
      </c>
      <c r="J1223" s="47">
        <v>0</v>
      </c>
      <c r="K1223" s="47">
        <v>0</v>
      </c>
      <c r="L1223" s="47">
        <v>0</v>
      </c>
      <c r="M1223" s="47">
        <v>2</v>
      </c>
      <c r="N1223" s="47">
        <v>1.9139999999999999</v>
      </c>
      <c r="O1223" s="47">
        <v>1.9139999999999999</v>
      </c>
      <c r="P1223" s="38" t="str">
        <f t="shared" si="75"/>
        <v/>
      </c>
      <c r="R1223" s="38">
        <f t="shared" si="76"/>
        <v>0.1</v>
      </c>
      <c r="S1223" s="38"/>
      <c r="T1223" s="47">
        <v>1983998.603603154</v>
      </c>
      <c r="U1223" s="47"/>
      <c r="V1223" s="47">
        <f t="shared" si="74"/>
        <v>1983998.603603154</v>
      </c>
      <c r="W1223" s="47">
        <f t="shared" si="77"/>
        <v>198399.86036031542</v>
      </c>
      <c r="Z1223" s="54"/>
    </row>
    <row r="1224" spans="5:26" x14ac:dyDescent="0.2">
      <c r="E1224" s="13">
        <v>99286</v>
      </c>
      <c r="F1224" s="13" t="s">
        <v>73</v>
      </c>
      <c r="G1224" s="47">
        <v>0</v>
      </c>
      <c r="H1224" s="47">
        <v>0</v>
      </c>
      <c r="I1224" s="47">
        <v>0</v>
      </c>
      <c r="J1224" s="47">
        <v>0</v>
      </c>
      <c r="K1224" s="47">
        <v>0</v>
      </c>
      <c r="L1224" s="47">
        <v>0</v>
      </c>
      <c r="M1224" s="47">
        <v>2</v>
      </c>
      <c r="N1224" s="47">
        <v>1.474</v>
      </c>
      <c r="O1224" s="47">
        <v>1.474</v>
      </c>
      <c r="P1224" s="38" t="str">
        <f t="shared" si="75"/>
        <v/>
      </c>
      <c r="R1224" s="38">
        <f t="shared" si="76"/>
        <v>0.1</v>
      </c>
      <c r="S1224" s="38"/>
      <c r="T1224" s="47">
        <v>1527906.9705909346</v>
      </c>
      <c r="U1224" s="47"/>
      <c r="V1224" s="47">
        <f t="shared" si="74"/>
        <v>1527906.9705909346</v>
      </c>
      <c r="W1224" s="47">
        <f t="shared" si="77"/>
        <v>152790.69705909348</v>
      </c>
      <c r="Z1224" s="54"/>
    </row>
    <row r="1225" spans="5:26" x14ac:dyDescent="0.2">
      <c r="E1225" s="13">
        <v>99285</v>
      </c>
      <c r="F1225" s="13" t="s">
        <v>73</v>
      </c>
      <c r="G1225" s="47">
        <v>0</v>
      </c>
      <c r="H1225" s="47">
        <v>0</v>
      </c>
      <c r="I1225" s="47">
        <v>0</v>
      </c>
      <c r="J1225" s="47">
        <v>0</v>
      </c>
      <c r="K1225" s="47">
        <v>0</v>
      </c>
      <c r="L1225" s="47">
        <v>0</v>
      </c>
      <c r="M1225" s="47">
        <v>2</v>
      </c>
      <c r="N1225" s="47">
        <v>2.1080000000000001</v>
      </c>
      <c r="O1225" s="47">
        <v>2.1080000000000001</v>
      </c>
      <c r="P1225" s="38" t="str">
        <f t="shared" si="75"/>
        <v/>
      </c>
      <c r="R1225" s="38">
        <f t="shared" si="76"/>
        <v>0.1</v>
      </c>
      <c r="S1225" s="38"/>
      <c r="T1225" s="47">
        <v>2068997.4988463412</v>
      </c>
      <c r="U1225" s="47"/>
      <c r="V1225" s="47">
        <f t="shared" si="74"/>
        <v>2068997.4988463412</v>
      </c>
      <c r="W1225" s="47">
        <f t="shared" si="77"/>
        <v>206899.74988463413</v>
      </c>
      <c r="Z1225" s="54"/>
    </row>
    <row r="1226" spans="5:26" x14ac:dyDescent="0.2">
      <c r="E1226" s="13">
        <v>99284</v>
      </c>
      <c r="F1226" s="13" t="s">
        <v>73</v>
      </c>
      <c r="G1226" s="47">
        <v>0</v>
      </c>
      <c r="H1226" s="47">
        <v>0</v>
      </c>
      <c r="I1226" s="47">
        <v>0</v>
      </c>
      <c r="J1226" s="47">
        <v>0</v>
      </c>
      <c r="K1226" s="47">
        <v>0</v>
      </c>
      <c r="L1226" s="47">
        <v>0</v>
      </c>
      <c r="M1226" s="47">
        <v>2</v>
      </c>
      <c r="N1226" s="47">
        <v>0.53600000000000003</v>
      </c>
      <c r="O1226" s="47">
        <v>0.53600000000000003</v>
      </c>
      <c r="P1226" s="38" t="str">
        <f t="shared" si="75"/>
        <v/>
      </c>
      <c r="R1226" s="38">
        <f t="shared" si="76"/>
        <v>0.1</v>
      </c>
      <c r="S1226" s="38"/>
      <c r="T1226" s="47">
        <v>555602.53476033988</v>
      </c>
      <c r="U1226" s="47"/>
      <c r="V1226" s="47">
        <f t="shared" si="74"/>
        <v>555602.53476033988</v>
      </c>
      <c r="W1226" s="47">
        <f t="shared" si="77"/>
        <v>55560.253476033991</v>
      </c>
      <c r="Z1226" s="54"/>
    </row>
    <row r="1227" spans="5:26" x14ac:dyDescent="0.2">
      <c r="E1227" s="13">
        <v>99283</v>
      </c>
      <c r="F1227" s="13" t="s">
        <v>73</v>
      </c>
      <c r="G1227" s="47">
        <v>4.1180000000000003</v>
      </c>
      <c r="H1227" s="47">
        <v>0</v>
      </c>
      <c r="I1227" s="47">
        <v>0</v>
      </c>
      <c r="J1227" s="47">
        <v>0</v>
      </c>
      <c r="K1227" s="47">
        <v>0</v>
      </c>
      <c r="L1227" s="47">
        <v>4.1180000000000003</v>
      </c>
      <c r="M1227" s="47">
        <v>2</v>
      </c>
      <c r="N1227" s="47">
        <v>4.1180000000000003</v>
      </c>
      <c r="O1227" s="47">
        <v>0</v>
      </c>
      <c r="P1227" s="38">
        <f t="shared" si="75"/>
        <v>0.65</v>
      </c>
      <c r="R1227" s="38">
        <f t="shared" si="76"/>
        <v>0.65</v>
      </c>
      <c r="S1227" s="38"/>
      <c r="T1227" s="47">
        <v>4268603.0562370885</v>
      </c>
      <c r="U1227" s="47"/>
      <c r="V1227" s="47">
        <f t="shared" si="74"/>
        <v>4268603.0562370885</v>
      </c>
      <c r="W1227" s="47">
        <f t="shared" si="77"/>
        <v>2774591.9865541076</v>
      </c>
      <c r="Z1227" s="54"/>
    </row>
    <row r="1228" spans="5:26" x14ac:dyDescent="0.2">
      <c r="E1228" s="13">
        <v>99282</v>
      </c>
      <c r="F1228" s="13" t="s">
        <v>73</v>
      </c>
      <c r="G1228" s="47">
        <v>11.936</v>
      </c>
      <c r="H1228" s="47">
        <v>9.64</v>
      </c>
      <c r="I1228" s="47">
        <v>3.27</v>
      </c>
      <c r="J1228" s="47">
        <v>3.23</v>
      </c>
      <c r="K1228" s="47">
        <v>0</v>
      </c>
      <c r="L1228" s="47">
        <v>28.076000000000001</v>
      </c>
      <c r="M1228" s="47">
        <v>2</v>
      </c>
      <c r="N1228" s="47">
        <v>28.076000000000001</v>
      </c>
      <c r="O1228" s="47">
        <v>0</v>
      </c>
      <c r="P1228" s="38">
        <f t="shared" si="75"/>
        <v>0.43697998290354756</v>
      </c>
      <c r="R1228" s="38">
        <f t="shared" si="76"/>
        <v>0.43697998290354756</v>
      </c>
      <c r="S1228" s="38"/>
      <c r="T1228" s="47">
        <v>29102792.473752432</v>
      </c>
      <c r="U1228" s="47"/>
      <c r="V1228" s="47">
        <f t="shared" si="74"/>
        <v>29102792.473752432</v>
      </c>
      <c r="W1228" s="47">
        <f t="shared" si="77"/>
        <v>12717337.757625829</v>
      </c>
      <c r="Z1228" s="54"/>
    </row>
    <row r="1229" spans="5:26" x14ac:dyDescent="0.2">
      <c r="E1229" s="13">
        <v>99281</v>
      </c>
      <c r="F1229" s="13" t="s">
        <v>73</v>
      </c>
      <c r="G1229" s="47">
        <v>0</v>
      </c>
      <c r="H1229" s="47">
        <v>0</v>
      </c>
      <c r="I1229" s="47">
        <v>0</v>
      </c>
      <c r="J1229" s="47">
        <v>0</v>
      </c>
      <c r="K1229" s="47">
        <v>0</v>
      </c>
      <c r="L1229" s="47">
        <v>0</v>
      </c>
      <c r="M1229" s="47">
        <v>2</v>
      </c>
      <c r="N1229" s="47">
        <v>3.294</v>
      </c>
      <c r="O1229" s="47">
        <v>3.294</v>
      </c>
      <c r="P1229" s="38" t="str">
        <f t="shared" si="75"/>
        <v/>
      </c>
      <c r="R1229" s="38">
        <f t="shared" si="76"/>
        <v>0.1</v>
      </c>
      <c r="S1229" s="38"/>
      <c r="T1229" s="47">
        <v>402189.89456532104</v>
      </c>
      <c r="U1229" s="47"/>
      <c r="V1229" s="47">
        <f t="shared" si="74"/>
        <v>402189.89456532104</v>
      </c>
      <c r="W1229" s="47">
        <f t="shared" si="77"/>
        <v>40218.989456532108</v>
      </c>
      <c r="Z1229" s="54"/>
    </row>
    <row r="1230" spans="5:26" x14ac:dyDescent="0.2">
      <c r="E1230" s="13">
        <v>99280</v>
      </c>
      <c r="F1230" s="13" t="s">
        <v>73</v>
      </c>
      <c r="G1230" s="47">
        <v>0.85399999999999998</v>
      </c>
      <c r="H1230" s="47">
        <v>1.22</v>
      </c>
      <c r="I1230" s="47">
        <v>1.22</v>
      </c>
      <c r="J1230" s="47">
        <v>0</v>
      </c>
      <c r="K1230" s="47">
        <v>0</v>
      </c>
      <c r="L1230" s="47">
        <v>3.2939999999999996</v>
      </c>
      <c r="M1230" s="47">
        <v>2</v>
      </c>
      <c r="N1230" s="47">
        <v>3.294</v>
      </c>
      <c r="O1230" s="47">
        <v>0</v>
      </c>
      <c r="P1230" s="38">
        <f t="shared" si="75"/>
        <v>0.37222222222222223</v>
      </c>
      <c r="R1230" s="38">
        <f t="shared" si="76"/>
        <v>0.37222222222222223</v>
      </c>
      <c r="S1230" s="38"/>
      <c r="T1230" s="47">
        <v>3414467.8162323879</v>
      </c>
      <c r="U1230" s="47"/>
      <c r="V1230" s="47">
        <f t="shared" si="74"/>
        <v>3414467.8162323879</v>
      </c>
      <c r="W1230" s="47">
        <f t="shared" si="77"/>
        <v>1270940.7982642779</v>
      </c>
      <c r="Z1230" s="54"/>
    </row>
    <row r="1231" spans="5:26" x14ac:dyDescent="0.2">
      <c r="E1231" s="13">
        <v>99279</v>
      </c>
      <c r="F1231" s="13" t="s">
        <v>73</v>
      </c>
      <c r="G1231" s="47">
        <v>17.63</v>
      </c>
      <c r="H1231" s="47">
        <v>1.9</v>
      </c>
      <c r="I1231" s="47">
        <v>2.93</v>
      </c>
      <c r="J1231" s="47">
        <v>0</v>
      </c>
      <c r="K1231" s="47">
        <v>0</v>
      </c>
      <c r="L1231" s="47">
        <v>22.459999999999997</v>
      </c>
      <c r="M1231" s="47">
        <v>2</v>
      </c>
      <c r="N1231" s="47">
        <v>22.46</v>
      </c>
      <c r="O1231" s="47">
        <v>0</v>
      </c>
      <c r="P1231" s="38">
        <f t="shared" si="75"/>
        <v>0.56477070347284075</v>
      </c>
      <c r="R1231" s="38">
        <f t="shared" si="76"/>
        <v>0.56477070347284075</v>
      </c>
      <c r="S1231" s="38"/>
      <c r="T1231" s="47">
        <v>23281404.721487381</v>
      </c>
      <c r="U1231" s="47"/>
      <c r="V1231" s="47">
        <f t="shared" si="74"/>
        <v>23281404.721487381</v>
      </c>
      <c r="W1231" s="47">
        <f t="shared" si="77"/>
        <v>13148655.322390344</v>
      </c>
      <c r="Z1231" s="54"/>
    </row>
    <row r="1232" spans="5:26" x14ac:dyDescent="0.2">
      <c r="E1232" s="13">
        <v>99278</v>
      </c>
      <c r="F1232" s="13" t="s">
        <v>73</v>
      </c>
      <c r="G1232" s="47">
        <v>0</v>
      </c>
      <c r="H1232" s="47">
        <v>0</v>
      </c>
      <c r="I1232" s="47">
        <v>0</v>
      </c>
      <c r="J1232" s="47">
        <v>0</v>
      </c>
      <c r="K1232" s="47">
        <v>0</v>
      </c>
      <c r="L1232" s="47">
        <v>0</v>
      </c>
      <c r="M1232" s="47">
        <v>2</v>
      </c>
      <c r="N1232" s="47">
        <v>1.45</v>
      </c>
      <c r="O1232" s="47">
        <v>1.45</v>
      </c>
      <c r="P1232" s="38" t="str">
        <f t="shared" si="75"/>
        <v/>
      </c>
      <c r="R1232" s="38">
        <f t="shared" si="76"/>
        <v>0.1</v>
      </c>
      <c r="S1232" s="38"/>
      <c r="T1232" s="47">
        <v>1395670.0133571972</v>
      </c>
      <c r="U1232" s="47"/>
      <c r="V1232" s="47">
        <f t="shared" si="74"/>
        <v>1395670.0133571972</v>
      </c>
      <c r="W1232" s="47">
        <f t="shared" si="77"/>
        <v>139567.00133571972</v>
      </c>
      <c r="Z1232" s="54"/>
    </row>
    <row r="1233" spans="5:26" x14ac:dyDescent="0.2">
      <c r="E1233" s="13">
        <v>99277</v>
      </c>
      <c r="F1233" s="13" t="s">
        <v>73</v>
      </c>
      <c r="G1233" s="47">
        <v>1.45</v>
      </c>
      <c r="H1233" s="47">
        <v>0</v>
      </c>
      <c r="I1233" s="47">
        <v>0</v>
      </c>
      <c r="J1233" s="47">
        <v>0</v>
      </c>
      <c r="K1233" s="47">
        <v>0</v>
      </c>
      <c r="L1233" s="47">
        <v>1.45</v>
      </c>
      <c r="M1233" s="47">
        <v>2</v>
      </c>
      <c r="N1233" s="47">
        <v>1.45</v>
      </c>
      <c r="O1233" s="47">
        <v>0</v>
      </c>
      <c r="P1233" s="38">
        <f t="shared" si="75"/>
        <v>0.65</v>
      </c>
      <c r="R1233" s="38">
        <f t="shared" si="76"/>
        <v>0.65</v>
      </c>
      <c r="S1233" s="38"/>
      <c r="T1233" s="47">
        <v>1395670.0133571972</v>
      </c>
      <c r="U1233" s="47"/>
      <c r="V1233" s="47">
        <f t="shared" si="74"/>
        <v>1395670.0133571972</v>
      </c>
      <c r="W1233" s="47">
        <f t="shared" si="77"/>
        <v>907185.50868217822</v>
      </c>
      <c r="Z1233" s="54"/>
    </row>
    <row r="1234" spans="5:26" x14ac:dyDescent="0.2">
      <c r="E1234" s="13">
        <v>99272</v>
      </c>
      <c r="F1234" s="13" t="s">
        <v>73</v>
      </c>
      <c r="G1234" s="47">
        <v>0</v>
      </c>
      <c r="H1234" s="47">
        <v>0</v>
      </c>
      <c r="I1234" s="47">
        <v>0</v>
      </c>
      <c r="J1234" s="47">
        <v>0</v>
      </c>
      <c r="K1234" s="47">
        <v>0</v>
      </c>
      <c r="L1234" s="47">
        <v>0</v>
      </c>
      <c r="M1234" s="47">
        <v>2</v>
      </c>
      <c r="N1234" s="47">
        <v>0.434</v>
      </c>
      <c r="O1234" s="47">
        <v>0.434</v>
      </c>
      <c r="P1234" s="38" t="str">
        <f t="shared" si="75"/>
        <v/>
      </c>
      <c r="R1234" s="38">
        <f t="shared" si="76"/>
        <v>0.1</v>
      </c>
      <c r="S1234" s="38"/>
      <c r="T1234" s="47">
        <v>417738.47296346462</v>
      </c>
      <c r="U1234" s="47"/>
      <c r="V1234" s="47">
        <f t="shared" si="74"/>
        <v>417738.47296346462</v>
      </c>
      <c r="W1234" s="47">
        <f t="shared" si="77"/>
        <v>41773.847296346466</v>
      </c>
      <c r="Z1234" s="54"/>
    </row>
    <row r="1235" spans="5:26" x14ac:dyDescent="0.2">
      <c r="E1235" s="13">
        <v>99271</v>
      </c>
      <c r="F1235" s="13" t="s">
        <v>73</v>
      </c>
      <c r="G1235" s="47">
        <v>0</v>
      </c>
      <c r="H1235" s="47">
        <v>0</v>
      </c>
      <c r="I1235" s="47">
        <v>0</v>
      </c>
      <c r="J1235" s="47">
        <v>0</v>
      </c>
      <c r="K1235" s="47">
        <v>0</v>
      </c>
      <c r="L1235" s="47">
        <v>0</v>
      </c>
      <c r="M1235" s="47">
        <v>2</v>
      </c>
      <c r="N1235" s="47">
        <v>0.19600000000000001</v>
      </c>
      <c r="O1235" s="47">
        <v>0.19600000000000001</v>
      </c>
      <c r="P1235" s="38" t="str">
        <f t="shared" si="75"/>
        <v/>
      </c>
      <c r="R1235" s="38">
        <f t="shared" si="76"/>
        <v>0.1</v>
      </c>
      <c r="S1235" s="38"/>
      <c r="T1235" s="47">
        <v>188656.08456414531</v>
      </c>
      <c r="U1235" s="47"/>
      <c r="V1235" s="47">
        <f t="shared" ref="V1235:V1298" si="78">IF(F1235="Operational",T1235,0)</f>
        <v>188656.08456414531</v>
      </c>
      <c r="W1235" s="47">
        <f t="shared" si="77"/>
        <v>18865.608456414531</v>
      </c>
      <c r="Z1235" s="54"/>
    </row>
    <row r="1236" spans="5:26" x14ac:dyDescent="0.2">
      <c r="E1236" s="13">
        <v>99270</v>
      </c>
      <c r="F1236" s="13" t="s">
        <v>73</v>
      </c>
      <c r="G1236" s="47">
        <v>0</v>
      </c>
      <c r="H1236" s="47">
        <v>0</v>
      </c>
      <c r="I1236" s="47">
        <v>0</v>
      </c>
      <c r="J1236" s="47">
        <v>0</v>
      </c>
      <c r="K1236" s="47">
        <v>0</v>
      </c>
      <c r="L1236" s="47">
        <v>0</v>
      </c>
      <c r="M1236" s="47">
        <v>2</v>
      </c>
      <c r="N1236" s="47">
        <v>0.28999999999999998</v>
      </c>
      <c r="O1236" s="47">
        <v>0.28999999999999998</v>
      </c>
      <c r="P1236" s="38" t="str">
        <f t="shared" ref="P1236:P1299" si="79">IF(L1236=0,"", MAX(((SUMPRODUCT(G1236:K1236,$F$10:$J$10)/L1236)),0.1))</f>
        <v/>
      </c>
      <c r="R1236" s="38">
        <f t="shared" ref="R1236:R1299" si="80">IF(L1236=0,$I$4,P1236)</f>
        <v>0.1</v>
      </c>
      <c r="S1236" s="38"/>
      <c r="T1236" s="47">
        <v>279134.00267143949</v>
      </c>
      <c r="U1236" s="47"/>
      <c r="V1236" s="47">
        <f t="shared" si="78"/>
        <v>279134.00267143949</v>
      </c>
      <c r="W1236" s="47">
        <f t="shared" ref="W1236:W1299" si="81">V1236*R1236</f>
        <v>27913.400267143952</v>
      </c>
      <c r="Z1236" s="54"/>
    </row>
    <row r="1237" spans="5:26" x14ac:dyDescent="0.2">
      <c r="E1237" s="13">
        <v>99269</v>
      </c>
      <c r="F1237" s="13" t="s">
        <v>73</v>
      </c>
      <c r="G1237" s="47">
        <v>0</v>
      </c>
      <c r="H1237" s="47">
        <v>0</v>
      </c>
      <c r="I1237" s="47">
        <v>0</v>
      </c>
      <c r="J1237" s="47">
        <v>0</v>
      </c>
      <c r="K1237" s="47">
        <v>0</v>
      </c>
      <c r="L1237" s="47">
        <v>0</v>
      </c>
      <c r="M1237" s="47">
        <v>2</v>
      </c>
      <c r="N1237" s="47">
        <v>0.17599999999999999</v>
      </c>
      <c r="O1237" s="47">
        <v>0.17599999999999999</v>
      </c>
      <c r="P1237" s="38" t="str">
        <f t="shared" si="79"/>
        <v/>
      </c>
      <c r="R1237" s="38">
        <f t="shared" si="80"/>
        <v>0.1</v>
      </c>
      <c r="S1237" s="38"/>
      <c r="T1237" s="47">
        <v>169405.46369025289</v>
      </c>
      <c r="U1237" s="47"/>
      <c r="V1237" s="47">
        <f t="shared" si="78"/>
        <v>169405.46369025289</v>
      </c>
      <c r="W1237" s="47">
        <f t="shared" si="81"/>
        <v>16940.546369025291</v>
      </c>
      <c r="Z1237" s="54"/>
    </row>
    <row r="1238" spans="5:26" x14ac:dyDescent="0.2">
      <c r="E1238" s="13">
        <v>99268</v>
      </c>
      <c r="F1238" s="13" t="s">
        <v>73</v>
      </c>
      <c r="G1238" s="47">
        <v>0</v>
      </c>
      <c r="H1238" s="47">
        <v>0</v>
      </c>
      <c r="I1238" s="47">
        <v>0</v>
      </c>
      <c r="J1238" s="47">
        <v>0</v>
      </c>
      <c r="K1238" s="47">
        <v>0</v>
      </c>
      <c r="L1238" s="47">
        <v>0</v>
      </c>
      <c r="M1238" s="47">
        <v>2</v>
      </c>
      <c r="N1238" s="47">
        <v>0.23599999999999999</v>
      </c>
      <c r="O1238" s="47">
        <v>0.23599999999999999</v>
      </c>
      <c r="P1238" s="38" t="str">
        <f t="shared" si="79"/>
        <v/>
      </c>
      <c r="R1238" s="38">
        <f t="shared" si="80"/>
        <v>0.1</v>
      </c>
      <c r="S1238" s="38"/>
      <c r="T1238" s="47">
        <v>227157.32631193002</v>
      </c>
      <c r="U1238" s="47"/>
      <c r="V1238" s="47">
        <f t="shared" si="78"/>
        <v>227157.32631193002</v>
      </c>
      <c r="W1238" s="47">
        <f t="shared" si="81"/>
        <v>22715.732631193005</v>
      </c>
      <c r="Z1238" s="54"/>
    </row>
    <row r="1239" spans="5:26" x14ac:dyDescent="0.2">
      <c r="E1239" s="13">
        <v>99267</v>
      </c>
      <c r="F1239" s="13" t="s">
        <v>73</v>
      </c>
      <c r="G1239" s="47">
        <v>0</v>
      </c>
      <c r="H1239" s="47">
        <v>0</v>
      </c>
      <c r="I1239" s="47">
        <v>0</v>
      </c>
      <c r="J1239" s="47">
        <v>0</v>
      </c>
      <c r="K1239" s="47">
        <v>0</v>
      </c>
      <c r="L1239" s="47">
        <v>0</v>
      </c>
      <c r="M1239" s="47">
        <v>2</v>
      </c>
      <c r="N1239" s="47">
        <v>1.2464</v>
      </c>
      <c r="O1239" s="47">
        <v>1.2464</v>
      </c>
      <c r="P1239" s="38" t="str">
        <f t="shared" si="79"/>
        <v/>
      </c>
      <c r="R1239" s="38">
        <f t="shared" si="80"/>
        <v>0.1</v>
      </c>
      <c r="S1239" s="38"/>
      <c r="T1239" s="47">
        <v>1199698.6928609728</v>
      </c>
      <c r="U1239" s="47"/>
      <c r="V1239" s="47">
        <f t="shared" si="78"/>
        <v>1199698.6928609728</v>
      </c>
      <c r="W1239" s="47">
        <f t="shared" si="81"/>
        <v>119969.8692860973</v>
      </c>
      <c r="Z1239" s="54"/>
    </row>
    <row r="1240" spans="5:26" x14ac:dyDescent="0.2">
      <c r="E1240" s="13">
        <v>99266</v>
      </c>
      <c r="F1240" s="13" t="s">
        <v>73</v>
      </c>
      <c r="G1240" s="47">
        <v>0</v>
      </c>
      <c r="H1240" s="47">
        <v>0</v>
      </c>
      <c r="I1240" s="47">
        <v>0</v>
      </c>
      <c r="J1240" s="47">
        <v>0</v>
      </c>
      <c r="K1240" s="47">
        <v>0</v>
      </c>
      <c r="L1240" s="47">
        <v>0</v>
      </c>
      <c r="M1240" s="47">
        <v>2</v>
      </c>
      <c r="N1240" s="47">
        <v>3.4660000000000002</v>
      </c>
      <c r="O1240" s="47">
        <v>3.4660000000000002</v>
      </c>
      <c r="P1240" s="38" t="str">
        <f t="shared" si="79"/>
        <v/>
      </c>
      <c r="R1240" s="38">
        <f t="shared" si="80"/>
        <v>0.1</v>
      </c>
      <c r="S1240" s="38"/>
      <c r="T1240" s="47">
        <v>3336132.5974455494</v>
      </c>
      <c r="U1240" s="47"/>
      <c r="V1240" s="47">
        <f t="shared" si="78"/>
        <v>3336132.5974455494</v>
      </c>
      <c r="W1240" s="47">
        <f t="shared" si="81"/>
        <v>333613.25974455499</v>
      </c>
      <c r="Z1240" s="54"/>
    </row>
    <row r="1241" spans="5:26" x14ac:dyDescent="0.2">
      <c r="E1241" s="13">
        <v>99265</v>
      </c>
      <c r="F1241" s="13" t="s">
        <v>73</v>
      </c>
      <c r="G1241" s="47">
        <v>0</v>
      </c>
      <c r="H1241" s="47">
        <v>0</v>
      </c>
      <c r="I1241" s="47">
        <v>0</v>
      </c>
      <c r="J1241" s="47">
        <v>0</v>
      </c>
      <c r="K1241" s="47">
        <v>0</v>
      </c>
      <c r="L1241" s="47">
        <v>0</v>
      </c>
      <c r="M1241" s="47">
        <v>2</v>
      </c>
      <c r="N1241" s="47">
        <v>0.2016</v>
      </c>
      <c r="O1241" s="47">
        <v>0.2016</v>
      </c>
      <c r="P1241" s="38" t="str">
        <f t="shared" si="79"/>
        <v/>
      </c>
      <c r="R1241" s="38">
        <f t="shared" si="80"/>
        <v>0.1</v>
      </c>
      <c r="S1241" s="38"/>
      <c r="T1241" s="47">
        <v>194046.25840883516</v>
      </c>
      <c r="U1241" s="47"/>
      <c r="V1241" s="47">
        <f t="shared" si="78"/>
        <v>194046.25840883516</v>
      </c>
      <c r="W1241" s="47">
        <f t="shared" si="81"/>
        <v>19404.625840883517</v>
      </c>
      <c r="Z1241" s="54"/>
    </row>
    <row r="1242" spans="5:26" x14ac:dyDescent="0.2">
      <c r="E1242" s="13">
        <v>99264</v>
      </c>
      <c r="F1242" s="13" t="s">
        <v>73</v>
      </c>
      <c r="G1242" s="47">
        <v>3.7635999999999998</v>
      </c>
      <c r="H1242" s="47">
        <v>0.57520000000000004</v>
      </c>
      <c r="I1242" s="47">
        <v>0.57520000000000004</v>
      </c>
      <c r="J1242" s="47">
        <v>0</v>
      </c>
      <c r="K1242" s="47">
        <v>0</v>
      </c>
      <c r="L1242" s="47">
        <v>4.9139999999999997</v>
      </c>
      <c r="M1242" s="47">
        <v>2</v>
      </c>
      <c r="N1242" s="47">
        <v>4.9139999999999997</v>
      </c>
      <c r="O1242" s="47">
        <v>0</v>
      </c>
      <c r="P1242" s="38">
        <f t="shared" si="79"/>
        <v>0.56221001221001232</v>
      </c>
      <c r="R1242" s="38">
        <f t="shared" si="80"/>
        <v>0.56221001221001232</v>
      </c>
      <c r="S1242" s="38"/>
      <c r="T1242" s="47">
        <v>4729877.5487153567</v>
      </c>
      <c r="U1242" s="47"/>
      <c r="V1242" s="47">
        <f t="shared" si="78"/>
        <v>4729877.5487153567</v>
      </c>
      <c r="W1242" s="47">
        <f t="shared" si="81"/>
        <v>2659184.514415124</v>
      </c>
      <c r="Z1242" s="54"/>
    </row>
    <row r="1243" spans="5:26" x14ac:dyDescent="0.2">
      <c r="E1243" s="13">
        <v>99263</v>
      </c>
      <c r="F1243" s="13" t="s">
        <v>73</v>
      </c>
      <c r="G1243" s="47">
        <v>20.048999999999999</v>
      </c>
      <c r="H1243" s="47">
        <v>4.0650000000000004</v>
      </c>
      <c r="I1243" s="47">
        <v>4.3464</v>
      </c>
      <c r="J1243" s="47">
        <v>0.54</v>
      </c>
      <c r="K1243" s="47">
        <v>0</v>
      </c>
      <c r="L1243" s="47">
        <v>29.000399999999999</v>
      </c>
      <c r="M1243" s="47">
        <v>2</v>
      </c>
      <c r="N1243" s="47">
        <v>29.000399999999999</v>
      </c>
      <c r="O1243" s="47">
        <v>0</v>
      </c>
      <c r="P1243" s="38">
        <f t="shared" si="79"/>
        <v>0.53002182728514091</v>
      </c>
      <c r="R1243" s="38">
        <f t="shared" si="80"/>
        <v>0.53002182728514091</v>
      </c>
      <c r="S1243" s="38"/>
      <c r="T1243" s="47">
        <v>27913785.279561423</v>
      </c>
      <c r="U1243" s="47"/>
      <c r="V1243" s="47">
        <f t="shared" si="78"/>
        <v>27913785.279561423</v>
      </c>
      <c r="W1243" s="47">
        <f t="shared" si="81"/>
        <v>14794915.480318213</v>
      </c>
      <c r="Z1243" s="54"/>
    </row>
    <row r="1244" spans="5:26" x14ac:dyDescent="0.2">
      <c r="E1244" s="13">
        <v>99262</v>
      </c>
      <c r="F1244" s="13" t="s">
        <v>73</v>
      </c>
      <c r="G1244" s="47">
        <v>0</v>
      </c>
      <c r="H1244" s="47">
        <v>0</v>
      </c>
      <c r="I1244" s="47">
        <v>0</v>
      </c>
      <c r="J1244" s="47">
        <v>0</v>
      </c>
      <c r="K1244" s="47">
        <v>0</v>
      </c>
      <c r="L1244" s="47">
        <v>0</v>
      </c>
      <c r="M1244" s="47">
        <v>2</v>
      </c>
      <c r="N1244" s="47">
        <v>0.35799999999999998</v>
      </c>
      <c r="O1244" s="47">
        <v>0.35799999999999998</v>
      </c>
      <c r="P1244" s="38" t="str">
        <f t="shared" si="79"/>
        <v/>
      </c>
      <c r="R1244" s="38">
        <f t="shared" si="80"/>
        <v>0.1</v>
      </c>
      <c r="S1244" s="38"/>
      <c r="T1244" s="47">
        <v>344586.11364267347</v>
      </c>
      <c r="U1244" s="47"/>
      <c r="V1244" s="47">
        <f t="shared" si="78"/>
        <v>344586.11364267347</v>
      </c>
      <c r="W1244" s="47">
        <f t="shared" si="81"/>
        <v>34458.611364267352</v>
      </c>
      <c r="Z1244" s="54"/>
    </row>
    <row r="1245" spans="5:26" x14ac:dyDescent="0.2">
      <c r="E1245" s="13">
        <v>99261</v>
      </c>
      <c r="F1245" s="13" t="s">
        <v>73</v>
      </c>
      <c r="G1245" s="47">
        <v>0</v>
      </c>
      <c r="H1245" s="47">
        <v>0</v>
      </c>
      <c r="I1245" s="47">
        <v>0</v>
      </c>
      <c r="J1245" s="47">
        <v>0</v>
      </c>
      <c r="K1245" s="47">
        <v>0</v>
      </c>
      <c r="L1245" s="47">
        <v>0</v>
      </c>
      <c r="M1245" s="47">
        <v>2</v>
      </c>
      <c r="N1245" s="47">
        <v>0.3</v>
      </c>
      <c r="O1245" s="47">
        <v>0.3</v>
      </c>
      <c r="P1245" s="38" t="str">
        <f t="shared" si="79"/>
        <v/>
      </c>
      <c r="R1245" s="38">
        <f t="shared" si="80"/>
        <v>0.1</v>
      </c>
      <c r="S1245" s="38"/>
      <c r="T1245" s="47">
        <v>288759.31310838566</v>
      </c>
      <c r="U1245" s="47"/>
      <c r="V1245" s="47">
        <f t="shared" si="78"/>
        <v>288759.31310838566</v>
      </c>
      <c r="W1245" s="47">
        <f t="shared" si="81"/>
        <v>28875.931310838569</v>
      </c>
      <c r="Z1245" s="54"/>
    </row>
    <row r="1246" spans="5:26" x14ac:dyDescent="0.2">
      <c r="E1246" s="13">
        <v>99260</v>
      </c>
      <c r="F1246" s="13" t="s">
        <v>73</v>
      </c>
      <c r="G1246" s="47">
        <v>0</v>
      </c>
      <c r="H1246" s="47">
        <v>0</v>
      </c>
      <c r="I1246" s="47">
        <v>0</v>
      </c>
      <c r="J1246" s="47">
        <v>0</v>
      </c>
      <c r="K1246" s="47">
        <v>0</v>
      </c>
      <c r="L1246" s="47">
        <v>0</v>
      </c>
      <c r="M1246" s="47">
        <v>2</v>
      </c>
      <c r="N1246" s="47">
        <v>1.76</v>
      </c>
      <c r="O1246" s="47">
        <v>1.76</v>
      </c>
      <c r="P1246" s="38" t="str">
        <f t="shared" si="79"/>
        <v/>
      </c>
      <c r="R1246" s="38">
        <f t="shared" si="80"/>
        <v>0.1</v>
      </c>
      <c r="S1246" s="38"/>
      <c r="T1246" s="47">
        <v>1694054.636902529</v>
      </c>
      <c r="U1246" s="47"/>
      <c r="V1246" s="47">
        <f t="shared" si="78"/>
        <v>1694054.636902529</v>
      </c>
      <c r="W1246" s="47">
        <f t="shared" si="81"/>
        <v>169405.46369025292</v>
      </c>
      <c r="Z1246" s="54"/>
    </row>
    <row r="1247" spans="5:26" x14ac:dyDescent="0.2">
      <c r="E1247" s="13">
        <v>99259</v>
      </c>
      <c r="F1247" s="13" t="s">
        <v>73</v>
      </c>
      <c r="G1247" s="47">
        <v>0</v>
      </c>
      <c r="H1247" s="47">
        <v>0</v>
      </c>
      <c r="I1247" s="47">
        <v>0</v>
      </c>
      <c r="J1247" s="47">
        <v>0</v>
      </c>
      <c r="K1247" s="47">
        <v>0</v>
      </c>
      <c r="L1247" s="47">
        <v>0</v>
      </c>
      <c r="M1247" s="47">
        <v>2</v>
      </c>
      <c r="N1247" s="47">
        <v>2.3759999999999999</v>
      </c>
      <c r="O1247" s="47">
        <v>2.3759999999999999</v>
      </c>
      <c r="P1247" s="38" t="str">
        <f t="shared" si="79"/>
        <v/>
      </c>
      <c r="R1247" s="38">
        <f t="shared" si="80"/>
        <v>0.1</v>
      </c>
      <c r="S1247" s="38"/>
      <c r="T1247" s="47">
        <v>2286973.7598184142</v>
      </c>
      <c r="U1247" s="47"/>
      <c r="V1247" s="47">
        <f t="shared" si="78"/>
        <v>2286973.7598184142</v>
      </c>
      <c r="W1247" s="47">
        <f t="shared" si="81"/>
        <v>228697.37598184144</v>
      </c>
      <c r="Z1247" s="54"/>
    </row>
    <row r="1248" spans="5:26" x14ac:dyDescent="0.2">
      <c r="E1248" s="13">
        <v>99258</v>
      </c>
      <c r="F1248" s="13" t="s">
        <v>73</v>
      </c>
      <c r="G1248" s="47">
        <v>0</v>
      </c>
      <c r="H1248" s="47">
        <v>0</v>
      </c>
      <c r="I1248" s="47">
        <v>0</v>
      </c>
      <c r="J1248" s="47">
        <v>0</v>
      </c>
      <c r="K1248" s="47">
        <v>0</v>
      </c>
      <c r="L1248" s="47">
        <v>0</v>
      </c>
      <c r="M1248" s="47">
        <v>2</v>
      </c>
      <c r="N1248" s="47">
        <v>2.06</v>
      </c>
      <c r="O1248" s="47">
        <v>2.06</v>
      </c>
      <c r="P1248" s="38" t="str">
        <f t="shared" si="79"/>
        <v/>
      </c>
      <c r="R1248" s="38">
        <f t="shared" si="80"/>
        <v>0.1</v>
      </c>
      <c r="S1248" s="38"/>
      <c r="T1248" s="47">
        <v>1982813.9500109151</v>
      </c>
      <c r="U1248" s="47"/>
      <c r="V1248" s="47">
        <f t="shared" si="78"/>
        <v>1982813.9500109151</v>
      </c>
      <c r="W1248" s="47">
        <f t="shared" si="81"/>
        <v>198281.39500109153</v>
      </c>
      <c r="Z1248" s="54"/>
    </row>
    <row r="1249" spans="5:26" x14ac:dyDescent="0.2">
      <c r="E1249" s="13">
        <v>99254</v>
      </c>
      <c r="F1249" s="13" t="s">
        <v>73</v>
      </c>
      <c r="G1249" s="47">
        <v>0</v>
      </c>
      <c r="H1249" s="47">
        <v>0</v>
      </c>
      <c r="I1249" s="47">
        <v>0</v>
      </c>
      <c r="J1249" s="47">
        <v>0</v>
      </c>
      <c r="K1249" s="47">
        <v>0</v>
      </c>
      <c r="L1249" s="47">
        <v>0</v>
      </c>
      <c r="M1249" s="47">
        <v>2</v>
      </c>
      <c r="N1249" s="47">
        <v>0.39</v>
      </c>
      <c r="O1249" s="47">
        <v>0.39</v>
      </c>
      <c r="P1249" s="38" t="str">
        <f t="shared" si="79"/>
        <v/>
      </c>
      <c r="R1249" s="38">
        <f t="shared" si="80"/>
        <v>0.1</v>
      </c>
      <c r="S1249" s="38"/>
      <c r="T1249" s="47">
        <v>375387.10704090132</v>
      </c>
      <c r="U1249" s="47"/>
      <c r="V1249" s="47">
        <f t="shared" si="78"/>
        <v>375387.10704090132</v>
      </c>
      <c r="W1249" s="47">
        <f t="shared" si="81"/>
        <v>37538.710704090132</v>
      </c>
      <c r="Z1249" s="54"/>
    </row>
    <row r="1250" spans="5:26" x14ac:dyDescent="0.2">
      <c r="E1250" s="13">
        <v>99253</v>
      </c>
      <c r="F1250" s="13" t="s">
        <v>73</v>
      </c>
      <c r="G1250" s="47">
        <v>0</v>
      </c>
      <c r="H1250" s="47">
        <v>0</v>
      </c>
      <c r="I1250" s="47">
        <v>0</v>
      </c>
      <c r="J1250" s="47">
        <v>0</v>
      </c>
      <c r="K1250" s="47">
        <v>0</v>
      </c>
      <c r="L1250" s="47">
        <v>0</v>
      </c>
      <c r="M1250" s="47">
        <v>2</v>
      </c>
      <c r="N1250" s="47">
        <v>2</v>
      </c>
      <c r="O1250" s="47">
        <v>2</v>
      </c>
      <c r="P1250" s="38" t="str">
        <f t="shared" si="79"/>
        <v/>
      </c>
      <c r="R1250" s="38">
        <f t="shared" si="80"/>
        <v>0.1</v>
      </c>
      <c r="S1250" s="38"/>
      <c r="T1250" s="47">
        <v>1925062.0873892375</v>
      </c>
      <c r="U1250" s="47"/>
      <c r="V1250" s="47">
        <f t="shared" si="78"/>
        <v>1925062.0873892375</v>
      </c>
      <c r="W1250" s="47">
        <f t="shared" si="81"/>
        <v>192506.20873892377</v>
      </c>
      <c r="Z1250" s="54"/>
    </row>
    <row r="1251" spans="5:26" x14ac:dyDescent="0.2">
      <c r="E1251" s="13">
        <v>99252</v>
      </c>
      <c r="F1251" s="13" t="s">
        <v>73</v>
      </c>
      <c r="G1251" s="47">
        <v>0</v>
      </c>
      <c r="H1251" s="47">
        <v>0</v>
      </c>
      <c r="I1251" s="47">
        <v>0</v>
      </c>
      <c r="J1251" s="47">
        <v>0</v>
      </c>
      <c r="K1251" s="47">
        <v>0</v>
      </c>
      <c r="L1251" s="47">
        <v>0</v>
      </c>
      <c r="M1251" s="47">
        <v>2</v>
      </c>
      <c r="N1251" s="47">
        <v>0.16</v>
      </c>
      <c r="O1251" s="47">
        <v>0.16</v>
      </c>
      <c r="P1251" s="38" t="str">
        <f t="shared" si="79"/>
        <v/>
      </c>
      <c r="R1251" s="38">
        <f t="shared" si="80"/>
        <v>0.1</v>
      </c>
      <c r="S1251" s="38"/>
      <c r="T1251" s="47">
        <v>154004.96699113899</v>
      </c>
      <c r="U1251" s="47"/>
      <c r="V1251" s="47">
        <f t="shared" si="78"/>
        <v>154004.96699113899</v>
      </c>
      <c r="W1251" s="47">
        <f t="shared" si="81"/>
        <v>15400.496699113901</v>
      </c>
      <c r="Z1251" s="54"/>
    </row>
    <row r="1252" spans="5:26" x14ac:dyDescent="0.2">
      <c r="E1252" s="13">
        <v>99251</v>
      </c>
      <c r="F1252" s="13" t="s">
        <v>73</v>
      </c>
      <c r="G1252" s="47">
        <v>0</v>
      </c>
      <c r="H1252" s="47">
        <v>0</v>
      </c>
      <c r="I1252" s="47">
        <v>0</v>
      </c>
      <c r="J1252" s="47">
        <v>0</v>
      </c>
      <c r="K1252" s="47">
        <v>0</v>
      </c>
      <c r="L1252" s="47">
        <v>0</v>
      </c>
      <c r="M1252" s="47">
        <v>2</v>
      </c>
      <c r="N1252" s="47">
        <v>1.4339999999999999</v>
      </c>
      <c r="O1252" s="47">
        <v>1.4339999999999999</v>
      </c>
      <c r="P1252" s="38" t="str">
        <f t="shared" si="79"/>
        <v/>
      </c>
      <c r="R1252" s="38">
        <f t="shared" si="80"/>
        <v>0.1</v>
      </c>
      <c r="S1252" s="38"/>
      <c r="T1252" s="47">
        <v>1380269.5166580835</v>
      </c>
      <c r="U1252" s="47"/>
      <c r="V1252" s="47">
        <f t="shared" si="78"/>
        <v>1380269.5166580835</v>
      </c>
      <c r="W1252" s="47">
        <f t="shared" si="81"/>
        <v>138026.95166580836</v>
      </c>
      <c r="Z1252" s="54"/>
    </row>
    <row r="1253" spans="5:26" x14ac:dyDescent="0.2">
      <c r="E1253" s="13">
        <v>99250</v>
      </c>
      <c r="F1253" s="13" t="s">
        <v>73</v>
      </c>
      <c r="G1253" s="47">
        <v>0</v>
      </c>
      <c r="H1253" s="47">
        <v>0</v>
      </c>
      <c r="I1253" s="47">
        <v>0</v>
      </c>
      <c r="J1253" s="47">
        <v>0</v>
      </c>
      <c r="K1253" s="47">
        <v>0</v>
      </c>
      <c r="L1253" s="47">
        <v>0</v>
      </c>
      <c r="M1253" s="47">
        <v>2</v>
      </c>
      <c r="N1253" s="47">
        <v>2.16</v>
      </c>
      <c r="O1253" s="47">
        <v>2.16</v>
      </c>
      <c r="P1253" s="38" t="str">
        <f t="shared" si="79"/>
        <v/>
      </c>
      <c r="R1253" s="38">
        <f t="shared" si="80"/>
        <v>0.1</v>
      </c>
      <c r="S1253" s="38"/>
      <c r="T1253" s="47">
        <v>2079067.0543803766</v>
      </c>
      <c r="U1253" s="47"/>
      <c r="V1253" s="47">
        <f t="shared" si="78"/>
        <v>2079067.0543803766</v>
      </c>
      <c r="W1253" s="47">
        <f t="shared" si="81"/>
        <v>207906.70543803766</v>
      </c>
      <c r="Z1253" s="54"/>
    </row>
    <row r="1254" spans="5:26" x14ac:dyDescent="0.2">
      <c r="E1254" s="13">
        <v>99249</v>
      </c>
      <c r="F1254" s="13" t="s">
        <v>73</v>
      </c>
      <c r="G1254" s="47">
        <v>0</v>
      </c>
      <c r="H1254" s="47">
        <v>0</v>
      </c>
      <c r="I1254" s="47">
        <v>0</v>
      </c>
      <c r="J1254" s="47">
        <v>0</v>
      </c>
      <c r="K1254" s="47">
        <v>0</v>
      </c>
      <c r="L1254" s="47">
        <v>0</v>
      </c>
      <c r="M1254" s="47">
        <v>2</v>
      </c>
      <c r="N1254" s="47">
        <v>0.55800000000000005</v>
      </c>
      <c r="O1254" s="47">
        <v>0.55800000000000005</v>
      </c>
      <c r="P1254" s="38" t="str">
        <f t="shared" si="79"/>
        <v/>
      </c>
      <c r="R1254" s="38">
        <f t="shared" si="80"/>
        <v>0.1</v>
      </c>
      <c r="S1254" s="38"/>
      <c r="T1254" s="47">
        <v>537092.32238159736</v>
      </c>
      <c r="U1254" s="47"/>
      <c r="V1254" s="47">
        <f t="shared" si="78"/>
        <v>537092.32238159736</v>
      </c>
      <c r="W1254" s="47">
        <f t="shared" si="81"/>
        <v>53709.232238159741</v>
      </c>
      <c r="Z1254" s="54"/>
    </row>
    <row r="1255" spans="5:26" x14ac:dyDescent="0.2">
      <c r="E1255" s="13">
        <v>99248</v>
      </c>
      <c r="F1255" s="13" t="s">
        <v>73</v>
      </c>
      <c r="G1255" s="47">
        <v>4.1520000000000001</v>
      </c>
      <c r="H1255" s="47">
        <v>0</v>
      </c>
      <c r="I1255" s="47">
        <v>0</v>
      </c>
      <c r="J1255" s="47">
        <v>0</v>
      </c>
      <c r="K1255" s="47">
        <v>0</v>
      </c>
      <c r="L1255" s="47">
        <v>4.1520000000000001</v>
      </c>
      <c r="M1255" s="47">
        <v>2</v>
      </c>
      <c r="N1255" s="47">
        <v>4.1520000000000001</v>
      </c>
      <c r="O1255" s="47">
        <v>0</v>
      </c>
      <c r="P1255" s="38">
        <f t="shared" si="79"/>
        <v>0.65</v>
      </c>
      <c r="R1255" s="38">
        <f t="shared" si="80"/>
        <v>0.65</v>
      </c>
      <c r="S1255" s="38"/>
      <c r="T1255" s="47">
        <v>3996428.8934200574</v>
      </c>
      <c r="U1255" s="47"/>
      <c r="V1255" s="47">
        <f t="shared" si="78"/>
        <v>3996428.8934200574</v>
      </c>
      <c r="W1255" s="47">
        <f t="shared" si="81"/>
        <v>2597678.7807230372</v>
      </c>
      <c r="Z1255" s="54"/>
    </row>
    <row r="1256" spans="5:26" x14ac:dyDescent="0.2">
      <c r="E1256" s="13">
        <v>99247</v>
      </c>
      <c r="F1256" s="13" t="s">
        <v>73</v>
      </c>
      <c r="G1256" s="47">
        <v>26.286999999999999</v>
      </c>
      <c r="H1256" s="47">
        <v>0.4</v>
      </c>
      <c r="I1256" s="47">
        <v>1.115</v>
      </c>
      <c r="J1256" s="47">
        <v>0</v>
      </c>
      <c r="K1256" s="47">
        <v>0</v>
      </c>
      <c r="L1256" s="47">
        <v>27.801999999999996</v>
      </c>
      <c r="M1256" s="47">
        <v>2</v>
      </c>
      <c r="N1256" s="47">
        <v>27.802</v>
      </c>
      <c r="O1256" s="47">
        <v>0</v>
      </c>
      <c r="P1256" s="38">
        <f t="shared" si="79"/>
        <v>0.62699356161427244</v>
      </c>
      <c r="R1256" s="38">
        <f t="shared" si="80"/>
        <v>0.62699356161427244</v>
      </c>
      <c r="S1256" s="38"/>
      <c r="T1256" s="47">
        <v>26760288.076797791</v>
      </c>
      <c r="U1256" s="47"/>
      <c r="V1256" s="47">
        <f t="shared" si="78"/>
        <v>26760288.076797791</v>
      </c>
      <c r="W1256" s="47">
        <f t="shared" si="81"/>
        <v>16778528.331095397</v>
      </c>
      <c r="Z1256" s="54"/>
    </row>
    <row r="1257" spans="5:26" x14ac:dyDescent="0.2">
      <c r="E1257" s="13">
        <v>99246</v>
      </c>
      <c r="F1257" s="13" t="s">
        <v>73</v>
      </c>
      <c r="G1257" s="47">
        <v>0</v>
      </c>
      <c r="H1257" s="47">
        <v>0</v>
      </c>
      <c r="I1257" s="47">
        <v>0</v>
      </c>
      <c r="J1257" s="47">
        <v>0</v>
      </c>
      <c r="K1257" s="47">
        <v>0</v>
      </c>
      <c r="L1257" s="47">
        <v>0</v>
      </c>
      <c r="M1257" s="47">
        <v>2</v>
      </c>
      <c r="N1257" s="47">
        <v>0.17199999999999999</v>
      </c>
      <c r="O1257" s="47">
        <v>0.17199999999999999</v>
      </c>
      <c r="P1257" s="38" t="str">
        <f t="shared" si="79"/>
        <v/>
      </c>
      <c r="R1257" s="38">
        <f t="shared" si="80"/>
        <v>0.1</v>
      </c>
      <c r="S1257" s="38"/>
      <c r="T1257" s="47">
        <v>165555.33951547445</v>
      </c>
      <c r="U1257" s="47"/>
      <c r="V1257" s="47">
        <f t="shared" si="78"/>
        <v>165555.33951547445</v>
      </c>
      <c r="W1257" s="47">
        <f t="shared" si="81"/>
        <v>16555.533951547444</v>
      </c>
      <c r="Z1257" s="54"/>
    </row>
    <row r="1258" spans="5:26" x14ac:dyDescent="0.2">
      <c r="E1258" s="13">
        <v>99245</v>
      </c>
      <c r="F1258" s="13" t="s">
        <v>73</v>
      </c>
      <c r="G1258" s="47">
        <v>0</v>
      </c>
      <c r="H1258" s="47">
        <v>0</v>
      </c>
      <c r="I1258" s="47">
        <v>0</v>
      </c>
      <c r="J1258" s="47">
        <v>0</v>
      </c>
      <c r="K1258" s="47">
        <v>0</v>
      </c>
      <c r="L1258" s="47">
        <v>0</v>
      </c>
      <c r="M1258" s="47">
        <v>2</v>
      </c>
      <c r="N1258" s="47">
        <v>0.62</v>
      </c>
      <c r="O1258" s="47">
        <v>0.62</v>
      </c>
      <c r="P1258" s="38" t="str">
        <f t="shared" si="79"/>
        <v/>
      </c>
      <c r="R1258" s="38">
        <f t="shared" si="80"/>
        <v>0.1</v>
      </c>
      <c r="S1258" s="38"/>
      <c r="T1258" s="47">
        <v>596769.24709066376</v>
      </c>
      <c r="U1258" s="47"/>
      <c r="V1258" s="47">
        <f t="shared" si="78"/>
        <v>596769.24709066376</v>
      </c>
      <c r="W1258" s="47">
        <f t="shared" si="81"/>
        <v>59676.924709066378</v>
      </c>
      <c r="Z1258" s="54"/>
    </row>
    <row r="1259" spans="5:26" x14ac:dyDescent="0.2">
      <c r="E1259" s="13">
        <v>99244</v>
      </c>
      <c r="F1259" s="13" t="s">
        <v>73</v>
      </c>
      <c r="G1259" s="47">
        <v>0</v>
      </c>
      <c r="H1259" s="47">
        <v>0</v>
      </c>
      <c r="I1259" s="47">
        <v>0</v>
      </c>
      <c r="J1259" s="47">
        <v>0</v>
      </c>
      <c r="K1259" s="47">
        <v>0</v>
      </c>
      <c r="L1259" s="47">
        <v>0</v>
      </c>
      <c r="M1259" s="47">
        <v>2</v>
      </c>
      <c r="N1259" s="47">
        <v>2</v>
      </c>
      <c r="O1259" s="47">
        <v>2</v>
      </c>
      <c r="P1259" s="38" t="str">
        <f t="shared" si="79"/>
        <v/>
      </c>
      <c r="R1259" s="38">
        <f t="shared" si="80"/>
        <v>0.1</v>
      </c>
      <c r="S1259" s="38"/>
      <c r="T1259" s="47">
        <v>1925062.0873892375</v>
      </c>
      <c r="U1259" s="47"/>
      <c r="V1259" s="47">
        <f t="shared" si="78"/>
        <v>1925062.0873892375</v>
      </c>
      <c r="W1259" s="47">
        <f t="shared" si="81"/>
        <v>192506.20873892377</v>
      </c>
      <c r="Z1259" s="54"/>
    </row>
    <row r="1260" spans="5:26" x14ac:dyDescent="0.2">
      <c r="E1260" s="13">
        <v>99243</v>
      </c>
      <c r="F1260" s="13" t="s">
        <v>73</v>
      </c>
      <c r="G1260" s="47">
        <v>0</v>
      </c>
      <c r="H1260" s="47">
        <v>0</v>
      </c>
      <c r="I1260" s="47">
        <v>0</v>
      </c>
      <c r="J1260" s="47">
        <v>0</v>
      </c>
      <c r="K1260" s="47">
        <v>0</v>
      </c>
      <c r="L1260" s="47">
        <v>0</v>
      </c>
      <c r="M1260" s="47">
        <v>2</v>
      </c>
      <c r="N1260" s="47">
        <v>2</v>
      </c>
      <c r="O1260" s="47">
        <v>2</v>
      </c>
      <c r="P1260" s="38" t="str">
        <f t="shared" si="79"/>
        <v/>
      </c>
      <c r="R1260" s="38">
        <f t="shared" si="80"/>
        <v>0.1</v>
      </c>
      <c r="S1260" s="38"/>
      <c r="T1260" s="47">
        <v>1925062.0873892375</v>
      </c>
      <c r="U1260" s="47"/>
      <c r="V1260" s="47">
        <f t="shared" si="78"/>
        <v>1925062.0873892375</v>
      </c>
      <c r="W1260" s="47">
        <f t="shared" si="81"/>
        <v>192506.20873892377</v>
      </c>
      <c r="Z1260" s="54"/>
    </row>
    <row r="1261" spans="5:26" x14ac:dyDescent="0.2">
      <c r="E1261" s="13">
        <v>99242</v>
      </c>
      <c r="F1261" s="13" t="s">
        <v>73</v>
      </c>
      <c r="G1261" s="47">
        <v>0</v>
      </c>
      <c r="H1261" s="47">
        <v>0</v>
      </c>
      <c r="I1261" s="47">
        <v>0</v>
      </c>
      <c r="J1261" s="47">
        <v>0</v>
      </c>
      <c r="K1261" s="47">
        <v>0</v>
      </c>
      <c r="L1261" s="47">
        <v>0</v>
      </c>
      <c r="M1261" s="47">
        <v>2</v>
      </c>
      <c r="N1261" s="47">
        <v>0.34</v>
      </c>
      <c r="O1261" s="47">
        <v>0.34</v>
      </c>
      <c r="P1261" s="38" t="str">
        <f t="shared" si="79"/>
        <v/>
      </c>
      <c r="R1261" s="38">
        <f t="shared" si="80"/>
        <v>0.1</v>
      </c>
      <c r="S1261" s="38"/>
      <c r="T1261" s="47">
        <v>327260.55485617043</v>
      </c>
      <c r="U1261" s="47"/>
      <c r="V1261" s="47">
        <f t="shared" si="78"/>
        <v>327260.55485617043</v>
      </c>
      <c r="W1261" s="47">
        <f t="shared" si="81"/>
        <v>32726.055485617046</v>
      </c>
      <c r="Z1261" s="54"/>
    </row>
    <row r="1262" spans="5:26" x14ac:dyDescent="0.2">
      <c r="E1262" s="13">
        <v>99241</v>
      </c>
      <c r="F1262" s="13" t="s">
        <v>73</v>
      </c>
      <c r="G1262" s="47">
        <v>0</v>
      </c>
      <c r="H1262" s="47">
        <v>0</v>
      </c>
      <c r="I1262" s="47">
        <v>0</v>
      </c>
      <c r="J1262" s="47">
        <v>0</v>
      </c>
      <c r="K1262" s="47">
        <v>0</v>
      </c>
      <c r="L1262" s="47">
        <v>0</v>
      </c>
      <c r="M1262" s="47">
        <v>2</v>
      </c>
      <c r="N1262" s="47">
        <v>0.24</v>
      </c>
      <c r="O1262" s="47">
        <v>0.24</v>
      </c>
      <c r="P1262" s="38" t="str">
        <f t="shared" si="79"/>
        <v/>
      </c>
      <c r="R1262" s="38">
        <f t="shared" si="80"/>
        <v>0.1</v>
      </c>
      <c r="S1262" s="38"/>
      <c r="T1262" s="47">
        <v>231007.45048670849</v>
      </c>
      <c r="U1262" s="47"/>
      <c r="V1262" s="47">
        <f t="shared" si="78"/>
        <v>231007.45048670849</v>
      </c>
      <c r="W1262" s="47">
        <f t="shared" si="81"/>
        <v>23100.745048670851</v>
      </c>
      <c r="Z1262" s="54"/>
    </row>
    <row r="1263" spans="5:26" x14ac:dyDescent="0.2">
      <c r="E1263" s="13">
        <v>99240</v>
      </c>
      <c r="F1263" s="13" t="s">
        <v>73</v>
      </c>
      <c r="G1263" s="47">
        <v>0</v>
      </c>
      <c r="H1263" s="47">
        <v>0</v>
      </c>
      <c r="I1263" s="47">
        <v>0</v>
      </c>
      <c r="J1263" s="47">
        <v>0</v>
      </c>
      <c r="K1263" s="47">
        <v>0</v>
      </c>
      <c r="L1263" s="47">
        <v>0</v>
      </c>
      <c r="M1263" s="47">
        <v>2</v>
      </c>
      <c r="N1263" s="47">
        <v>0.54</v>
      </c>
      <c r="O1263" s="47">
        <v>0.54</v>
      </c>
      <c r="P1263" s="38" t="str">
        <f t="shared" si="79"/>
        <v/>
      </c>
      <c r="R1263" s="38">
        <f t="shared" si="80"/>
        <v>0.1</v>
      </c>
      <c r="S1263" s="38"/>
      <c r="T1263" s="47">
        <v>519766.76359509415</v>
      </c>
      <c r="U1263" s="47"/>
      <c r="V1263" s="47">
        <f t="shared" si="78"/>
        <v>519766.76359509415</v>
      </c>
      <c r="W1263" s="47">
        <f t="shared" si="81"/>
        <v>51976.676359509416</v>
      </c>
      <c r="Z1263" s="54"/>
    </row>
    <row r="1264" spans="5:26" x14ac:dyDescent="0.2">
      <c r="E1264" s="13">
        <v>99239</v>
      </c>
      <c r="F1264" s="13" t="s">
        <v>73</v>
      </c>
      <c r="G1264" s="47">
        <v>0</v>
      </c>
      <c r="H1264" s="47">
        <v>0</v>
      </c>
      <c r="I1264" s="47">
        <v>0</v>
      </c>
      <c r="J1264" s="47">
        <v>0</v>
      </c>
      <c r="K1264" s="47">
        <v>0</v>
      </c>
      <c r="L1264" s="47">
        <v>0</v>
      </c>
      <c r="M1264" s="47">
        <v>2</v>
      </c>
      <c r="N1264" s="47">
        <v>3.2</v>
      </c>
      <c r="O1264" s="47">
        <v>3.2</v>
      </c>
      <c r="P1264" s="38" t="str">
        <f t="shared" si="79"/>
        <v/>
      </c>
      <c r="R1264" s="38">
        <f t="shared" si="80"/>
        <v>0.1</v>
      </c>
      <c r="S1264" s="38"/>
      <c r="T1264" s="47">
        <v>3080099.3398227808</v>
      </c>
      <c r="U1264" s="47"/>
      <c r="V1264" s="47">
        <f t="shared" si="78"/>
        <v>3080099.3398227808</v>
      </c>
      <c r="W1264" s="47">
        <f t="shared" si="81"/>
        <v>308009.9339822781</v>
      </c>
      <c r="Z1264" s="54"/>
    </row>
    <row r="1265" spans="5:26" x14ac:dyDescent="0.2">
      <c r="E1265" s="13">
        <v>99238</v>
      </c>
      <c r="F1265" s="13" t="s">
        <v>73</v>
      </c>
      <c r="G1265" s="47">
        <v>0</v>
      </c>
      <c r="H1265" s="47">
        <v>0</v>
      </c>
      <c r="I1265" s="47">
        <v>0</v>
      </c>
      <c r="J1265" s="47">
        <v>0</v>
      </c>
      <c r="K1265" s="47">
        <v>0</v>
      </c>
      <c r="L1265" s="47">
        <v>0</v>
      </c>
      <c r="M1265" s="47">
        <v>2</v>
      </c>
      <c r="N1265" s="47">
        <v>0.44</v>
      </c>
      <c r="O1265" s="47">
        <v>0.44</v>
      </c>
      <c r="P1265" s="38" t="str">
        <f t="shared" si="79"/>
        <v/>
      </c>
      <c r="R1265" s="38">
        <f t="shared" si="80"/>
        <v>0.1</v>
      </c>
      <c r="S1265" s="38"/>
      <c r="T1265" s="47">
        <v>423513.65922563226</v>
      </c>
      <c r="U1265" s="47"/>
      <c r="V1265" s="47">
        <f t="shared" si="78"/>
        <v>423513.65922563226</v>
      </c>
      <c r="W1265" s="47">
        <f t="shared" si="81"/>
        <v>42351.365922563229</v>
      </c>
      <c r="Z1265" s="54"/>
    </row>
    <row r="1266" spans="5:26" x14ac:dyDescent="0.2">
      <c r="E1266" s="13">
        <v>99237</v>
      </c>
      <c r="F1266" s="13" t="s">
        <v>73</v>
      </c>
      <c r="G1266" s="47">
        <v>4.18</v>
      </c>
      <c r="H1266" s="47">
        <v>0</v>
      </c>
      <c r="I1266" s="47">
        <v>0</v>
      </c>
      <c r="J1266" s="47">
        <v>0</v>
      </c>
      <c r="K1266" s="47">
        <v>0</v>
      </c>
      <c r="L1266" s="47">
        <v>4.18</v>
      </c>
      <c r="M1266" s="47">
        <v>2</v>
      </c>
      <c r="N1266" s="47">
        <v>4.18</v>
      </c>
      <c r="O1266" s="47">
        <v>0</v>
      </c>
      <c r="P1266" s="38">
        <f t="shared" si="79"/>
        <v>0.65</v>
      </c>
      <c r="R1266" s="38">
        <f t="shared" si="80"/>
        <v>0.65</v>
      </c>
      <c r="S1266" s="38"/>
      <c r="T1266" s="47">
        <v>4023379.7626435068</v>
      </c>
      <c r="U1266" s="47"/>
      <c r="V1266" s="47">
        <f t="shared" si="78"/>
        <v>4023379.7626435068</v>
      </c>
      <c r="W1266" s="47">
        <f t="shared" si="81"/>
        <v>2615196.8457182795</v>
      </c>
      <c r="Z1266" s="54"/>
    </row>
    <row r="1267" spans="5:26" x14ac:dyDescent="0.2">
      <c r="E1267" s="13">
        <v>99236</v>
      </c>
      <c r="F1267" s="13" t="s">
        <v>73</v>
      </c>
      <c r="G1267" s="47">
        <v>10.705</v>
      </c>
      <c r="H1267" s="47">
        <v>5.2850000000000001</v>
      </c>
      <c r="I1267" s="47">
        <v>4.9950000000000001</v>
      </c>
      <c r="J1267" s="47">
        <v>2.9350000000000001</v>
      </c>
      <c r="K1267" s="47">
        <v>0</v>
      </c>
      <c r="L1267" s="47">
        <v>23.919999999999998</v>
      </c>
      <c r="M1267" s="47">
        <v>2</v>
      </c>
      <c r="N1267" s="47">
        <v>23.92</v>
      </c>
      <c r="O1267" s="47">
        <v>0</v>
      </c>
      <c r="P1267" s="38">
        <f t="shared" si="79"/>
        <v>0.42256479933110369</v>
      </c>
      <c r="R1267" s="38">
        <f t="shared" si="80"/>
        <v>0.42256479933110369</v>
      </c>
      <c r="S1267" s="38"/>
      <c r="T1267" s="47">
        <v>23023742.565175287</v>
      </c>
      <c r="U1267" s="47"/>
      <c r="V1267" s="47">
        <f t="shared" si="78"/>
        <v>23023742.565175287</v>
      </c>
      <c r="W1267" s="47">
        <f t="shared" si="81"/>
        <v>9729023.1569042858</v>
      </c>
      <c r="Z1267" s="54"/>
    </row>
    <row r="1268" spans="5:26" x14ac:dyDescent="0.2">
      <c r="E1268" s="13">
        <v>99235</v>
      </c>
      <c r="F1268" s="13" t="s">
        <v>73</v>
      </c>
      <c r="G1268" s="47">
        <v>0</v>
      </c>
      <c r="H1268" s="47">
        <v>0</v>
      </c>
      <c r="I1268" s="47">
        <v>0</v>
      </c>
      <c r="J1268" s="47">
        <v>0</v>
      </c>
      <c r="K1268" s="47">
        <v>0</v>
      </c>
      <c r="L1268" s="47">
        <v>0</v>
      </c>
      <c r="M1268" s="47">
        <v>2</v>
      </c>
      <c r="N1268" s="47">
        <v>4.08</v>
      </c>
      <c r="O1268" s="47">
        <v>4.08</v>
      </c>
      <c r="P1268" s="38" t="str">
        <f t="shared" si="79"/>
        <v/>
      </c>
      <c r="R1268" s="38">
        <f t="shared" si="80"/>
        <v>0.1</v>
      </c>
      <c r="S1268" s="38"/>
      <c r="T1268" s="47">
        <v>3927126.6582740443</v>
      </c>
      <c r="U1268" s="47"/>
      <c r="V1268" s="47">
        <f t="shared" si="78"/>
        <v>3927126.6582740443</v>
      </c>
      <c r="W1268" s="47">
        <f t="shared" si="81"/>
        <v>392712.66582740447</v>
      </c>
      <c r="Z1268" s="54"/>
    </row>
    <row r="1269" spans="5:26" x14ac:dyDescent="0.2">
      <c r="E1269" s="13">
        <v>99234</v>
      </c>
      <c r="F1269" s="13" t="s">
        <v>73</v>
      </c>
      <c r="G1269" s="47">
        <v>1.94</v>
      </c>
      <c r="H1269" s="47">
        <v>1.1499999999999999</v>
      </c>
      <c r="I1269" s="47">
        <v>0.99</v>
      </c>
      <c r="J1269" s="47">
        <v>0</v>
      </c>
      <c r="K1269" s="47">
        <v>0</v>
      </c>
      <c r="L1269" s="47">
        <v>4.08</v>
      </c>
      <c r="M1269" s="47">
        <v>2</v>
      </c>
      <c r="N1269" s="47">
        <v>4.08</v>
      </c>
      <c r="O1269" s="47">
        <v>0</v>
      </c>
      <c r="P1269" s="38">
        <f t="shared" si="79"/>
        <v>0.45723039215686268</v>
      </c>
      <c r="R1269" s="38">
        <f t="shared" si="80"/>
        <v>0.45723039215686268</v>
      </c>
      <c r="S1269" s="38"/>
      <c r="T1269" s="47">
        <v>3927126.6582740443</v>
      </c>
      <c r="U1269" s="47"/>
      <c r="V1269" s="47">
        <f t="shared" si="78"/>
        <v>3927126.6582740443</v>
      </c>
      <c r="W1269" s="47">
        <f t="shared" si="81"/>
        <v>1795601.6620123109</v>
      </c>
      <c r="Z1269" s="54"/>
    </row>
    <row r="1270" spans="5:26" x14ac:dyDescent="0.2">
      <c r="E1270" s="13">
        <v>99233</v>
      </c>
      <c r="F1270" s="13" t="s">
        <v>73</v>
      </c>
      <c r="G1270" s="47">
        <v>18.149999999999999</v>
      </c>
      <c r="H1270" s="47">
        <v>4.33</v>
      </c>
      <c r="I1270" s="47">
        <v>0.74</v>
      </c>
      <c r="J1270" s="47">
        <v>0</v>
      </c>
      <c r="K1270" s="47">
        <v>0</v>
      </c>
      <c r="L1270" s="47">
        <v>23.219999999999995</v>
      </c>
      <c r="M1270" s="47">
        <v>2</v>
      </c>
      <c r="N1270" s="47">
        <v>23.22</v>
      </c>
      <c r="O1270" s="47">
        <v>0</v>
      </c>
      <c r="P1270" s="38">
        <f t="shared" si="79"/>
        <v>0.58358096468561593</v>
      </c>
      <c r="R1270" s="38">
        <f t="shared" si="80"/>
        <v>0.58358096468561593</v>
      </c>
      <c r="S1270" s="38"/>
      <c r="T1270" s="47">
        <v>22349970.834589045</v>
      </c>
      <c r="U1270" s="47"/>
      <c r="V1270" s="47">
        <f t="shared" si="78"/>
        <v>22349970.834589045</v>
      </c>
      <c r="W1270" s="47">
        <f t="shared" si="81"/>
        <v>13043017.540344857</v>
      </c>
      <c r="Z1270" s="54"/>
    </row>
    <row r="1271" spans="5:26" x14ac:dyDescent="0.2">
      <c r="E1271" s="13">
        <v>99232</v>
      </c>
      <c r="F1271" s="13" t="s">
        <v>73</v>
      </c>
      <c r="G1271" s="47">
        <v>0</v>
      </c>
      <c r="H1271" s="47">
        <v>0</v>
      </c>
      <c r="I1271" s="47">
        <v>0</v>
      </c>
      <c r="J1271" s="47">
        <v>0</v>
      </c>
      <c r="K1271" s="47">
        <v>0</v>
      </c>
      <c r="L1271" s="47">
        <v>0</v>
      </c>
      <c r="M1271" s="47">
        <v>2</v>
      </c>
      <c r="N1271" s="47">
        <v>1.96</v>
      </c>
      <c r="O1271" s="47">
        <v>1.96</v>
      </c>
      <c r="P1271" s="38" t="str">
        <f t="shared" si="79"/>
        <v/>
      </c>
      <c r="R1271" s="38">
        <f t="shared" si="80"/>
        <v>0.1</v>
      </c>
      <c r="S1271" s="38"/>
      <c r="T1271" s="47">
        <v>1886560.8456414531</v>
      </c>
      <c r="U1271" s="47"/>
      <c r="V1271" s="47">
        <f t="shared" si="78"/>
        <v>1886560.8456414531</v>
      </c>
      <c r="W1271" s="47">
        <f t="shared" si="81"/>
        <v>188656.08456414531</v>
      </c>
      <c r="Z1271" s="54"/>
    </row>
    <row r="1272" spans="5:26" x14ac:dyDescent="0.2">
      <c r="E1272" s="13">
        <v>99231</v>
      </c>
      <c r="F1272" s="13" t="s">
        <v>73</v>
      </c>
      <c r="G1272" s="47">
        <v>0</v>
      </c>
      <c r="H1272" s="47">
        <v>0</v>
      </c>
      <c r="I1272" s="47">
        <v>0</v>
      </c>
      <c r="J1272" s="47">
        <v>0</v>
      </c>
      <c r="K1272" s="47">
        <v>0</v>
      </c>
      <c r="L1272" s="47">
        <v>0</v>
      </c>
      <c r="M1272" s="47">
        <v>2</v>
      </c>
      <c r="N1272" s="47">
        <v>0.28000000000000003</v>
      </c>
      <c r="O1272" s="47">
        <v>0.28000000000000003</v>
      </c>
      <c r="P1272" s="38" t="str">
        <f t="shared" si="79"/>
        <v/>
      </c>
      <c r="R1272" s="38">
        <f t="shared" si="80"/>
        <v>0.1</v>
      </c>
      <c r="S1272" s="38"/>
      <c r="T1272" s="47">
        <v>269508.69223449333</v>
      </c>
      <c r="U1272" s="47"/>
      <c r="V1272" s="47">
        <f t="shared" si="78"/>
        <v>269508.69223449333</v>
      </c>
      <c r="W1272" s="47">
        <f t="shared" si="81"/>
        <v>26950.869223449336</v>
      </c>
      <c r="Z1272" s="54"/>
    </row>
    <row r="1273" spans="5:26" x14ac:dyDescent="0.2">
      <c r="E1273" s="13">
        <v>99230</v>
      </c>
      <c r="F1273" s="13" t="s">
        <v>73</v>
      </c>
      <c r="G1273" s="47">
        <v>0</v>
      </c>
      <c r="H1273" s="47">
        <v>0</v>
      </c>
      <c r="I1273" s="47">
        <v>0</v>
      </c>
      <c r="J1273" s="47">
        <v>0</v>
      </c>
      <c r="K1273" s="47">
        <v>0</v>
      </c>
      <c r="L1273" s="47">
        <v>0</v>
      </c>
      <c r="M1273" s="47">
        <v>2</v>
      </c>
      <c r="N1273" s="47">
        <v>0.13600000000000001</v>
      </c>
      <c r="O1273" s="47">
        <v>0.13600000000000001</v>
      </c>
      <c r="P1273" s="38" t="str">
        <f t="shared" si="79"/>
        <v/>
      </c>
      <c r="R1273" s="38">
        <f t="shared" si="80"/>
        <v>0.1</v>
      </c>
      <c r="S1273" s="38"/>
      <c r="T1273" s="47">
        <v>130904.22194246814</v>
      </c>
      <c r="U1273" s="47"/>
      <c r="V1273" s="47">
        <f t="shared" si="78"/>
        <v>130904.22194246814</v>
      </c>
      <c r="W1273" s="47">
        <f t="shared" si="81"/>
        <v>13090.422194246814</v>
      </c>
      <c r="Z1273" s="54"/>
    </row>
    <row r="1274" spans="5:26" x14ac:dyDescent="0.2">
      <c r="E1274" s="13">
        <v>99229</v>
      </c>
      <c r="F1274" s="13" t="s">
        <v>73</v>
      </c>
      <c r="G1274" s="47">
        <v>0</v>
      </c>
      <c r="H1274" s="47">
        <v>0</v>
      </c>
      <c r="I1274" s="47">
        <v>0</v>
      </c>
      <c r="J1274" s="47">
        <v>0</v>
      </c>
      <c r="K1274" s="47">
        <v>0</v>
      </c>
      <c r="L1274" s="47">
        <v>0</v>
      </c>
      <c r="M1274" s="47">
        <v>2</v>
      </c>
      <c r="N1274" s="47">
        <v>0.28399999999999997</v>
      </c>
      <c r="O1274" s="47">
        <v>0.28399999999999997</v>
      </c>
      <c r="P1274" s="38" t="str">
        <f t="shared" si="79"/>
        <v/>
      </c>
      <c r="R1274" s="38">
        <f t="shared" si="80"/>
        <v>0.1</v>
      </c>
      <c r="S1274" s="38"/>
      <c r="T1274" s="47">
        <v>273358.81640927173</v>
      </c>
      <c r="U1274" s="47"/>
      <c r="V1274" s="47">
        <f t="shared" si="78"/>
        <v>273358.81640927173</v>
      </c>
      <c r="W1274" s="47">
        <f t="shared" si="81"/>
        <v>27335.881640927175</v>
      </c>
      <c r="Z1274" s="54"/>
    </row>
    <row r="1275" spans="5:26" x14ac:dyDescent="0.2">
      <c r="E1275" s="13">
        <v>99228</v>
      </c>
      <c r="F1275" s="13" t="s">
        <v>73</v>
      </c>
      <c r="G1275" s="47">
        <v>0</v>
      </c>
      <c r="H1275" s="47">
        <v>0</v>
      </c>
      <c r="I1275" s="47">
        <v>0</v>
      </c>
      <c r="J1275" s="47">
        <v>0</v>
      </c>
      <c r="K1275" s="47">
        <v>0</v>
      </c>
      <c r="L1275" s="47">
        <v>0</v>
      </c>
      <c r="M1275" s="47">
        <v>2</v>
      </c>
      <c r="N1275" s="47">
        <v>1.92</v>
      </c>
      <c r="O1275" s="47">
        <v>1.92</v>
      </c>
      <c r="P1275" s="38" t="str">
        <f t="shared" si="79"/>
        <v/>
      </c>
      <c r="R1275" s="38">
        <f t="shared" si="80"/>
        <v>0.1</v>
      </c>
      <c r="S1275" s="38"/>
      <c r="T1275" s="47">
        <v>1848059.6038936679</v>
      </c>
      <c r="U1275" s="47"/>
      <c r="V1275" s="47">
        <f t="shared" si="78"/>
        <v>1848059.6038936679</v>
      </c>
      <c r="W1275" s="47">
        <f t="shared" si="81"/>
        <v>184805.96038936681</v>
      </c>
      <c r="Z1275" s="54"/>
    </row>
    <row r="1276" spans="5:26" x14ac:dyDescent="0.2">
      <c r="E1276" s="13">
        <v>99227</v>
      </c>
      <c r="F1276" s="13" t="s">
        <v>73</v>
      </c>
      <c r="G1276" s="47">
        <v>0</v>
      </c>
      <c r="H1276" s="47">
        <v>0</v>
      </c>
      <c r="I1276" s="47">
        <v>0</v>
      </c>
      <c r="J1276" s="47">
        <v>0</v>
      </c>
      <c r="K1276" s="47">
        <v>0</v>
      </c>
      <c r="L1276" s="47">
        <v>0</v>
      </c>
      <c r="M1276" s="47">
        <v>2</v>
      </c>
      <c r="N1276" s="47">
        <v>0.2</v>
      </c>
      <c r="O1276" s="47">
        <v>0.2</v>
      </c>
      <c r="P1276" s="38" t="str">
        <f t="shared" si="79"/>
        <v/>
      </c>
      <c r="R1276" s="38">
        <f t="shared" si="80"/>
        <v>0.1</v>
      </c>
      <c r="S1276" s="38"/>
      <c r="T1276" s="47">
        <v>192506.2087389238</v>
      </c>
      <c r="U1276" s="47"/>
      <c r="V1276" s="47">
        <f t="shared" si="78"/>
        <v>192506.2087389238</v>
      </c>
      <c r="W1276" s="47">
        <f t="shared" si="81"/>
        <v>19250.620873892381</v>
      </c>
      <c r="Z1276" s="54"/>
    </row>
    <row r="1277" spans="5:26" x14ac:dyDescent="0.2">
      <c r="E1277" s="13">
        <v>99226</v>
      </c>
      <c r="F1277" s="13" t="s">
        <v>73</v>
      </c>
      <c r="G1277" s="47">
        <v>0</v>
      </c>
      <c r="H1277" s="47">
        <v>0</v>
      </c>
      <c r="I1277" s="47">
        <v>0</v>
      </c>
      <c r="J1277" s="47">
        <v>0</v>
      </c>
      <c r="K1277" s="47">
        <v>0</v>
      </c>
      <c r="L1277" s="47">
        <v>0</v>
      </c>
      <c r="M1277" s="47">
        <v>2</v>
      </c>
      <c r="N1277" s="47">
        <v>2.34</v>
      </c>
      <c r="O1277" s="47">
        <v>2.34</v>
      </c>
      <c r="P1277" s="38" t="str">
        <f t="shared" si="79"/>
        <v/>
      </c>
      <c r="R1277" s="38">
        <f t="shared" si="80"/>
        <v>0.1</v>
      </c>
      <c r="S1277" s="38"/>
      <c r="T1277" s="47">
        <v>2252322.6422454077</v>
      </c>
      <c r="U1277" s="47"/>
      <c r="V1277" s="47">
        <f t="shared" si="78"/>
        <v>2252322.6422454077</v>
      </c>
      <c r="W1277" s="47">
        <f t="shared" si="81"/>
        <v>225232.26422454079</v>
      </c>
      <c r="Z1277" s="54"/>
    </row>
    <row r="1278" spans="5:26" x14ac:dyDescent="0.2">
      <c r="E1278" s="13">
        <v>99225</v>
      </c>
      <c r="F1278" s="13" t="s">
        <v>73</v>
      </c>
      <c r="G1278" s="47">
        <v>0</v>
      </c>
      <c r="H1278" s="47">
        <v>0</v>
      </c>
      <c r="I1278" s="47">
        <v>0</v>
      </c>
      <c r="J1278" s="47">
        <v>0</v>
      </c>
      <c r="K1278" s="47">
        <v>0</v>
      </c>
      <c r="L1278" s="47">
        <v>0</v>
      </c>
      <c r="M1278" s="47">
        <v>2</v>
      </c>
      <c r="N1278" s="47">
        <v>2.194</v>
      </c>
      <c r="O1278" s="47">
        <v>2.194</v>
      </c>
      <c r="P1278" s="38" t="str">
        <f t="shared" si="79"/>
        <v/>
      </c>
      <c r="R1278" s="38">
        <f t="shared" si="80"/>
        <v>0.1</v>
      </c>
      <c r="S1278" s="38"/>
      <c r="T1278" s="47">
        <v>2228899.1728156107</v>
      </c>
      <c r="U1278" s="47"/>
      <c r="V1278" s="47">
        <f t="shared" si="78"/>
        <v>2228899.1728156107</v>
      </c>
      <c r="W1278" s="47">
        <f t="shared" si="81"/>
        <v>222889.91728156107</v>
      </c>
      <c r="Z1278" s="54"/>
    </row>
    <row r="1279" spans="5:26" x14ac:dyDescent="0.2">
      <c r="E1279" s="13">
        <v>99224</v>
      </c>
      <c r="F1279" s="13" t="s">
        <v>73</v>
      </c>
      <c r="G1279" s="47">
        <v>4.734</v>
      </c>
      <c r="H1279" s="47">
        <v>0</v>
      </c>
      <c r="I1279" s="47">
        <v>0</v>
      </c>
      <c r="J1279" s="47">
        <v>0</v>
      </c>
      <c r="K1279" s="47">
        <v>0</v>
      </c>
      <c r="L1279" s="47">
        <v>4.734</v>
      </c>
      <c r="M1279" s="47">
        <v>2</v>
      </c>
      <c r="N1279" s="47">
        <v>4.734</v>
      </c>
      <c r="O1279" s="47">
        <v>0</v>
      </c>
      <c r="P1279" s="38">
        <f t="shared" si="79"/>
        <v>0.65</v>
      </c>
      <c r="R1279" s="38">
        <f t="shared" si="80"/>
        <v>0.65</v>
      </c>
      <c r="S1279" s="38"/>
      <c r="T1279" s="47">
        <v>4556621.9608503254</v>
      </c>
      <c r="U1279" s="47"/>
      <c r="V1279" s="47">
        <f t="shared" si="78"/>
        <v>4556621.9608503254</v>
      </c>
      <c r="W1279" s="47">
        <f t="shared" si="81"/>
        <v>2961804.2745527118</v>
      </c>
      <c r="Z1279" s="54"/>
    </row>
    <row r="1280" spans="5:26" x14ac:dyDescent="0.2">
      <c r="E1280" s="13">
        <v>99223</v>
      </c>
      <c r="F1280" s="13" t="s">
        <v>73</v>
      </c>
      <c r="G1280" s="47">
        <v>35.493000000000002</v>
      </c>
      <c r="H1280" s="47">
        <v>2.0049999999999999</v>
      </c>
      <c r="I1280" s="47">
        <v>0.79500000000000004</v>
      </c>
      <c r="J1280" s="47">
        <v>0.68500000000000005</v>
      </c>
      <c r="K1280" s="47">
        <v>0</v>
      </c>
      <c r="L1280" s="47">
        <v>38.978000000000009</v>
      </c>
      <c r="M1280" s="47">
        <v>2</v>
      </c>
      <c r="N1280" s="47">
        <v>38.978000000000002</v>
      </c>
      <c r="O1280" s="47">
        <v>0</v>
      </c>
      <c r="P1280" s="38">
        <f t="shared" si="79"/>
        <v>0.61650033352147349</v>
      </c>
      <c r="R1280" s="38">
        <f t="shared" si="80"/>
        <v>0.61650033352147349</v>
      </c>
      <c r="S1280" s="38"/>
      <c r="T1280" s="47">
        <v>37517535.021128848</v>
      </c>
      <c r="U1280" s="47"/>
      <c r="V1280" s="47">
        <f t="shared" si="78"/>
        <v>37517535.021128848</v>
      </c>
      <c r="W1280" s="47">
        <f t="shared" si="81"/>
        <v>23129572.853429496</v>
      </c>
      <c r="Z1280" s="54"/>
    </row>
    <row r="1281" spans="5:26" x14ac:dyDescent="0.2">
      <c r="E1281" s="13">
        <v>99222</v>
      </c>
      <c r="F1281" s="13" t="s">
        <v>73</v>
      </c>
      <c r="G1281" s="47">
        <v>0</v>
      </c>
      <c r="H1281" s="47">
        <v>0</v>
      </c>
      <c r="I1281" s="47">
        <v>0</v>
      </c>
      <c r="J1281" s="47">
        <v>0</v>
      </c>
      <c r="K1281" s="47">
        <v>0</v>
      </c>
      <c r="L1281" s="47">
        <v>0</v>
      </c>
      <c r="M1281" s="47">
        <v>2</v>
      </c>
      <c r="N1281" s="47">
        <v>1.8420000000000001</v>
      </c>
      <c r="O1281" s="47">
        <v>1.8420000000000001</v>
      </c>
      <c r="P1281" s="38" t="str">
        <f t="shared" si="79"/>
        <v/>
      </c>
      <c r="R1281" s="38">
        <f t="shared" si="80"/>
        <v>0.1</v>
      </c>
      <c r="S1281" s="38"/>
      <c r="T1281" s="47">
        <v>1871300.0347886758</v>
      </c>
      <c r="U1281" s="47"/>
      <c r="V1281" s="47">
        <f t="shared" si="78"/>
        <v>1871300.0347886758</v>
      </c>
      <c r="W1281" s="47">
        <f t="shared" si="81"/>
        <v>187130.00347886758</v>
      </c>
      <c r="Z1281" s="54"/>
    </row>
    <row r="1282" spans="5:26" x14ac:dyDescent="0.2">
      <c r="E1282" s="13">
        <v>99221</v>
      </c>
      <c r="F1282" s="13" t="s">
        <v>73</v>
      </c>
      <c r="G1282" s="47">
        <v>0</v>
      </c>
      <c r="H1282" s="47">
        <v>0</v>
      </c>
      <c r="I1282" s="47">
        <v>0</v>
      </c>
      <c r="J1282" s="47">
        <v>0</v>
      </c>
      <c r="K1282" s="47">
        <v>0</v>
      </c>
      <c r="L1282" s="47">
        <v>0</v>
      </c>
      <c r="M1282" s="47">
        <v>2</v>
      </c>
      <c r="N1282" s="47">
        <v>0.40200000000000002</v>
      </c>
      <c r="O1282" s="47">
        <v>0.40200000000000002</v>
      </c>
      <c r="P1282" s="38" t="str">
        <f t="shared" si="79"/>
        <v/>
      </c>
      <c r="R1282" s="38">
        <f t="shared" si="80"/>
        <v>0.1</v>
      </c>
      <c r="S1282" s="38"/>
      <c r="T1282" s="47">
        <v>386937.47956523683</v>
      </c>
      <c r="U1282" s="47"/>
      <c r="V1282" s="47">
        <f t="shared" si="78"/>
        <v>386937.47956523683</v>
      </c>
      <c r="W1282" s="47">
        <f t="shared" si="81"/>
        <v>38693.747956523686</v>
      </c>
      <c r="Z1282" s="54"/>
    </row>
    <row r="1283" spans="5:26" x14ac:dyDescent="0.2">
      <c r="E1283" s="13">
        <v>99220</v>
      </c>
      <c r="F1283" s="13" t="s">
        <v>73</v>
      </c>
      <c r="G1283" s="47">
        <v>0</v>
      </c>
      <c r="H1283" s="47">
        <v>0</v>
      </c>
      <c r="I1283" s="47">
        <v>0</v>
      </c>
      <c r="J1283" s="47">
        <v>0</v>
      </c>
      <c r="K1283" s="47">
        <v>0</v>
      </c>
      <c r="L1283" s="47">
        <v>0</v>
      </c>
      <c r="M1283" s="47">
        <v>2</v>
      </c>
      <c r="N1283" s="47">
        <v>0.16200000000000001</v>
      </c>
      <c r="O1283" s="47">
        <v>0.16200000000000001</v>
      </c>
      <c r="P1283" s="38" t="str">
        <f t="shared" si="79"/>
        <v/>
      </c>
      <c r="R1283" s="38">
        <f t="shared" si="80"/>
        <v>0.1</v>
      </c>
      <c r="S1283" s="38"/>
      <c r="T1283" s="47">
        <v>155930.02907852823</v>
      </c>
      <c r="U1283" s="47"/>
      <c r="V1283" s="47">
        <f t="shared" si="78"/>
        <v>155930.02907852823</v>
      </c>
      <c r="W1283" s="47">
        <f t="shared" si="81"/>
        <v>15593.002907852824</v>
      </c>
      <c r="Z1283" s="54"/>
    </row>
    <row r="1284" spans="5:26" x14ac:dyDescent="0.2">
      <c r="E1284" s="13">
        <v>99219</v>
      </c>
      <c r="F1284" s="13" t="s">
        <v>73</v>
      </c>
      <c r="G1284" s="47">
        <v>0</v>
      </c>
      <c r="H1284" s="47">
        <v>0</v>
      </c>
      <c r="I1284" s="47">
        <v>0</v>
      </c>
      <c r="J1284" s="47">
        <v>0</v>
      </c>
      <c r="K1284" s="47">
        <v>0</v>
      </c>
      <c r="L1284" s="47">
        <v>0</v>
      </c>
      <c r="M1284" s="47">
        <v>2</v>
      </c>
      <c r="N1284" s="47">
        <v>1.762</v>
      </c>
      <c r="O1284" s="47">
        <v>1.762</v>
      </c>
      <c r="P1284" s="38" t="str">
        <f t="shared" si="79"/>
        <v/>
      </c>
      <c r="R1284" s="38">
        <f t="shared" si="80"/>
        <v>0.1</v>
      </c>
      <c r="S1284" s="38"/>
      <c r="T1284" s="47">
        <v>1695979.6989899185</v>
      </c>
      <c r="U1284" s="47"/>
      <c r="V1284" s="47">
        <f t="shared" si="78"/>
        <v>1695979.6989899185</v>
      </c>
      <c r="W1284" s="47">
        <f t="shared" si="81"/>
        <v>169597.96989899187</v>
      </c>
      <c r="Z1284" s="54"/>
    </row>
    <row r="1285" spans="5:26" x14ac:dyDescent="0.2">
      <c r="E1285" s="13">
        <v>99218</v>
      </c>
      <c r="F1285" s="13" t="s">
        <v>73</v>
      </c>
      <c r="G1285" s="47">
        <v>0</v>
      </c>
      <c r="H1285" s="47">
        <v>0</v>
      </c>
      <c r="I1285" s="47">
        <v>0</v>
      </c>
      <c r="J1285" s="47">
        <v>0</v>
      </c>
      <c r="K1285" s="47">
        <v>0</v>
      </c>
      <c r="L1285" s="47">
        <v>0</v>
      </c>
      <c r="M1285" s="47">
        <v>2</v>
      </c>
      <c r="N1285" s="47">
        <v>0.08</v>
      </c>
      <c r="O1285" s="47">
        <v>0.08</v>
      </c>
      <c r="P1285" s="38" t="str">
        <f t="shared" si="79"/>
        <v/>
      </c>
      <c r="R1285" s="38">
        <f t="shared" si="80"/>
        <v>0.1</v>
      </c>
      <c r="S1285" s="38"/>
      <c r="T1285" s="47">
        <v>77002.483495569497</v>
      </c>
      <c r="U1285" s="47"/>
      <c r="V1285" s="47">
        <f t="shared" si="78"/>
        <v>77002.483495569497</v>
      </c>
      <c r="W1285" s="47">
        <f t="shared" si="81"/>
        <v>7700.2483495569504</v>
      </c>
      <c r="Z1285" s="54"/>
    </row>
    <row r="1286" spans="5:26" x14ac:dyDescent="0.2">
      <c r="E1286" s="13">
        <v>99217</v>
      </c>
      <c r="F1286" s="13" t="s">
        <v>73</v>
      </c>
      <c r="G1286" s="47">
        <v>0</v>
      </c>
      <c r="H1286" s="47">
        <v>0</v>
      </c>
      <c r="I1286" s="47">
        <v>0</v>
      </c>
      <c r="J1286" s="47">
        <v>0</v>
      </c>
      <c r="K1286" s="47">
        <v>0</v>
      </c>
      <c r="L1286" s="47">
        <v>0</v>
      </c>
      <c r="M1286" s="47">
        <v>2</v>
      </c>
      <c r="N1286" s="47">
        <v>0.16</v>
      </c>
      <c r="O1286" s="47">
        <v>0.16</v>
      </c>
      <c r="P1286" s="38" t="str">
        <f t="shared" si="79"/>
        <v/>
      </c>
      <c r="R1286" s="38">
        <f t="shared" si="80"/>
        <v>0.1</v>
      </c>
      <c r="S1286" s="38"/>
      <c r="T1286" s="47">
        <v>154004.96699113899</v>
      </c>
      <c r="U1286" s="47"/>
      <c r="V1286" s="47">
        <f t="shared" si="78"/>
        <v>154004.96699113899</v>
      </c>
      <c r="W1286" s="47">
        <f t="shared" si="81"/>
        <v>15400.496699113901</v>
      </c>
      <c r="Z1286" s="54"/>
    </row>
    <row r="1287" spans="5:26" x14ac:dyDescent="0.2">
      <c r="E1287" s="13">
        <v>99216</v>
      </c>
      <c r="F1287" s="13" t="s">
        <v>73</v>
      </c>
      <c r="G1287" s="47">
        <v>0</v>
      </c>
      <c r="H1287" s="47">
        <v>0</v>
      </c>
      <c r="I1287" s="47">
        <v>0</v>
      </c>
      <c r="J1287" s="47">
        <v>0</v>
      </c>
      <c r="K1287" s="47">
        <v>0</v>
      </c>
      <c r="L1287" s="47">
        <v>0</v>
      </c>
      <c r="M1287" s="47">
        <v>2</v>
      </c>
      <c r="N1287" s="47">
        <v>1.5860000000000001</v>
      </c>
      <c r="O1287" s="47">
        <v>1.5860000000000001</v>
      </c>
      <c r="P1287" s="38" t="str">
        <f t="shared" si="79"/>
        <v/>
      </c>
      <c r="R1287" s="38">
        <f t="shared" si="80"/>
        <v>0.1</v>
      </c>
      <c r="S1287" s="38"/>
      <c r="T1287" s="47">
        <v>1526574.2352996655</v>
      </c>
      <c r="U1287" s="47"/>
      <c r="V1287" s="47">
        <f t="shared" si="78"/>
        <v>1526574.2352996655</v>
      </c>
      <c r="W1287" s="47">
        <f t="shared" si="81"/>
        <v>152657.42352996656</v>
      </c>
      <c r="Z1287" s="54"/>
    </row>
    <row r="1288" spans="5:26" x14ac:dyDescent="0.2">
      <c r="E1288" s="13">
        <v>99215</v>
      </c>
      <c r="F1288" s="13" t="s">
        <v>73</v>
      </c>
      <c r="G1288" s="47">
        <v>0</v>
      </c>
      <c r="H1288" s="47">
        <v>0</v>
      </c>
      <c r="I1288" s="47">
        <v>0</v>
      </c>
      <c r="J1288" s="47">
        <v>0</v>
      </c>
      <c r="K1288" s="47">
        <v>0</v>
      </c>
      <c r="L1288" s="47">
        <v>0</v>
      </c>
      <c r="M1288" s="47">
        <v>2</v>
      </c>
      <c r="N1288" s="47">
        <v>2.1640000000000001</v>
      </c>
      <c r="O1288" s="47">
        <v>2.1640000000000001</v>
      </c>
      <c r="P1288" s="38" t="str">
        <f t="shared" si="79"/>
        <v/>
      </c>
      <c r="R1288" s="38">
        <f t="shared" si="80"/>
        <v>0.1</v>
      </c>
      <c r="S1288" s="38"/>
      <c r="T1288" s="47">
        <v>2082917.1785551554</v>
      </c>
      <c r="U1288" s="47"/>
      <c r="V1288" s="47">
        <f t="shared" si="78"/>
        <v>2082917.1785551554</v>
      </c>
      <c r="W1288" s="47">
        <f t="shared" si="81"/>
        <v>208291.71785551554</v>
      </c>
      <c r="Z1288" s="54"/>
    </row>
    <row r="1289" spans="5:26" x14ac:dyDescent="0.2">
      <c r="E1289" s="13">
        <v>99214</v>
      </c>
      <c r="F1289" s="13" t="s">
        <v>73</v>
      </c>
      <c r="G1289" s="47">
        <v>0</v>
      </c>
      <c r="H1289" s="47">
        <v>0</v>
      </c>
      <c r="I1289" s="47">
        <v>0</v>
      </c>
      <c r="J1289" s="47">
        <v>0</v>
      </c>
      <c r="K1289" s="47">
        <v>0</v>
      </c>
      <c r="L1289" s="47">
        <v>0</v>
      </c>
      <c r="M1289" s="47">
        <v>2</v>
      </c>
      <c r="N1289" s="47">
        <v>0.53800000000000003</v>
      </c>
      <c r="O1289" s="47">
        <v>0.53800000000000003</v>
      </c>
      <c r="P1289" s="38" t="str">
        <f t="shared" si="79"/>
        <v/>
      </c>
      <c r="R1289" s="38">
        <f t="shared" si="80"/>
        <v>0.1</v>
      </c>
      <c r="S1289" s="38"/>
      <c r="T1289" s="47">
        <v>517841.70150770497</v>
      </c>
      <c r="U1289" s="47"/>
      <c r="V1289" s="47">
        <f t="shared" si="78"/>
        <v>517841.70150770497</v>
      </c>
      <c r="W1289" s="47">
        <f t="shared" si="81"/>
        <v>51784.1701507705</v>
      </c>
      <c r="Z1289" s="54"/>
    </row>
    <row r="1290" spans="5:26" x14ac:dyDescent="0.2">
      <c r="E1290" s="13">
        <v>99213</v>
      </c>
      <c r="F1290" s="13" t="s">
        <v>73</v>
      </c>
      <c r="G1290" s="47">
        <v>3.843</v>
      </c>
      <c r="H1290" s="47">
        <v>0</v>
      </c>
      <c r="I1290" s="47">
        <v>0.44500000000000001</v>
      </c>
      <c r="J1290" s="47">
        <v>0</v>
      </c>
      <c r="K1290" s="47">
        <v>0</v>
      </c>
      <c r="L1290" s="47">
        <v>4.2880000000000003</v>
      </c>
      <c r="M1290" s="47">
        <v>2</v>
      </c>
      <c r="N1290" s="47">
        <v>4.2880000000000003</v>
      </c>
      <c r="O1290" s="47">
        <v>0</v>
      </c>
      <c r="P1290" s="38">
        <f t="shared" si="79"/>
        <v>0.60070545708955225</v>
      </c>
      <c r="R1290" s="38">
        <f t="shared" si="80"/>
        <v>0.60070545708955225</v>
      </c>
      <c r="S1290" s="38"/>
      <c r="T1290" s="47">
        <v>4127333.1153625259</v>
      </c>
      <c r="U1290" s="47"/>
      <c r="V1290" s="47">
        <f t="shared" si="78"/>
        <v>4127333.1153625259</v>
      </c>
      <c r="W1290" s="47">
        <f t="shared" si="81"/>
        <v>2479311.525624692</v>
      </c>
      <c r="Z1290" s="54"/>
    </row>
    <row r="1291" spans="5:26" x14ac:dyDescent="0.2">
      <c r="E1291" s="13">
        <v>99212</v>
      </c>
      <c r="F1291" s="13" t="s">
        <v>73</v>
      </c>
      <c r="G1291" s="47">
        <v>44.655000000000001</v>
      </c>
      <c r="H1291" s="47">
        <v>1.145</v>
      </c>
      <c r="I1291" s="47">
        <v>1.32</v>
      </c>
      <c r="J1291" s="47">
        <v>0</v>
      </c>
      <c r="K1291" s="47">
        <v>0</v>
      </c>
      <c r="L1291" s="47">
        <v>47.120000000000005</v>
      </c>
      <c r="M1291" s="47">
        <v>2</v>
      </c>
      <c r="N1291" s="47">
        <v>47.12</v>
      </c>
      <c r="O1291" s="47">
        <v>0</v>
      </c>
      <c r="P1291" s="38">
        <f t="shared" si="79"/>
        <v>0.63001114176570461</v>
      </c>
      <c r="R1291" s="38">
        <f t="shared" si="80"/>
        <v>0.63001114176570461</v>
      </c>
      <c r="S1291" s="38"/>
      <c r="T1291" s="47">
        <v>45354462.778890438</v>
      </c>
      <c r="U1291" s="47"/>
      <c r="V1291" s="47">
        <f t="shared" si="78"/>
        <v>45354462.778890438</v>
      </c>
      <c r="W1291" s="47">
        <f t="shared" si="81"/>
        <v>28573816.879498918</v>
      </c>
      <c r="Z1291" s="54"/>
    </row>
    <row r="1292" spans="5:26" x14ac:dyDescent="0.2">
      <c r="E1292" s="13">
        <v>99211</v>
      </c>
      <c r="F1292" s="13" t="s">
        <v>73</v>
      </c>
      <c r="G1292" s="47">
        <v>0</v>
      </c>
      <c r="H1292" s="47">
        <v>0</v>
      </c>
      <c r="I1292" s="47">
        <v>0</v>
      </c>
      <c r="J1292" s="47">
        <v>0</v>
      </c>
      <c r="K1292" s="47">
        <v>0</v>
      </c>
      <c r="L1292" s="47">
        <v>0</v>
      </c>
      <c r="M1292" s="47">
        <v>2</v>
      </c>
      <c r="N1292" s="47">
        <v>0.3</v>
      </c>
      <c r="O1292" s="47">
        <v>0.3</v>
      </c>
      <c r="P1292" s="38" t="str">
        <f t="shared" si="79"/>
        <v/>
      </c>
      <c r="R1292" s="38">
        <f t="shared" si="80"/>
        <v>0.1</v>
      </c>
      <c r="S1292" s="38"/>
      <c r="T1292" s="47">
        <v>288759.31310838566</v>
      </c>
      <c r="U1292" s="47"/>
      <c r="V1292" s="47">
        <f t="shared" si="78"/>
        <v>288759.31310838566</v>
      </c>
      <c r="W1292" s="47">
        <f t="shared" si="81"/>
        <v>28875.931310838569</v>
      </c>
      <c r="Z1292" s="54"/>
    </row>
    <row r="1293" spans="5:26" x14ac:dyDescent="0.2">
      <c r="E1293" s="13">
        <v>99210</v>
      </c>
      <c r="F1293" s="13" t="s">
        <v>73</v>
      </c>
      <c r="G1293" s="47">
        <v>0</v>
      </c>
      <c r="H1293" s="47">
        <v>0</v>
      </c>
      <c r="I1293" s="47">
        <v>0</v>
      </c>
      <c r="J1293" s="47">
        <v>0</v>
      </c>
      <c r="K1293" s="47">
        <v>0</v>
      </c>
      <c r="L1293" s="47">
        <v>0</v>
      </c>
      <c r="M1293" s="47">
        <v>2</v>
      </c>
      <c r="N1293" s="47">
        <v>0.42</v>
      </c>
      <c r="O1293" s="47">
        <v>0.42</v>
      </c>
      <c r="P1293" s="38" t="str">
        <f t="shared" si="79"/>
        <v/>
      </c>
      <c r="R1293" s="38">
        <f t="shared" si="80"/>
        <v>0.1</v>
      </c>
      <c r="S1293" s="38"/>
      <c r="T1293" s="47">
        <v>404263.03835173987</v>
      </c>
      <c r="U1293" s="47"/>
      <c r="V1293" s="47">
        <f t="shared" si="78"/>
        <v>404263.03835173987</v>
      </c>
      <c r="W1293" s="47">
        <f t="shared" si="81"/>
        <v>40426.303835173989</v>
      </c>
      <c r="Z1293" s="54"/>
    </row>
    <row r="1294" spans="5:26" x14ac:dyDescent="0.2">
      <c r="E1294" s="13">
        <v>99209</v>
      </c>
      <c r="F1294" s="13" t="s">
        <v>73</v>
      </c>
      <c r="G1294" s="47">
        <v>0</v>
      </c>
      <c r="H1294" s="47">
        <v>0</v>
      </c>
      <c r="I1294" s="47">
        <v>0</v>
      </c>
      <c r="J1294" s="47">
        <v>0</v>
      </c>
      <c r="K1294" s="47">
        <v>0</v>
      </c>
      <c r="L1294" s="47">
        <v>0</v>
      </c>
      <c r="M1294" s="47">
        <v>2</v>
      </c>
      <c r="N1294" s="47">
        <v>0.22</v>
      </c>
      <c r="O1294" s="47">
        <v>0.22</v>
      </c>
      <c r="P1294" s="38" t="str">
        <f t="shared" si="79"/>
        <v/>
      </c>
      <c r="R1294" s="38">
        <f t="shared" si="80"/>
        <v>0.1</v>
      </c>
      <c r="S1294" s="38"/>
      <c r="T1294" s="47">
        <v>211756.82961281613</v>
      </c>
      <c r="U1294" s="47"/>
      <c r="V1294" s="47">
        <f t="shared" si="78"/>
        <v>211756.82961281613</v>
      </c>
      <c r="W1294" s="47">
        <f t="shared" si="81"/>
        <v>21175.682961281615</v>
      </c>
      <c r="Z1294" s="54"/>
    </row>
    <row r="1295" spans="5:26" x14ac:dyDescent="0.2">
      <c r="E1295" s="13">
        <v>99208</v>
      </c>
      <c r="F1295" s="13" t="s">
        <v>73</v>
      </c>
      <c r="G1295" s="47">
        <v>0</v>
      </c>
      <c r="H1295" s="47">
        <v>0</v>
      </c>
      <c r="I1295" s="47">
        <v>0</v>
      </c>
      <c r="J1295" s="47">
        <v>0</v>
      </c>
      <c r="K1295" s="47">
        <v>0</v>
      </c>
      <c r="L1295" s="47">
        <v>0</v>
      </c>
      <c r="M1295" s="47">
        <v>2</v>
      </c>
      <c r="N1295" s="47">
        <v>1.68</v>
      </c>
      <c r="O1295" s="47">
        <v>1.68</v>
      </c>
      <c r="P1295" s="38" t="str">
        <f t="shared" si="79"/>
        <v/>
      </c>
      <c r="R1295" s="38">
        <f t="shared" si="80"/>
        <v>0.1</v>
      </c>
      <c r="S1295" s="38"/>
      <c r="T1295" s="47">
        <v>1617052.1534069595</v>
      </c>
      <c r="U1295" s="47"/>
      <c r="V1295" s="47">
        <f t="shared" si="78"/>
        <v>1617052.1534069595</v>
      </c>
      <c r="W1295" s="47">
        <f t="shared" si="81"/>
        <v>161705.21534069596</v>
      </c>
      <c r="Z1295" s="54"/>
    </row>
    <row r="1296" spans="5:26" x14ac:dyDescent="0.2">
      <c r="E1296" s="13">
        <v>99207</v>
      </c>
      <c r="F1296" s="13" t="s">
        <v>73</v>
      </c>
      <c r="G1296" s="47">
        <v>0</v>
      </c>
      <c r="H1296" s="47">
        <v>0</v>
      </c>
      <c r="I1296" s="47">
        <v>0</v>
      </c>
      <c r="J1296" s="47">
        <v>0</v>
      </c>
      <c r="K1296" s="47">
        <v>0</v>
      </c>
      <c r="L1296" s="47">
        <v>0</v>
      </c>
      <c r="M1296" s="47">
        <v>2</v>
      </c>
      <c r="N1296" s="47">
        <v>1.9</v>
      </c>
      <c r="O1296" s="47">
        <v>1.9</v>
      </c>
      <c r="P1296" s="38" t="str">
        <f t="shared" si="79"/>
        <v/>
      </c>
      <c r="R1296" s="38">
        <f t="shared" si="80"/>
        <v>0.1</v>
      </c>
      <c r="S1296" s="38"/>
      <c r="T1296" s="47">
        <v>1828808.9830197757</v>
      </c>
      <c r="U1296" s="47"/>
      <c r="V1296" s="47">
        <f t="shared" si="78"/>
        <v>1828808.9830197757</v>
      </c>
      <c r="W1296" s="47">
        <f t="shared" si="81"/>
        <v>182880.89830197758</v>
      </c>
      <c r="Z1296" s="54"/>
    </row>
    <row r="1297" spans="5:26" x14ac:dyDescent="0.2">
      <c r="E1297" s="13">
        <v>99206</v>
      </c>
      <c r="F1297" s="13" t="s">
        <v>73</v>
      </c>
      <c r="G1297" s="47">
        <v>0</v>
      </c>
      <c r="H1297" s="47">
        <v>0</v>
      </c>
      <c r="I1297" s="47">
        <v>0</v>
      </c>
      <c r="J1297" s="47">
        <v>0</v>
      </c>
      <c r="K1297" s="47">
        <v>0</v>
      </c>
      <c r="L1297" s="47">
        <v>0</v>
      </c>
      <c r="M1297" s="47">
        <v>2</v>
      </c>
      <c r="N1297" s="47">
        <v>1.74</v>
      </c>
      <c r="O1297" s="47">
        <v>1.74</v>
      </c>
      <c r="P1297" s="38" t="str">
        <f t="shared" si="79"/>
        <v/>
      </c>
      <c r="R1297" s="38">
        <f t="shared" si="80"/>
        <v>0.1</v>
      </c>
      <c r="S1297" s="38"/>
      <c r="T1297" s="47">
        <v>1674804.0160286368</v>
      </c>
      <c r="U1297" s="47"/>
      <c r="V1297" s="47">
        <f t="shared" si="78"/>
        <v>1674804.0160286368</v>
      </c>
      <c r="W1297" s="47">
        <f t="shared" si="81"/>
        <v>167480.40160286368</v>
      </c>
      <c r="Z1297" s="54"/>
    </row>
    <row r="1298" spans="5:26" x14ac:dyDescent="0.2">
      <c r="E1298" s="13">
        <v>99205</v>
      </c>
      <c r="F1298" s="13" t="s">
        <v>73</v>
      </c>
      <c r="G1298" s="47">
        <v>3.8519999999999999</v>
      </c>
      <c r="H1298" s="47">
        <v>0.125</v>
      </c>
      <c r="I1298" s="47">
        <v>8.3000000000000004E-2</v>
      </c>
      <c r="J1298" s="47">
        <v>0</v>
      </c>
      <c r="K1298" s="47">
        <v>0</v>
      </c>
      <c r="L1298" s="47">
        <v>4.0599999999999996</v>
      </c>
      <c r="M1298" s="47">
        <v>2</v>
      </c>
      <c r="N1298" s="47">
        <v>4.0599999999999996</v>
      </c>
      <c r="O1298" s="47">
        <v>0</v>
      </c>
      <c r="P1298" s="38">
        <f t="shared" si="79"/>
        <v>0.63182266009852217</v>
      </c>
      <c r="R1298" s="38">
        <f t="shared" si="80"/>
        <v>0.63182266009852217</v>
      </c>
      <c r="S1298" s="38"/>
      <c r="T1298" s="47">
        <v>3907876.0374001516</v>
      </c>
      <c r="U1298" s="47"/>
      <c r="V1298" s="47">
        <f t="shared" si="78"/>
        <v>3907876.0374001516</v>
      </c>
      <c r="W1298" s="47">
        <f t="shared" si="81"/>
        <v>2469084.6332854358</v>
      </c>
      <c r="Z1298" s="54"/>
    </row>
    <row r="1299" spans="5:26" x14ac:dyDescent="0.2">
      <c r="E1299" s="13">
        <v>99204</v>
      </c>
      <c r="F1299" s="13" t="s">
        <v>73</v>
      </c>
      <c r="G1299" s="47">
        <v>27.675000000000001</v>
      </c>
      <c r="H1299" s="47">
        <v>4.8369999999999997</v>
      </c>
      <c r="I1299" s="47">
        <v>1.611</v>
      </c>
      <c r="J1299" s="47">
        <v>2.8149999999999999</v>
      </c>
      <c r="K1299" s="47">
        <v>1.03</v>
      </c>
      <c r="L1299" s="47">
        <v>37.967999999999996</v>
      </c>
      <c r="M1299" s="47">
        <v>2</v>
      </c>
      <c r="N1299" s="47">
        <v>37.979999999999997</v>
      </c>
      <c r="O1299" s="47">
        <v>1.2000000000000455E-2</v>
      </c>
      <c r="P1299" s="38">
        <f t="shared" si="79"/>
        <v>0.53911320058997059</v>
      </c>
      <c r="R1299" s="38">
        <f t="shared" si="80"/>
        <v>0.53911320058997059</v>
      </c>
      <c r="S1299" s="38"/>
      <c r="T1299" s="47">
        <v>36556929.03952162</v>
      </c>
      <c r="U1299" s="47"/>
      <c r="V1299" s="47">
        <f t="shared" ref="V1299:V1362" si="82">IF(F1299="Operational",T1299,0)</f>
        <v>36556929.03952162</v>
      </c>
      <c r="W1299" s="47">
        <f t="shared" si="81"/>
        <v>19708323.018236939</v>
      </c>
      <c r="Z1299" s="54"/>
    </row>
    <row r="1300" spans="5:26" x14ac:dyDescent="0.2">
      <c r="E1300" s="13">
        <v>99203</v>
      </c>
      <c r="F1300" s="13" t="s">
        <v>73</v>
      </c>
      <c r="G1300" s="47">
        <v>0</v>
      </c>
      <c r="H1300" s="47">
        <v>0</v>
      </c>
      <c r="I1300" s="47">
        <v>0</v>
      </c>
      <c r="J1300" s="47">
        <v>0</v>
      </c>
      <c r="K1300" s="47">
        <v>0</v>
      </c>
      <c r="L1300" s="47">
        <v>0</v>
      </c>
      <c r="M1300" s="47">
        <v>2</v>
      </c>
      <c r="N1300" s="47">
        <v>0.31</v>
      </c>
      <c r="O1300" s="47">
        <v>0.31</v>
      </c>
      <c r="P1300" s="38" t="str">
        <f t="shared" ref="P1300:P1363" si="83">IF(L1300=0,"", MAX(((SUMPRODUCT(G1300:K1300,$F$10:$J$10)/L1300)),0.1))</f>
        <v/>
      </c>
      <c r="R1300" s="38">
        <f t="shared" ref="R1300:R1363" si="84">IF(L1300=0,$I$4,P1300)</f>
        <v>0.1</v>
      </c>
      <c r="S1300" s="38"/>
      <c r="T1300" s="47">
        <v>298384.62354533188</v>
      </c>
      <c r="U1300" s="47"/>
      <c r="V1300" s="47">
        <f t="shared" si="82"/>
        <v>298384.62354533188</v>
      </c>
      <c r="W1300" s="47">
        <f t="shared" ref="W1300:W1363" si="85">V1300*R1300</f>
        <v>29838.462354533189</v>
      </c>
      <c r="Z1300" s="54"/>
    </row>
    <row r="1301" spans="5:26" x14ac:dyDescent="0.2">
      <c r="E1301" s="13">
        <v>99202</v>
      </c>
      <c r="F1301" s="13" t="s">
        <v>73</v>
      </c>
      <c r="G1301" s="47">
        <v>0</v>
      </c>
      <c r="H1301" s="47">
        <v>0</v>
      </c>
      <c r="I1301" s="47">
        <v>0</v>
      </c>
      <c r="J1301" s="47">
        <v>0</v>
      </c>
      <c r="K1301" s="47">
        <v>0</v>
      </c>
      <c r="L1301" s="47">
        <v>0</v>
      </c>
      <c r="M1301" s="47">
        <v>2</v>
      </c>
      <c r="N1301" s="47">
        <v>0.32</v>
      </c>
      <c r="O1301" s="47">
        <v>0.32</v>
      </c>
      <c r="P1301" s="38" t="str">
        <f t="shared" si="83"/>
        <v/>
      </c>
      <c r="R1301" s="38">
        <f t="shared" si="84"/>
        <v>0.1</v>
      </c>
      <c r="S1301" s="38"/>
      <c r="T1301" s="47">
        <v>308009.93398227799</v>
      </c>
      <c r="U1301" s="47"/>
      <c r="V1301" s="47">
        <f t="shared" si="82"/>
        <v>308009.93398227799</v>
      </c>
      <c r="W1301" s="47">
        <f t="shared" si="85"/>
        <v>30800.993398227802</v>
      </c>
      <c r="Z1301" s="54"/>
    </row>
    <row r="1302" spans="5:26" x14ac:dyDescent="0.2">
      <c r="E1302" s="13">
        <v>99201</v>
      </c>
      <c r="F1302" s="13" t="s">
        <v>73</v>
      </c>
      <c r="G1302" s="47">
        <v>0</v>
      </c>
      <c r="H1302" s="47">
        <v>0</v>
      </c>
      <c r="I1302" s="47">
        <v>0</v>
      </c>
      <c r="J1302" s="47">
        <v>0</v>
      </c>
      <c r="K1302" s="47">
        <v>0</v>
      </c>
      <c r="L1302" s="47">
        <v>0</v>
      </c>
      <c r="M1302" s="47">
        <v>2</v>
      </c>
      <c r="N1302" s="47">
        <v>0.8</v>
      </c>
      <c r="O1302" s="47">
        <v>0.8</v>
      </c>
      <c r="P1302" s="38" t="str">
        <f t="shared" si="83"/>
        <v/>
      </c>
      <c r="R1302" s="38">
        <f t="shared" si="84"/>
        <v>0.1</v>
      </c>
      <c r="S1302" s="38"/>
      <c r="T1302" s="47">
        <v>770024.8349556952</v>
      </c>
      <c r="U1302" s="47"/>
      <c r="V1302" s="47">
        <f t="shared" si="82"/>
        <v>770024.8349556952</v>
      </c>
      <c r="W1302" s="47">
        <f t="shared" si="85"/>
        <v>77002.483495569526</v>
      </c>
      <c r="Z1302" s="54"/>
    </row>
    <row r="1303" spans="5:26" x14ac:dyDescent="0.2">
      <c r="E1303" s="13">
        <v>99200</v>
      </c>
      <c r="F1303" s="13" t="s">
        <v>73</v>
      </c>
      <c r="G1303" s="47">
        <v>0</v>
      </c>
      <c r="H1303" s="47">
        <v>0</v>
      </c>
      <c r="I1303" s="47">
        <v>0</v>
      </c>
      <c r="J1303" s="47">
        <v>0</v>
      </c>
      <c r="K1303" s="47">
        <v>0</v>
      </c>
      <c r="L1303" s="47">
        <v>0</v>
      </c>
      <c r="M1303" s="47">
        <v>2</v>
      </c>
      <c r="N1303" s="47">
        <v>1.64</v>
      </c>
      <c r="O1303" s="47">
        <v>1.64</v>
      </c>
      <c r="P1303" s="38" t="str">
        <f t="shared" si="83"/>
        <v/>
      </c>
      <c r="R1303" s="38">
        <f t="shared" si="84"/>
        <v>0.1</v>
      </c>
      <c r="S1303" s="38"/>
      <c r="T1303" s="47">
        <v>1578550.9116591748</v>
      </c>
      <c r="U1303" s="47"/>
      <c r="V1303" s="47">
        <f t="shared" si="82"/>
        <v>1578550.9116591748</v>
      </c>
      <c r="W1303" s="47">
        <f t="shared" si="85"/>
        <v>157855.09116591749</v>
      </c>
      <c r="Z1303" s="54"/>
    </row>
    <row r="1304" spans="5:26" x14ac:dyDescent="0.2">
      <c r="E1304" s="13">
        <v>99199</v>
      </c>
      <c r="F1304" s="13" t="s">
        <v>73</v>
      </c>
      <c r="G1304" s="47">
        <v>0</v>
      </c>
      <c r="H1304" s="47">
        <v>0</v>
      </c>
      <c r="I1304" s="47">
        <v>0</v>
      </c>
      <c r="J1304" s="47">
        <v>0</v>
      </c>
      <c r="K1304" s="47">
        <v>0</v>
      </c>
      <c r="L1304" s="47">
        <v>0</v>
      </c>
      <c r="M1304" s="47">
        <v>2</v>
      </c>
      <c r="N1304" s="47">
        <v>0.19</v>
      </c>
      <c r="O1304" s="47">
        <v>0.19</v>
      </c>
      <c r="P1304" s="38" t="str">
        <f t="shared" si="83"/>
        <v/>
      </c>
      <c r="R1304" s="38">
        <f t="shared" si="84"/>
        <v>0.1</v>
      </c>
      <c r="S1304" s="38"/>
      <c r="T1304" s="47">
        <v>182880.89830197758</v>
      </c>
      <c r="U1304" s="47"/>
      <c r="V1304" s="47">
        <f t="shared" si="82"/>
        <v>182880.89830197758</v>
      </c>
      <c r="W1304" s="47">
        <f t="shared" si="85"/>
        <v>18288.089830197758</v>
      </c>
      <c r="Z1304" s="54"/>
    </row>
    <row r="1305" spans="5:26" x14ac:dyDescent="0.2">
      <c r="E1305" s="13">
        <v>99198</v>
      </c>
      <c r="F1305" s="13" t="s">
        <v>73</v>
      </c>
      <c r="G1305" s="47">
        <v>0</v>
      </c>
      <c r="H1305" s="47">
        <v>0</v>
      </c>
      <c r="I1305" s="47">
        <v>0</v>
      </c>
      <c r="J1305" s="47">
        <v>0</v>
      </c>
      <c r="K1305" s="47">
        <v>0</v>
      </c>
      <c r="L1305" s="47">
        <v>0</v>
      </c>
      <c r="M1305" s="47">
        <v>2</v>
      </c>
      <c r="N1305" s="47">
        <v>0.12</v>
      </c>
      <c r="O1305" s="47">
        <v>0.12</v>
      </c>
      <c r="P1305" s="38" t="str">
        <f t="shared" si="83"/>
        <v/>
      </c>
      <c r="R1305" s="38">
        <f t="shared" si="84"/>
        <v>0.1</v>
      </c>
      <c r="S1305" s="38"/>
      <c r="T1305" s="47">
        <v>115503.72524335425</v>
      </c>
      <c r="U1305" s="47"/>
      <c r="V1305" s="47">
        <f t="shared" si="82"/>
        <v>115503.72524335425</v>
      </c>
      <c r="W1305" s="47">
        <f t="shared" si="85"/>
        <v>11550.372524335426</v>
      </c>
      <c r="Z1305" s="54"/>
    </row>
    <row r="1306" spans="5:26" x14ac:dyDescent="0.2">
      <c r="E1306" s="13">
        <v>99197</v>
      </c>
      <c r="F1306" s="13" t="s">
        <v>73</v>
      </c>
      <c r="G1306" s="47">
        <v>0</v>
      </c>
      <c r="H1306" s="47">
        <v>0</v>
      </c>
      <c r="I1306" s="47">
        <v>0</v>
      </c>
      <c r="J1306" s="47">
        <v>0</v>
      </c>
      <c r="K1306" s="47">
        <v>0</v>
      </c>
      <c r="L1306" s="47">
        <v>0</v>
      </c>
      <c r="M1306" s="47">
        <v>2</v>
      </c>
      <c r="N1306" s="47">
        <v>2.15</v>
      </c>
      <c r="O1306" s="47">
        <v>2.15</v>
      </c>
      <c r="P1306" s="38" t="str">
        <f t="shared" si="83"/>
        <v/>
      </c>
      <c r="R1306" s="38">
        <f t="shared" si="84"/>
        <v>0.1</v>
      </c>
      <c r="S1306" s="38"/>
      <c r="T1306" s="47">
        <v>2069441.74394343</v>
      </c>
      <c r="U1306" s="47"/>
      <c r="V1306" s="47">
        <f t="shared" si="82"/>
        <v>2069441.74394343</v>
      </c>
      <c r="W1306" s="47">
        <f t="shared" si="85"/>
        <v>206944.17439434302</v>
      </c>
      <c r="Z1306" s="54"/>
    </row>
    <row r="1307" spans="5:26" x14ac:dyDescent="0.2">
      <c r="E1307" s="13">
        <v>99196</v>
      </c>
      <c r="F1307" s="13" t="s">
        <v>73</v>
      </c>
      <c r="G1307" s="47">
        <v>0</v>
      </c>
      <c r="H1307" s="47">
        <v>0</v>
      </c>
      <c r="I1307" s="47">
        <v>0</v>
      </c>
      <c r="J1307" s="47">
        <v>0</v>
      </c>
      <c r="K1307" s="47">
        <v>0</v>
      </c>
      <c r="L1307" s="47">
        <v>0</v>
      </c>
      <c r="M1307" s="47">
        <v>2</v>
      </c>
      <c r="N1307" s="47">
        <v>1.82</v>
      </c>
      <c r="O1307" s="47">
        <v>1.82</v>
      </c>
      <c r="P1307" s="38" t="str">
        <f t="shared" si="83"/>
        <v/>
      </c>
      <c r="R1307" s="38">
        <f t="shared" si="84"/>
        <v>0.1</v>
      </c>
      <c r="S1307" s="38"/>
      <c r="T1307" s="47">
        <v>1751806.4995242064</v>
      </c>
      <c r="U1307" s="47"/>
      <c r="V1307" s="47">
        <f t="shared" si="82"/>
        <v>1751806.4995242064</v>
      </c>
      <c r="W1307" s="47">
        <f t="shared" si="85"/>
        <v>175180.64995242064</v>
      </c>
      <c r="Z1307" s="54"/>
    </row>
    <row r="1308" spans="5:26" x14ac:dyDescent="0.2">
      <c r="E1308" s="13">
        <v>99195</v>
      </c>
      <c r="F1308" s="13" t="s">
        <v>73</v>
      </c>
      <c r="G1308" s="47">
        <v>2.9449999999999998</v>
      </c>
      <c r="H1308" s="47">
        <v>0.77</v>
      </c>
      <c r="I1308" s="47">
        <v>0.375</v>
      </c>
      <c r="J1308" s="47">
        <v>0</v>
      </c>
      <c r="K1308" s="47">
        <v>0</v>
      </c>
      <c r="L1308" s="47">
        <v>4.09</v>
      </c>
      <c r="M1308" s="47">
        <v>2</v>
      </c>
      <c r="N1308" s="47">
        <v>4.09</v>
      </c>
      <c r="O1308" s="47">
        <v>0</v>
      </c>
      <c r="P1308" s="38">
        <f t="shared" si="83"/>
        <v>0.55467603911980434</v>
      </c>
      <c r="R1308" s="38">
        <f t="shared" si="84"/>
        <v>0.55467603911980434</v>
      </c>
      <c r="S1308" s="38"/>
      <c r="T1308" s="47">
        <v>3936751.9687109906</v>
      </c>
      <c r="U1308" s="47"/>
      <c r="V1308" s="47">
        <f t="shared" si="82"/>
        <v>3936751.9687109906</v>
      </c>
      <c r="W1308" s="47">
        <f t="shared" si="85"/>
        <v>2183621.9890017044</v>
      </c>
      <c r="Z1308" s="54"/>
    </row>
    <row r="1309" spans="5:26" x14ac:dyDescent="0.2">
      <c r="E1309" s="13">
        <v>99194</v>
      </c>
      <c r="F1309" s="13" t="s">
        <v>73</v>
      </c>
      <c r="G1309" s="47">
        <v>7.1040000000000001</v>
      </c>
      <c r="H1309" s="47">
        <v>4.3810000000000002</v>
      </c>
      <c r="I1309" s="47">
        <v>1.02</v>
      </c>
      <c r="J1309" s="47">
        <v>1.885</v>
      </c>
      <c r="K1309" s="47">
        <v>0</v>
      </c>
      <c r="L1309" s="47">
        <v>14.389999999999999</v>
      </c>
      <c r="M1309" s="47">
        <v>2</v>
      </c>
      <c r="N1309" s="47">
        <v>14.39</v>
      </c>
      <c r="O1309" s="47">
        <v>0</v>
      </c>
      <c r="P1309" s="38">
        <f t="shared" si="83"/>
        <v>0.46056115357887428</v>
      </c>
      <c r="R1309" s="38">
        <f t="shared" si="84"/>
        <v>0.46056115357887428</v>
      </c>
      <c r="S1309" s="38"/>
      <c r="T1309" s="47">
        <v>13850821.718765564</v>
      </c>
      <c r="U1309" s="47"/>
      <c r="V1309" s="47">
        <f t="shared" si="82"/>
        <v>13850821.718765564</v>
      </c>
      <c r="W1309" s="47">
        <f t="shared" si="85"/>
        <v>6379150.4288099948</v>
      </c>
      <c r="Z1309" s="54"/>
    </row>
    <row r="1310" spans="5:26" x14ac:dyDescent="0.2">
      <c r="E1310" s="13">
        <v>99193</v>
      </c>
      <c r="F1310" s="13" t="s">
        <v>73</v>
      </c>
      <c r="G1310" s="47">
        <v>0</v>
      </c>
      <c r="H1310" s="47">
        <v>0</v>
      </c>
      <c r="I1310" s="47">
        <v>0</v>
      </c>
      <c r="J1310" s="47">
        <v>0</v>
      </c>
      <c r="K1310" s="47">
        <v>0</v>
      </c>
      <c r="L1310" s="47">
        <v>0</v>
      </c>
      <c r="M1310" s="47">
        <v>2</v>
      </c>
      <c r="N1310" s="47">
        <v>3.5</v>
      </c>
      <c r="O1310" s="47">
        <v>3.5</v>
      </c>
      <c r="P1310" s="38" t="str">
        <f t="shared" si="83"/>
        <v/>
      </c>
      <c r="R1310" s="38">
        <f t="shared" si="84"/>
        <v>0.1</v>
      </c>
      <c r="S1310" s="38"/>
      <c r="T1310" s="47">
        <v>3555673.2474269085</v>
      </c>
      <c r="U1310" s="47"/>
      <c r="V1310" s="47">
        <f t="shared" si="82"/>
        <v>3555673.2474269085</v>
      </c>
      <c r="W1310" s="47">
        <f t="shared" si="85"/>
        <v>355567.32474269089</v>
      </c>
      <c r="Z1310" s="54"/>
    </row>
    <row r="1311" spans="5:26" x14ac:dyDescent="0.2">
      <c r="E1311" s="13">
        <v>99192</v>
      </c>
      <c r="F1311" s="13" t="s">
        <v>73</v>
      </c>
      <c r="G1311" s="47">
        <v>1.92</v>
      </c>
      <c r="H1311" s="47">
        <v>1.58</v>
      </c>
      <c r="I1311" s="47">
        <v>0</v>
      </c>
      <c r="J1311" s="47">
        <v>0</v>
      </c>
      <c r="K1311" s="47">
        <v>0</v>
      </c>
      <c r="L1311" s="47">
        <v>3.5</v>
      </c>
      <c r="M1311" s="47">
        <v>2</v>
      </c>
      <c r="N1311" s="47">
        <v>3.5</v>
      </c>
      <c r="O1311" s="47">
        <v>0</v>
      </c>
      <c r="P1311" s="38">
        <f t="shared" si="83"/>
        <v>0.52585714285714291</v>
      </c>
      <c r="R1311" s="38">
        <f t="shared" si="84"/>
        <v>0.52585714285714291</v>
      </c>
      <c r="S1311" s="38"/>
      <c r="T1311" s="47">
        <v>3368858.6529311659</v>
      </c>
      <c r="U1311" s="47"/>
      <c r="V1311" s="47">
        <f t="shared" si="82"/>
        <v>3368858.6529311659</v>
      </c>
      <c r="W1311" s="47">
        <f t="shared" si="85"/>
        <v>1771538.385919946</v>
      </c>
      <c r="Z1311" s="54"/>
    </row>
    <row r="1312" spans="5:26" x14ac:dyDescent="0.2">
      <c r="E1312" s="13">
        <v>99190</v>
      </c>
      <c r="F1312" s="13" t="s">
        <v>73</v>
      </c>
      <c r="G1312" s="47">
        <v>0.1236</v>
      </c>
      <c r="H1312" s="47">
        <v>0</v>
      </c>
      <c r="I1312" s="47">
        <v>0</v>
      </c>
      <c r="J1312" s="47">
        <v>0</v>
      </c>
      <c r="K1312" s="47">
        <v>0</v>
      </c>
      <c r="L1312" s="47">
        <v>0.1236</v>
      </c>
      <c r="M1312" s="47">
        <v>2</v>
      </c>
      <c r="N1312" s="47">
        <v>0.124</v>
      </c>
      <c r="O1312" s="47">
        <v>3.9999999999999758E-4</v>
      </c>
      <c r="P1312" s="38">
        <f t="shared" si="83"/>
        <v>0.65</v>
      </c>
      <c r="R1312" s="38">
        <f t="shared" si="84"/>
        <v>0.65</v>
      </c>
      <c r="S1312" s="38"/>
      <c r="T1312" s="47">
        <v>100991.71873842001</v>
      </c>
      <c r="U1312" s="47"/>
      <c r="V1312" s="47">
        <f t="shared" si="82"/>
        <v>100991.71873842001</v>
      </c>
      <c r="W1312" s="47">
        <f t="shared" si="85"/>
        <v>65644.617179973007</v>
      </c>
      <c r="Z1312" s="54"/>
    </row>
    <row r="1313" spans="5:26" x14ac:dyDescent="0.2">
      <c r="E1313" s="13">
        <v>99189</v>
      </c>
      <c r="F1313" s="13" t="s">
        <v>73</v>
      </c>
      <c r="G1313" s="47">
        <v>4.4660000000000002</v>
      </c>
      <c r="H1313" s="47">
        <v>2.5059999999999998</v>
      </c>
      <c r="I1313" s="47">
        <v>1.375</v>
      </c>
      <c r="J1313" s="47">
        <v>0.315</v>
      </c>
      <c r="K1313" s="47">
        <v>0.91</v>
      </c>
      <c r="L1313" s="47">
        <v>9.5719999999999992</v>
      </c>
      <c r="M1313" s="47">
        <v>2</v>
      </c>
      <c r="N1313" s="47">
        <v>9.5719999999999992</v>
      </c>
      <c r="O1313" s="47">
        <v>0</v>
      </c>
      <c r="P1313" s="38">
        <f t="shared" si="83"/>
        <v>0.43938309653155039</v>
      </c>
      <c r="R1313" s="38">
        <f t="shared" si="84"/>
        <v>0.43938309653155039</v>
      </c>
      <c r="S1313" s="38"/>
      <c r="T1313" s="47">
        <v>8228218.6278697578</v>
      </c>
      <c r="U1313" s="47"/>
      <c r="V1313" s="47">
        <f t="shared" si="82"/>
        <v>8228218.6278697578</v>
      </c>
      <c r="W1313" s="47">
        <f t="shared" si="85"/>
        <v>3615340.1796519989</v>
      </c>
      <c r="Z1313" s="54"/>
    </row>
    <row r="1314" spans="5:26" x14ac:dyDescent="0.2">
      <c r="E1314" s="13">
        <v>99188</v>
      </c>
      <c r="F1314" s="13" t="s">
        <v>73</v>
      </c>
      <c r="G1314" s="47">
        <v>0.54500000000000004</v>
      </c>
      <c r="H1314" s="47">
        <v>0.79300000000000004</v>
      </c>
      <c r="I1314" s="47">
        <v>0</v>
      </c>
      <c r="J1314" s="47">
        <v>0</v>
      </c>
      <c r="K1314" s="47">
        <v>0</v>
      </c>
      <c r="L1314" s="47">
        <v>1.3380000000000001</v>
      </c>
      <c r="M1314" s="47">
        <v>2</v>
      </c>
      <c r="N1314" s="47">
        <v>1.3380000000000001</v>
      </c>
      <c r="O1314" s="47">
        <v>0</v>
      </c>
      <c r="P1314" s="38">
        <f t="shared" si="83"/>
        <v>0.4870142002989537</v>
      </c>
      <c r="R1314" s="38">
        <f t="shared" si="84"/>
        <v>0.4870142002989537</v>
      </c>
      <c r="S1314" s="38"/>
      <c r="T1314" s="47">
        <v>1287866.5364634001</v>
      </c>
      <c r="U1314" s="47"/>
      <c r="V1314" s="47">
        <f t="shared" si="82"/>
        <v>1287866.5364634001</v>
      </c>
      <c r="W1314" s="47">
        <f t="shared" si="85"/>
        <v>627209.29134750611</v>
      </c>
      <c r="Z1314" s="54"/>
    </row>
    <row r="1315" spans="5:26" x14ac:dyDescent="0.2">
      <c r="E1315" s="13">
        <v>99187</v>
      </c>
      <c r="F1315" s="13" t="s">
        <v>73</v>
      </c>
      <c r="G1315" s="47">
        <v>0</v>
      </c>
      <c r="H1315" s="47">
        <v>0</v>
      </c>
      <c r="I1315" s="47">
        <v>0</v>
      </c>
      <c r="J1315" s="47">
        <v>0</v>
      </c>
      <c r="K1315" s="47">
        <v>0</v>
      </c>
      <c r="L1315" s="47">
        <v>0</v>
      </c>
      <c r="M1315" s="47">
        <v>2</v>
      </c>
      <c r="N1315" s="47">
        <v>1.9159999999999999</v>
      </c>
      <c r="O1315" s="47">
        <v>1.9159999999999999</v>
      </c>
      <c r="P1315" s="38" t="str">
        <f t="shared" si="83"/>
        <v/>
      </c>
      <c r="R1315" s="38">
        <f t="shared" si="84"/>
        <v>0.1</v>
      </c>
      <c r="S1315" s="38"/>
      <c r="T1315" s="47">
        <v>1844209.4797188896</v>
      </c>
      <c r="U1315" s="47"/>
      <c r="V1315" s="47">
        <f t="shared" si="82"/>
        <v>1844209.4797188896</v>
      </c>
      <c r="W1315" s="47">
        <f t="shared" si="85"/>
        <v>184420.94797188896</v>
      </c>
      <c r="Z1315" s="54"/>
    </row>
    <row r="1316" spans="5:26" x14ac:dyDescent="0.2">
      <c r="E1316" s="13">
        <v>99186</v>
      </c>
      <c r="F1316" s="13" t="s">
        <v>73</v>
      </c>
      <c r="G1316" s="47">
        <v>0</v>
      </c>
      <c r="H1316" s="47">
        <v>0</v>
      </c>
      <c r="I1316" s="47">
        <v>0</v>
      </c>
      <c r="J1316" s="47">
        <v>0</v>
      </c>
      <c r="K1316" s="47">
        <v>0</v>
      </c>
      <c r="L1316" s="47">
        <v>0</v>
      </c>
      <c r="M1316" s="47">
        <v>2</v>
      </c>
      <c r="N1316" s="47">
        <v>1.5980000000000001</v>
      </c>
      <c r="O1316" s="47">
        <v>1.5980000000000001</v>
      </c>
      <c r="P1316" s="38" t="str">
        <f t="shared" si="83"/>
        <v/>
      </c>
      <c r="R1316" s="38">
        <f t="shared" si="84"/>
        <v>0.1</v>
      </c>
      <c r="S1316" s="38"/>
      <c r="T1316" s="47">
        <v>1623418.8141109145</v>
      </c>
      <c r="U1316" s="47"/>
      <c r="V1316" s="47">
        <f t="shared" si="82"/>
        <v>1623418.8141109145</v>
      </c>
      <c r="W1316" s="47">
        <f t="shared" si="85"/>
        <v>162341.88141109145</v>
      </c>
      <c r="Z1316" s="54"/>
    </row>
    <row r="1317" spans="5:26" x14ac:dyDescent="0.2">
      <c r="E1317" s="13">
        <v>99185</v>
      </c>
      <c r="F1317" s="13" t="s">
        <v>73</v>
      </c>
      <c r="G1317" s="47">
        <v>0</v>
      </c>
      <c r="H1317" s="47">
        <v>0</v>
      </c>
      <c r="I1317" s="47">
        <v>0</v>
      </c>
      <c r="J1317" s="47">
        <v>0</v>
      </c>
      <c r="K1317" s="47">
        <v>0</v>
      </c>
      <c r="L1317" s="47">
        <v>0</v>
      </c>
      <c r="M1317" s="47">
        <v>2</v>
      </c>
      <c r="N1317" s="47">
        <v>1.5980000000000001</v>
      </c>
      <c r="O1317" s="47">
        <v>1.5980000000000001</v>
      </c>
      <c r="P1317" s="38" t="str">
        <f t="shared" si="83"/>
        <v/>
      </c>
      <c r="R1317" s="38">
        <f t="shared" si="84"/>
        <v>0.1</v>
      </c>
      <c r="S1317" s="38"/>
      <c r="T1317" s="47">
        <v>1538124.607824001</v>
      </c>
      <c r="U1317" s="47"/>
      <c r="V1317" s="47">
        <f t="shared" si="82"/>
        <v>1538124.607824001</v>
      </c>
      <c r="W1317" s="47">
        <f t="shared" si="85"/>
        <v>153812.4607824001</v>
      </c>
      <c r="Z1317" s="54"/>
    </row>
    <row r="1318" spans="5:26" x14ac:dyDescent="0.2">
      <c r="E1318" s="13">
        <v>99184</v>
      </c>
      <c r="F1318" s="13" t="s">
        <v>73</v>
      </c>
      <c r="G1318" s="47">
        <v>0</v>
      </c>
      <c r="H1318" s="47">
        <v>0</v>
      </c>
      <c r="I1318" s="47">
        <v>0</v>
      </c>
      <c r="J1318" s="47">
        <v>0</v>
      </c>
      <c r="K1318" s="47">
        <v>0</v>
      </c>
      <c r="L1318" s="47">
        <v>0</v>
      </c>
      <c r="M1318" s="47">
        <v>2</v>
      </c>
      <c r="N1318" s="47">
        <v>0.246</v>
      </c>
      <c r="O1318" s="47">
        <v>0.246</v>
      </c>
      <c r="P1318" s="38" t="str">
        <f t="shared" si="83"/>
        <v/>
      </c>
      <c r="R1318" s="38">
        <f t="shared" si="84"/>
        <v>0.1</v>
      </c>
      <c r="S1318" s="38"/>
      <c r="T1318" s="47">
        <v>236782.63674887622</v>
      </c>
      <c r="U1318" s="47"/>
      <c r="V1318" s="47">
        <f t="shared" si="82"/>
        <v>236782.63674887622</v>
      </c>
      <c r="W1318" s="47">
        <f t="shared" si="85"/>
        <v>23678.263674887625</v>
      </c>
      <c r="Z1318" s="54"/>
    </row>
    <row r="1319" spans="5:26" x14ac:dyDescent="0.2">
      <c r="E1319" s="13">
        <v>99181</v>
      </c>
      <c r="F1319" s="13" t="s">
        <v>74</v>
      </c>
      <c r="G1319" s="47">
        <v>0</v>
      </c>
      <c r="H1319" s="47">
        <v>0</v>
      </c>
      <c r="I1319" s="47">
        <v>0</v>
      </c>
      <c r="J1319" s="47">
        <v>0</v>
      </c>
      <c r="K1319" s="47">
        <v>0</v>
      </c>
      <c r="L1319" s="47">
        <v>0</v>
      </c>
      <c r="M1319" s="47">
        <v>2</v>
      </c>
      <c r="N1319" s="47">
        <v>0.186</v>
      </c>
      <c r="O1319" s="47">
        <v>0.186</v>
      </c>
      <c r="P1319" s="38" t="str">
        <f t="shared" si="83"/>
        <v/>
      </c>
      <c r="R1319" s="38">
        <f t="shared" si="84"/>
        <v>0.1</v>
      </c>
      <c r="S1319" s="38"/>
      <c r="T1319" s="47">
        <v>176721.50217024091</v>
      </c>
      <c r="U1319" s="47"/>
      <c r="V1319" s="47">
        <f t="shared" si="82"/>
        <v>0</v>
      </c>
      <c r="W1319" s="47">
        <f t="shared" si="85"/>
        <v>0</v>
      </c>
      <c r="Z1319" s="54"/>
    </row>
    <row r="1320" spans="5:26" x14ac:dyDescent="0.2">
      <c r="E1320" s="13">
        <v>99180</v>
      </c>
      <c r="F1320" s="13" t="s">
        <v>74</v>
      </c>
      <c r="G1320" s="47">
        <v>0</v>
      </c>
      <c r="H1320" s="47">
        <v>0</v>
      </c>
      <c r="I1320" s="47">
        <v>0</v>
      </c>
      <c r="J1320" s="47">
        <v>0</v>
      </c>
      <c r="K1320" s="47">
        <v>0</v>
      </c>
      <c r="L1320" s="47">
        <v>0</v>
      </c>
      <c r="M1320" s="47">
        <v>2</v>
      </c>
      <c r="N1320" s="47">
        <v>0.44600000000000001</v>
      </c>
      <c r="O1320" s="47">
        <v>0.44600000000000001</v>
      </c>
      <c r="P1320" s="38" t="str">
        <f t="shared" si="83"/>
        <v/>
      </c>
      <c r="R1320" s="38">
        <f t="shared" si="84"/>
        <v>0.1</v>
      </c>
      <c r="S1320" s="38"/>
      <c r="T1320" s="47">
        <v>423751.5589673518</v>
      </c>
      <c r="U1320" s="47"/>
      <c r="V1320" s="47">
        <f t="shared" si="82"/>
        <v>0</v>
      </c>
      <c r="W1320" s="47">
        <f t="shared" si="85"/>
        <v>0</v>
      </c>
      <c r="Z1320" s="54"/>
    </row>
    <row r="1321" spans="5:26" x14ac:dyDescent="0.2">
      <c r="E1321" s="13">
        <v>99179</v>
      </c>
      <c r="F1321" s="13" t="s">
        <v>74</v>
      </c>
      <c r="G1321" s="47">
        <v>0</v>
      </c>
      <c r="H1321" s="47">
        <v>0</v>
      </c>
      <c r="I1321" s="47">
        <v>0</v>
      </c>
      <c r="J1321" s="47">
        <v>0</v>
      </c>
      <c r="K1321" s="47">
        <v>0</v>
      </c>
      <c r="L1321" s="47">
        <v>0</v>
      </c>
      <c r="M1321" s="47">
        <v>2</v>
      </c>
      <c r="N1321" s="47">
        <v>0.28000000000000003</v>
      </c>
      <c r="O1321" s="47">
        <v>0.28000000000000003</v>
      </c>
      <c r="P1321" s="38" t="str">
        <f t="shared" si="83"/>
        <v/>
      </c>
      <c r="R1321" s="38">
        <f t="shared" si="84"/>
        <v>0.1</v>
      </c>
      <c r="S1321" s="38"/>
      <c r="T1321" s="47">
        <v>266032.36885842716</v>
      </c>
      <c r="U1321" s="47"/>
      <c r="V1321" s="47">
        <f t="shared" si="82"/>
        <v>0</v>
      </c>
      <c r="W1321" s="47">
        <f t="shared" si="85"/>
        <v>0</v>
      </c>
      <c r="Z1321" s="54"/>
    </row>
    <row r="1322" spans="5:26" x14ac:dyDescent="0.2">
      <c r="E1322" s="13">
        <v>99178</v>
      </c>
      <c r="F1322" s="13" t="s">
        <v>74</v>
      </c>
      <c r="G1322" s="47">
        <v>0</v>
      </c>
      <c r="H1322" s="47">
        <v>0</v>
      </c>
      <c r="I1322" s="47">
        <v>0</v>
      </c>
      <c r="J1322" s="47">
        <v>0</v>
      </c>
      <c r="K1322" s="47">
        <v>0</v>
      </c>
      <c r="L1322" s="47">
        <v>0</v>
      </c>
      <c r="M1322" s="47">
        <v>2</v>
      </c>
      <c r="N1322" s="47">
        <v>0.51</v>
      </c>
      <c r="O1322" s="47">
        <v>0.51</v>
      </c>
      <c r="P1322" s="38" t="str">
        <f t="shared" si="83"/>
        <v/>
      </c>
      <c r="R1322" s="38">
        <f t="shared" si="84"/>
        <v>0.1</v>
      </c>
      <c r="S1322" s="38"/>
      <c r="T1322" s="47">
        <v>484558.95756356377</v>
      </c>
      <c r="U1322" s="47"/>
      <c r="V1322" s="47">
        <f t="shared" si="82"/>
        <v>0</v>
      </c>
      <c r="W1322" s="47">
        <f t="shared" si="85"/>
        <v>0</v>
      </c>
      <c r="Z1322" s="54"/>
    </row>
    <row r="1323" spans="5:26" x14ac:dyDescent="0.2">
      <c r="E1323" s="13">
        <v>99177</v>
      </c>
      <c r="F1323" s="13" t="s">
        <v>74</v>
      </c>
      <c r="G1323" s="47">
        <v>0</v>
      </c>
      <c r="H1323" s="47">
        <v>0</v>
      </c>
      <c r="I1323" s="47">
        <v>0</v>
      </c>
      <c r="J1323" s="47">
        <v>0</v>
      </c>
      <c r="K1323" s="47">
        <v>0</v>
      </c>
      <c r="L1323" s="47">
        <v>0</v>
      </c>
      <c r="M1323" s="47">
        <v>2</v>
      </c>
      <c r="N1323" s="47">
        <v>0.51800000000000002</v>
      </c>
      <c r="O1323" s="47">
        <v>0.51800000000000002</v>
      </c>
      <c r="P1323" s="38" t="str">
        <f t="shared" si="83"/>
        <v/>
      </c>
      <c r="R1323" s="38">
        <f t="shared" si="84"/>
        <v>0.1</v>
      </c>
      <c r="S1323" s="38"/>
      <c r="T1323" s="47">
        <v>492159.88238809025</v>
      </c>
      <c r="U1323" s="47"/>
      <c r="V1323" s="47">
        <f t="shared" si="82"/>
        <v>0</v>
      </c>
      <c r="W1323" s="47">
        <f t="shared" si="85"/>
        <v>0</v>
      </c>
      <c r="Z1323" s="54"/>
    </row>
    <row r="1324" spans="5:26" x14ac:dyDescent="0.2">
      <c r="E1324" s="13">
        <v>99176</v>
      </c>
      <c r="F1324" s="13" t="s">
        <v>74</v>
      </c>
      <c r="G1324" s="47">
        <v>0</v>
      </c>
      <c r="H1324" s="47">
        <v>0</v>
      </c>
      <c r="I1324" s="47">
        <v>0</v>
      </c>
      <c r="J1324" s="47">
        <v>0</v>
      </c>
      <c r="K1324" s="47">
        <v>0</v>
      </c>
      <c r="L1324" s="47">
        <v>0</v>
      </c>
      <c r="M1324" s="47">
        <v>2</v>
      </c>
      <c r="N1324" s="47">
        <v>0.23</v>
      </c>
      <c r="O1324" s="47">
        <v>0.23</v>
      </c>
      <c r="P1324" s="38" t="str">
        <f t="shared" si="83"/>
        <v/>
      </c>
      <c r="R1324" s="38">
        <f t="shared" si="84"/>
        <v>0.1</v>
      </c>
      <c r="S1324" s="38"/>
      <c r="T1324" s="47">
        <v>218526.58870513662</v>
      </c>
      <c r="U1324" s="47"/>
      <c r="V1324" s="47">
        <f t="shared" si="82"/>
        <v>0</v>
      </c>
      <c r="W1324" s="47">
        <f t="shared" si="85"/>
        <v>0</v>
      </c>
      <c r="Z1324" s="54"/>
    </row>
    <row r="1325" spans="5:26" x14ac:dyDescent="0.2">
      <c r="E1325" s="13">
        <v>99165</v>
      </c>
      <c r="F1325" s="13" t="s">
        <v>73</v>
      </c>
      <c r="G1325" s="47">
        <v>0</v>
      </c>
      <c r="H1325" s="47">
        <v>0</v>
      </c>
      <c r="I1325" s="47">
        <v>0</v>
      </c>
      <c r="J1325" s="47">
        <v>0</v>
      </c>
      <c r="K1325" s="47">
        <v>0</v>
      </c>
      <c r="L1325" s="47">
        <v>0</v>
      </c>
      <c r="M1325" s="47">
        <v>2</v>
      </c>
      <c r="N1325" s="47">
        <v>0.26600000000000001</v>
      </c>
      <c r="O1325" s="47">
        <v>0.26600000000000001</v>
      </c>
      <c r="P1325" s="38" t="str">
        <f t="shared" si="83"/>
        <v/>
      </c>
      <c r="R1325" s="38">
        <f t="shared" si="84"/>
        <v>0.1</v>
      </c>
      <c r="S1325" s="38"/>
      <c r="T1325" s="47">
        <v>216643.52568080422</v>
      </c>
      <c r="U1325" s="47"/>
      <c r="V1325" s="47">
        <f t="shared" si="82"/>
        <v>216643.52568080422</v>
      </c>
      <c r="W1325" s="47">
        <f t="shared" si="85"/>
        <v>21664.352568080423</v>
      </c>
      <c r="Z1325" s="54"/>
    </row>
    <row r="1326" spans="5:26" x14ac:dyDescent="0.2">
      <c r="E1326" s="13">
        <v>99164</v>
      </c>
      <c r="F1326" s="13" t="s">
        <v>73</v>
      </c>
      <c r="G1326" s="47">
        <v>0</v>
      </c>
      <c r="H1326" s="47">
        <v>0</v>
      </c>
      <c r="I1326" s="47">
        <v>0</v>
      </c>
      <c r="J1326" s="47">
        <v>0</v>
      </c>
      <c r="K1326" s="47">
        <v>0</v>
      </c>
      <c r="L1326" s="47">
        <v>0</v>
      </c>
      <c r="M1326" s="47">
        <v>2</v>
      </c>
      <c r="N1326" s="47">
        <v>1</v>
      </c>
      <c r="O1326" s="47">
        <v>1</v>
      </c>
      <c r="P1326" s="38" t="str">
        <f t="shared" si="83"/>
        <v/>
      </c>
      <c r="R1326" s="38">
        <f t="shared" si="84"/>
        <v>0.1</v>
      </c>
      <c r="S1326" s="38"/>
      <c r="T1326" s="47">
        <v>814449.34466467751</v>
      </c>
      <c r="U1326" s="47"/>
      <c r="V1326" s="47">
        <f t="shared" si="82"/>
        <v>814449.34466467751</v>
      </c>
      <c r="W1326" s="47">
        <f t="shared" si="85"/>
        <v>81444.934466467763</v>
      </c>
      <c r="Z1326" s="54"/>
    </row>
    <row r="1327" spans="5:26" x14ac:dyDescent="0.2">
      <c r="E1327" s="13">
        <v>99163</v>
      </c>
      <c r="F1327" s="13" t="s">
        <v>73</v>
      </c>
      <c r="G1327" s="47">
        <v>0</v>
      </c>
      <c r="H1327" s="47">
        <v>0</v>
      </c>
      <c r="I1327" s="47">
        <v>0</v>
      </c>
      <c r="J1327" s="47">
        <v>0</v>
      </c>
      <c r="K1327" s="47">
        <v>0</v>
      </c>
      <c r="L1327" s="47">
        <v>0</v>
      </c>
      <c r="M1327" s="47">
        <v>2</v>
      </c>
      <c r="N1327" s="47">
        <v>1.74</v>
      </c>
      <c r="O1327" s="47">
        <v>1.74</v>
      </c>
      <c r="P1327" s="38" t="str">
        <f t="shared" si="83"/>
        <v/>
      </c>
      <c r="R1327" s="38">
        <f t="shared" si="84"/>
        <v>0.1</v>
      </c>
      <c r="S1327" s="38"/>
      <c r="T1327" s="47">
        <v>1417141.8597165388</v>
      </c>
      <c r="U1327" s="47"/>
      <c r="V1327" s="47">
        <f t="shared" si="82"/>
        <v>1417141.8597165388</v>
      </c>
      <c r="W1327" s="47">
        <f t="shared" si="85"/>
        <v>141714.18597165387</v>
      </c>
      <c r="Z1327" s="54"/>
    </row>
    <row r="1328" spans="5:26" x14ac:dyDescent="0.2">
      <c r="E1328" s="13">
        <v>99162</v>
      </c>
      <c r="F1328" s="13" t="s">
        <v>73</v>
      </c>
      <c r="G1328" s="47">
        <v>0.41499999999999998</v>
      </c>
      <c r="H1328" s="47">
        <v>0</v>
      </c>
      <c r="I1328" s="47">
        <v>0.27100000000000002</v>
      </c>
      <c r="J1328" s="47">
        <v>0</v>
      </c>
      <c r="K1328" s="47">
        <v>0</v>
      </c>
      <c r="L1328" s="47">
        <v>0.68599999999999994</v>
      </c>
      <c r="M1328" s="47">
        <v>2</v>
      </c>
      <c r="N1328" s="47">
        <v>0.68600000000000005</v>
      </c>
      <c r="O1328" s="47">
        <v>0</v>
      </c>
      <c r="P1328" s="38">
        <f t="shared" si="83"/>
        <v>0.46235422740524784</v>
      </c>
      <c r="R1328" s="38">
        <f t="shared" si="84"/>
        <v>0.46235422740524784</v>
      </c>
      <c r="S1328" s="38"/>
      <c r="T1328" s="47">
        <v>558712.25043996878</v>
      </c>
      <c r="U1328" s="47"/>
      <c r="V1328" s="47">
        <f t="shared" si="82"/>
        <v>558712.25043996878</v>
      </c>
      <c r="W1328" s="47">
        <f t="shared" si="85"/>
        <v>258322.97089401912</v>
      </c>
      <c r="Z1328" s="54"/>
    </row>
    <row r="1329" spans="5:26" x14ac:dyDescent="0.2">
      <c r="E1329" s="13">
        <v>99161</v>
      </c>
      <c r="F1329" s="13" t="s">
        <v>73</v>
      </c>
      <c r="G1329" s="47">
        <v>2.2360000000000002</v>
      </c>
      <c r="H1329" s="47">
        <v>0.218</v>
      </c>
      <c r="I1329" s="47">
        <v>0.32500000000000001</v>
      </c>
      <c r="J1329" s="47">
        <v>0</v>
      </c>
      <c r="K1329" s="47">
        <v>0.29499999999999998</v>
      </c>
      <c r="L1329" s="47">
        <v>3.0740000000000003</v>
      </c>
      <c r="M1329" s="47">
        <v>2</v>
      </c>
      <c r="N1329" s="47">
        <v>3.0739999999999998</v>
      </c>
      <c r="O1329" s="47">
        <v>0</v>
      </c>
      <c r="P1329" s="38">
        <f t="shared" si="83"/>
        <v>0.52749674690956416</v>
      </c>
      <c r="R1329" s="38">
        <f t="shared" si="84"/>
        <v>0.52749674690956416</v>
      </c>
      <c r="S1329" s="38"/>
      <c r="T1329" s="47">
        <v>2503617.2854992189</v>
      </c>
      <c r="U1329" s="47"/>
      <c r="V1329" s="47">
        <f t="shared" si="82"/>
        <v>2503617.2854992189</v>
      </c>
      <c r="W1329" s="47">
        <f t="shared" si="85"/>
        <v>1320649.9736073916</v>
      </c>
      <c r="Z1329" s="54"/>
    </row>
    <row r="1330" spans="5:26" x14ac:dyDescent="0.2">
      <c r="E1330" s="13">
        <v>99160</v>
      </c>
      <c r="F1330" s="13" t="s">
        <v>73</v>
      </c>
      <c r="G1330" s="47">
        <v>0</v>
      </c>
      <c r="H1330" s="47">
        <v>0</v>
      </c>
      <c r="I1330" s="47">
        <v>0</v>
      </c>
      <c r="J1330" s="47">
        <v>0</v>
      </c>
      <c r="K1330" s="47">
        <v>0</v>
      </c>
      <c r="L1330" s="47">
        <v>0</v>
      </c>
      <c r="M1330" s="47">
        <v>2</v>
      </c>
      <c r="N1330" s="47">
        <v>1.6180000000000001</v>
      </c>
      <c r="O1330" s="47">
        <v>1.6180000000000001</v>
      </c>
      <c r="P1330" s="38" t="str">
        <f t="shared" si="83"/>
        <v/>
      </c>
      <c r="R1330" s="38">
        <f t="shared" si="84"/>
        <v>0.1</v>
      </c>
      <c r="S1330" s="38"/>
      <c r="T1330" s="47">
        <v>1317779.0396674485</v>
      </c>
      <c r="U1330" s="47"/>
      <c r="V1330" s="47">
        <f t="shared" si="82"/>
        <v>1317779.0396674485</v>
      </c>
      <c r="W1330" s="47">
        <f t="shared" si="85"/>
        <v>131777.90396674487</v>
      </c>
      <c r="Z1330" s="54"/>
    </row>
    <row r="1331" spans="5:26" x14ac:dyDescent="0.2">
      <c r="E1331" s="13">
        <v>99159</v>
      </c>
      <c r="F1331" s="13" t="s">
        <v>73</v>
      </c>
      <c r="G1331" s="47">
        <v>0</v>
      </c>
      <c r="H1331" s="47">
        <v>0</v>
      </c>
      <c r="I1331" s="47">
        <v>0</v>
      </c>
      <c r="J1331" s="47">
        <v>0</v>
      </c>
      <c r="K1331" s="47">
        <v>0</v>
      </c>
      <c r="L1331" s="47">
        <v>0</v>
      </c>
      <c r="M1331" s="47">
        <v>2</v>
      </c>
      <c r="N1331" s="47">
        <v>0.17</v>
      </c>
      <c r="O1331" s="47">
        <v>0.17</v>
      </c>
      <c r="P1331" s="38" t="str">
        <f t="shared" si="83"/>
        <v/>
      </c>
      <c r="R1331" s="38">
        <f t="shared" si="84"/>
        <v>0.1</v>
      </c>
      <c r="S1331" s="38"/>
      <c r="T1331" s="47">
        <v>138456.38859299518</v>
      </c>
      <c r="U1331" s="47"/>
      <c r="V1331" s="47">
        <f t="shared" si="82"/>
        <v>138456.38859299518</v>
      </c>
      <c r="W1331" s="47">
        <f t="shared" si="85"/>
        <v>13845.638859299519</v>
      </c>
      <c r="Z1331" s="54"/>
    </row>
    <row r="1332" spans="5:26" x14ac:dyDescent="0.2">
      <c r="E1332" s="13">
        <v>99158</v>
      </c>
      <c r="F1332" s="13" t="s">
        <v>73</v>
      </c>
      <c r="G1332" s="47">
        <v>2.4E-2</v>
      </c>
      <c r="H1332" s="47">
        <v>0</v>
      </c>
      <c r="I1332" s="47">
        <v>0</v>
      </c>
      <c r="J1332" s="47">
        <v>0</v>
      </c>
      <c r="K1332" s="47">
        <v>0</v>
      </c>
      <c r="L1332" s="47">
        <v>2.4E-2</v>
      </c>
      <c r="M1332" s="47">
        <v>3</v>
      </c>
      <c r="N1332" s="47">
        <v>2.4E-2</v>
      </c>
      <c r="O1332" s="47">
        <v>0</v>
      </c>
      <c r="P1332" s="38">
        <f t="shared" si="83"/>
        <v>0.65</v>
      </c>
      <c r="R1332" s="38">
        <f t="shared" si="84"/>
        <v>0.65</v>
      </c>
      <c r="S1332" s="38"/>
      <c r="T1332" s="47">
        <v>19546.78427195226</v>
      </c>
      <c r="U1332" s="47"/>
      <c r="V1332" s="47">
        <f t="shared" si="82"/>
        <v>19546.78427195226</v>
      </c>
      <c r="W1332" s="47">
        <f t="shared" si="85"/>
        <v>12705.409776768969</v>
      </c>
      <c r="Z1332" s="54"/>
    </row>
    <row r="1333" spans="5:26" x14ac:dyDescent="0.2">
      <c r="E1333" s="13">
        <v>99157</v>
      </c>
      <c r="F1333" s="13" t="s">
        <v>73</v>
      </c>
      <c r="G1333" s="47">
        <v>0</v>
      </c>
      <c r="H1333" s="47">
        <v>0</v>
      </c>
      <c r="I1333" s="47">
        <v>0</v>
      </c>
      <c r="J1333" s="47">
        <v>0</v>
      </c>
      <c r="K1333" s="47">
        <v>0</v>
      </c>
      <c r="L1333" s="47">
        <v>0</v>
      </c>
      <c r="M1333" s="47">
        <v>2</v>
      </c>
      <c r="N1333" s="47">
        <v>0.114</v>
      </c>
      <c r="O1333" s="47">
        <v>0.114</v>
      </c>
      <c r="P1333" s="38" t="str">
        <f t="shared" si="83"/>
        <v/>
      </c>
      <c r="R1333" s="38">
        <f t="shared" si="84"/>
        <v>0.1</v>
      </c>
      <c r="S1333" s="38"/>
      <c r="T1333" s="47">
        <v>92847.22529177324</v>
      </c>
      <c r="U1333" s="47"/>
      <c r="V1333" s="47">
        <f t="shared" si="82"/>
        <v>92847.22529177324</v>
      </c>
      <c r="W1333" s="47">
        <f t="shared" si="85"/>
        <v>9284.7225291773248</v>
      </c>
      <c r="Z1333" s="54"/>
    </row>
    <row r="1334" spans="5:26" x14ac:dyDescent="0.2">
      <c r="E1334" s="13">
        <v>99156</v>
      </c>
      <c r="F1334" s="13" t="s">
        <v>73</v>
      </c>
      <c r="G1334" s="47">
        <v>0.14000000000000001</v>
      </c>
      <c r="H1334" s="47">
        <v>0</v>
      </c>
      <c r="I1334" s="47">
        <v>0</v>
      </c>
      <c r="J1334" s="47">
        <v>0</v>
      </c>
      <c r="K1334" s="47">
        <v>0</v>
      </c>
      <c r="L1334" s="47">
        <v>0.14000000000000001</v>
      </c>
      <c r="M1334" s="47">
        <v>2</v>
      </c>
      <c r="N1334" s="47">
        <v>0.14000000000000001</v>
      </c>
      <c r="O1334" s="47">
        <v>0</v>
      </c>
      <c r="P1334" s="38">
        <f t="shared" si="83"/>
        <v>0.65</v>
      </c>
      <c r="R1334" s="38">
        <f t="shared" si="84"/>
        <v>0.65</v>
      </c>
      <c r="S1334" s="38"/>
      <c r="T1334" s="47">
        <v>112552.15605548842</v>
      </c>
      <c r="U1334" s="47"/>
      <c r="V1334" s="47">
        <f t="shared" si="82"/>
        <v>112552.15605548842</v>
      </c>
      <c r="W1334" s="47">
        <f t="shared" si="85"/>
        <v>73158.901436067477</v>
      </c>
      <c r="Z1334" s="54"/>
    </row>
    <row r="1335" spans="5:26" x14ac:dyDescent="0.2">
      <c r="E1335" s="13">
        <v>99155</v>
      </c>
      <c r="F1335" s="13" t="s">
        <v>73</v>
      </c>
      <c r="G1335" s="47">
        <v>0.77600000000000002</v>
      </c>
      <c r="H1335" s="47">
        <v>0</v>
      </c>
      <c r="I1335" s="47">
        <v>0</v>
      </c>
      <c r="J1335" s="47">
        <v>0</v>
      </c>
      <c r="K1335" s="47">
        <v>0</v>
      </c>
      <c r="L1335" s="47">
        <v>0.77600000000000002</v>
      </c>
      <c r="M1335" s="47">
        <v>3</v>
      </c>
      <c r="N1335" s="47">
        <v>0.58200000000000007</v>
      </c>
      <c r="O1335" s="47">
        <v>-0.19399999999999995</v>
      </c>
      <c r="P1335" s="38">
        <f t="shared" si="83"/>
        <v>0.65</v>
      </c>
      <c r="R1335" s="38">
        <f t="shared" si="84"/>
        <v>0.65</v>
      </c>
      <c r="S1335" s="38"/>
      <c r="T1335" s="47">
        <v>474009.51859484223</v>
      </c>
      <c r="U1335" s="47"/>
      <c r="V1335" s="47">
        <f t="shared" si="82"/>
        <v>474009.51859484223</v>
      </c>
      <c r="W1335" s="47">
        <f t="shared" si="85"/>
        <v>308106.18708664743</v>
      </c>
      <c r="Z1335" s="54"/>
    </row>
    <row r="1336" spans="5:26" x14ac:dyDescent="0.2">
      <c r="E1336" s="13">
        <v>99154</v>
      </c>
      <c r="F1336" s="13" t="s">
        <v>73</v>
      </c>
      <c r="G1336" s="47">
        <v>1.29</v>
      </c>
      <c r="H1336" s="47">
        <v>0.09</v>
      </c>
      <c r="I1336" s="47">
        <v>0</v>
      </c>
      <c r="J1336" s="47">
        <v>0</v>
      </c>
      <c r="K1336" s="47">
        <v>0</v>
      </c>
      <c r="L1336" s="47">
        <v>1.3800000000000001</v>
      </c>
      <c r="M1336" s="47">
        <v>2</v>
      </c>
      <c r="N1336" s="47">
        <v>1.38</v>
      </c>
      <c r="O1336" s="47">
        <v>0</v>
      </c>
      <c r="P1336" s="38">
        <f t="shared" si="83"/>
        <v>0.63206521739130428</v>
      </c>
      <c r="R1336" s="38">
        <f t="shared" si="84"/>
        <v>0.63206521739130428</v>
      </c>
      <c r="S1336" s="38"/>
      <c r="T1336" s="47">
        <v>1123940.0956372549</v>
      </c>
      <c r="U1336" s="47"/>
      <c r="V1336" s="47">
        <f t="shared" si="82"/>
        <v>1123940.0956372549</v>
      </c>
      <c r="W1336" s="47">
        <f t="shared" si="85"/>
        <v>710403.44088376488</v>
      </c>
      <c r="Z1336" s="54"/>
    </row>
    <row r="1337" spans="5:26" x14ac:dyDescent="0.2">
      <c r="E1337" s="13">
        <v>99153</v>
      </c>
      <c r="F1337" s="13" t="s">
        <v>73</v>
      </c>
      <c r="G1337" s="47">
        <v>0.41299999999999998</v>
      </c>
      <c r="H1337" s="47">
        <v>4.9000000000000002E-2</v>
      </c>
      <c r="I1337" s="47">
        <v>0</v>
      </c>
      <c r="J1337" s="47">
        <v>0</v>
      </c>
      <c r="K1337" s="47">
        <v>0</v>
      </c>
      <c r="L1337" s="47">
        <v>0.46199999999999997</v>
      </c>
      <c r="M1337" s="47">
        <v>2</v>
      </c>
      <c r="N1337" s="47">
        <v>0.46200000000000002</v>
      </c>
      <c r="O1337" s="47">
        <v>0</v>
      </c>
      <c r="P1337" s="38">
        <f t="shared" si="83"/>
        <v>0.62083333333333335</v>
      </c>
      <c r="R1337" s="38">
        <f t="shared" si="84"/>
        <v>0.62083333333333335</v>
      </c>
      <c r="S1337" s="38"/>
      <c r="T1337" s="47">
        <v>376275.59723508102</v>
      </c>
      <c r="U1337" s="47"/>
      <c r="V1337" s="47">
        <f t="shared" si="82"/>
        <v>376275.59723508102</v>
      </c>
      <c r="W1337" s="47">
        <f t="shared" si="85"/>
        <v>233604.43328344612</v>
      </c>
      <c r="Z1337" s="54"/>
    </row>
    <row r="1338" spans="5:26" x14ac:dyDescent="0.2">
      <c r="E1338" s="13">
        <v>99152</v>
      </c>
      <c r="F1338" s="13" t="s">
        <v>73</v>
      </c>
      <c r="G1338" s="47">
        <v>0.16200000000000001</v>
      </c>
      <c r="H1338" s="47">
        <v>0</v>
      </c>
      <c r="I1338" s="47">
        <v>0</v>
      </c>
      <c r="J1338" s="47">
        <v>0</v>
      </c>
      <c r="K1338" s="47">
        <v>0</v>
      </c>
      <c r="L1338" s="47">
        <v>0.16200000000000001</v>
      </c>
      <c r="M1338" s="47">
        <v>3</v>
      </c>
      <c r="N1338" s="47">
        <v>0.24299999999999999</v>
      </c>
      <c r="O1338" s="47">
        <v>8.0999999999999989E-2</v>
      </c>
      <c r="P1338" s="38">
        <f t="shared" si="83"/>
        <v>0.65</v>
      </c>
      <c r="R1338" s="38">
        <f t="shared" si="84"/>
        <v>0.65</v>
      </c>
      <c r="S1338" s="38"/>
      <c r="T1338" s="47">
        <v>197911.19075351662</v>
      </c>
      <c r="U1338" s="47"/>
      <c r="V1338" s="47">
        <f t="shared" si="82"/>
        <v>197911.19075351662</v>
      </c>
      <c r="W1338" s="47">
        <f t="shared" si="85"/>
        <v>128642.27398978581</v>
      </c>
      <c r="Z1338" s="54"/>
    </row>
    <row r="1339" spans="5:26" x14ac:dyDescent="0.2">
      <c r="E1339" s="13">
        <v>99151</v>
      </c>
      <c r="F1339" s="13" t="s">
        <v>73</v>
      </c>
      <c r="G1339" s="47">
        <v>3.2000000000000001E-2</v>
      </c>
      <c r="H1339" s="47">
        <v>0</v>
      </c>
      <c r="I1339" s="47">
        <v>0</v>
      </c>
      <c r="J1339" s="47">
        <v>0</v>
      </c>
      <c r="K1339" s="47">
        <v>0</v>
      </c>
      <c r="L1339" s="47">
        <v>3.2000000000000001E-2</v>
      </c>
      <c r="M1339" s="47">
        <v>3</v>
      </c>
      <c r="N1339" s="47">
        <v>2.4E-2</v>
      </c>
      <c r="O1339" s="47">
        <v>-8.0000000000000002E-3</v>
      </c>
      <c r="P1339" s="38">
        <f t="shared" si="83"/>
        <v>0.65</v>
      </c>
      <c r="R1339" s="38">
        <f t="shared" si="84"/>
        <v>0.65</v>
      </c>
      <c r="S1339" s="38"/>
      <c r="T1339" s="47">
        <v>19546.78427195226</v>
      </c>
      <c r="U1339" s="47"/>
      <c r="V1339" s="47">
        <f t="shared" si="82"/>
        <v>19546.78427195226</v>
      </c>
      <c r="W1339" s="47">
        <f t="shared" si="85"/>
        <v>12705.409776768969</v>
      </c>
      <c r="Z1339" s="54"/>
    </row>
    <row r="1340" spans="5:26" x14ac:dyDescent="0.2">
      <c r="E1340" s="13">
        <v>99149</v>
      </c>
      <c r="F1340" s="13" t="s">
        <v>73</v>
      </c>
      <c r="G1340" s="47">
        <v>0.42</v>
      </c>
      <c r="H1340" s="47">
        <v>0</v>
      </c>
      <c r="I1340" s="47">
        <v>0</v>
      </c>
      <c r="J1340" s="47">
        <v>0</v>
      </c>
      <c r="K1340" s="47">
        <v>0</v>
      </c>
      <c r="L1340" s="47">
        <v>0.42</v>
      </c>
      <c r="M1340" s="47">
        <v>3</v>
      </c>
      <c r="N1340" s="47">
        <v>0.315</v>
      </c>
      <c r="O1340" s="47">
        <v>-0.10499999999999998</v>
      </c>
      <c r="P1340" s="38">
        <f t="shared" si="83"/>
        <v>0.65</v>
      </c>
      <c r="R1340" s="38">
        <f t="shared" si="84"/>
        <v>0.65</v>
      </c>
      <c r="S1340" s="38"/>
      <c r="T1340" s="47">
        <v>256551.5435693734</v>
      </c>
      <c r="U1340" s="47"/>
      <c r="V1340" s="47">
        <f t="shared" si="82"/>
        <v>256551.5435693734</v>
      </c>
      <c r="W1340" s="47">
        <f t="shared" si="85"/>
        <v>166758.50332009271</v>
      </c>
      <c r="Z1340" s="54"/>
    </row>
    <row r="1341" spans="5:26" x14ac:dyDescent="0.2">
      <c r="E1341" s="13">
        <v>87503</v>
      </c>
      <c r="F1341" s="13" t="s">
        <v>73</v>
      </c>
      <c r="G1341" s="47">
        <v>0</v>
      </c>
      <c r="H1341" s="47">
        <v>0</v>
      </c>
      <c r="I1341" s="47">
        <v>0</v>
      </c>
      <c r="J1341" s="47">
        <v>0</v>
      </c>
      <c r="K1341" s="47">
        <v>0</v>
      </c>
      <c r="L1341" s="47">
        <v>0</v>
      </c>
      <c r="M1341" s="47">
        <v>2</v>
      </c>
      <c r="N1341" s="47">
        <v>0.22</v>
      </c>
      <c r="O1341" s="47">
        <v>0.22</v>
      </c>
      <c r="P1341" s="38" t="str">
        <f t="shared" si="83"/>
        <v/>
      </c>
      <c r="R1341" s="38">
        <f t="shared" si="84"/>
        <v>0.1</v>
      </c>
      <c r="S1341" s="38"/>
      <c r="T1341" s="47">
        <v>211756.82961281613</v>
      </c>
      <c r="U1341" s="47"/>
      <c r="V1341" s="47">
        <f t="shared" si="82"/>
        <v>211756.82961281613</v>
      </c>
      <c r="W1341" s="47">
        <f t="shared" si="85"/>
        <v>21175.682961281615</v>
      </c>
      <c r="Z1341" s="54"/>
    </row>
    <row r="1342" spans="5:26" x14ac:dyDescent="0.2">
      <c r="E1342" s="13">
        <v>87502</v>
      </c>
      <c r="F1342" s="13" t="s">
        <v>73</v>
      </c>
      <c r="G1342" s="47">
        <v>0.33839999999999998</v>
      </c>
      <c r="H1342" s="47">
        <v>0.11899999999999999</v>
      </c>
      <c r="I1342" s="47">
        <v>0</v>
      </c>
      <c r="J1342" s="47">
        <v>0.2</v>
      </c>
      <c r="K1342" s="47">
        <v>0</v>
      </c>
      <c r="L1342" s="47">
        <v>0.65739999999999998</v>
      </c>
      <c r="M1342" s="47">
        <v>2</v>
      </c>
      <c r="N1342" s="47">
        <v>0.65739999999999998</v>
      </c>
      <c r="O1342" s="47">
        <v>0</v>
      </c>
      <c r="P1342" s="38">
        <f t="shared" si="83"/>
        <v>0.43289473684210522</v>
      </c>
      <c r="R1342" s="38">
        <f t="shared" si="84"/>
        <v>0.43289473684210522</v>
      </c>
      <c r="S1342" s="38"/>
      <c r="T1342" s="47">
        <v>632767.90812484233</v>
      </c>
      <c r="U1342" s="47"/>
      <c r="V1342" s="47">
        <f t="shared" si="82"/>
        <v>632767.90812484233</v>
      </c>
      <c r="W1342" s="47">
        <f t="shared" si="85"/>
        <v>273921.89706983301</v>
      </c>
      <c r="Z1342" s="54"/>
    </row>
    <row r="1343" spans="5:26" x14ac:dyDescent="0.2">
      <c r="E1343" s="13">
        <v>87501</v>
      </c>
      <c r="F1343" s="13" t="s">
        <v>73</v>
      </c>
      <c r="G1343" s="47">
        <v>0.64</v>
      </c>
      <c r="H1343" s="47">
        <v>0</v>
      </c>
      <c r="I1343" s="47">
        <v>0</v>
      </c>
      <c r="J1343" s="47">
        <v>0</v>
      </c>
      <c r="K1343" s="47">
        <v>0</v>
      </c>
      <c r="L1343" s="47">
        <v>0.64</v>
      </c>
      <c r="M1343" s="47">
        <v>2</v>
      </c>
      <c r="N1343" s="47">
        <v>0.64</v>
      </c>
      <c r="O1343" s="47">
        <v>0</v>
      </c>
      <c r="P1343" s="38">
        <f t="shared" si="83"/>
        <v>0.65</v>
      </c>
      <c r="R1343" s="38">
        <f t="shared" si="84"/>
        <v>0.65</v>
      </c>
      <c r="S1343" s="38"/>
      <c r="T1343" s="47">
        <v>616019.86796455598</v>
      </c>
      <c r="U1343" s="47"/>
      <c r="V1343" s="47">
        <f t="shared" si="82"/>
        <v>616019.86796455598</v>
      </c>
      <c r="W1343" s="47">
        <f t="shared" si="85"/>
        <v>400412.91417696141</v>
      </c>
      <c r="Z1343" s="54"/>
    </row>
    <row r="1344" spans="5:26" x14ac:dyDescent="0.2">
      <c r="E1344" s="13">
        <v>87500</v>
      </c>
      <c r="F1344" s="13" t="s">
        <v>73</v>
      </c>
      <c r="G1344" s="47">
        <v>0.37169999999999997</v>
      </c>
      <c r="H1344" s="47">
        <v>0.439</v>
      </c>
      <c r="I1344" s="47">
        <v>0.44769999999999999</v>
      </c>
      <c r="J1344" s="47">
        <v>3.9E-2</v>
      </c>
      <c r="K1344" s="47">
        <v>0</v>
      </c>
      <c r="L1344" s="47">
        <v>1.2973999999999999</v>
      </c>
      <c r="M1344" s="47">
        <v>2</v>
      </c>
      <c r="N1344" s="47">
        <v>1.2974000000000001</v>
      </c>
      <c r="O1344" s="47">
        <v>0</v>
      </c>
      <c r="P1344" s="38">
        <f t="shared" si="83"/>
        <v>0.37650493294280873</v>
      </c>
      <c r="R1344" s="38">
        <f t="shared" si="84"/>
        <v>0.37650493294280873</v>
      </c>
      <c r="S1344" s="38"/>
      <c r="T1344" s="47">
        <v>1248787.7760893987</v>
      </c>
      <c r="U1344" s="47"/>
      <c r="V1344" s="47">
        <f t="shared" si="82"/>
        <v>1248787.7760893987</v>
      </c>
      <c r="W1344" s="47">
        <f t="shared" si="85"/>
        <v>470174.7578963383</v>
      </c>
      <c r="Z1344" s="54"/>
    </row>
    <row r="1345" spans="5:26" x14ac:dyDescent="0.2">
      <c r="E1345" s="13">
        <v>87499</v>
      </c>
      <c r="F1345" s="13" t="s">
        <v>73</v>
      </c>
      <c r="G1345" s="47">
        <v>60.268000000000001</v>
      </c>
      <c r="H1345" s="47">
        <v>7.86</v>
      </c>
      <c r="I1345" s="47">
        <v>1.43</v>
      </c>
      <c r="J1345" s="47">
        <v>0</v>
      </c>
      <c r="K1345" s="47">
        <v>0.1</v>
      </c>
      <c r="L1345" s="47">
        <v>69.658000000000001</v>
      </c>
      <c r="M1345" s="47">
        <v>2</v>
      </c>
      <c r="N1345" s="47">
        <v>69.66</v>
      </c>
      <c r="O1345" s="47">
        <v>1.9999999999953388E-3</v>
      </c>
      <c r="P1345" s="38">
        <f t="shared" si="83"/>
        <v>0.60842903901920808</v>
      </c>
      <c r="R1345" s="38">
        <f t="shared" si="84"/>
        <v>0.60842903901920808</v>
      </c>
      <c r="S1345" s="38"/>
      <c r="T1345" s="47">
        <v>67049912.50376714</v>
      </c>
      <c r="U1345" s="47"/>
      <c r="V1345" s="47">
        <f t="shared" si="82"/>
        <v>67049912.50376714</v>
      </c>
      <c r="W1345" s="47">
        <f t="shared" si="85"/>
        <v>40795113.830989026</v>
      </c>
      <c r="Z1345" s="54"/>
    </row>
    <row r="1346" spans="5:26" x14ac:dyDescent="0.2">
      <c r="E1346" s="13">
        <v>87495</v>
      </c>
      <c r="F1346" s="13" t="s">
        <v>73</v>
      </c>
      <c r="G1346" s="47">
        <v>0.64</v>
      </c>
      <c r="H1346" s="47">
        <v>0.5</v>
      </c>
      <c r="I1346" s="47">
        <v>0</v>
      </c>
      <c r="J1346" s="47">
        <v>0</v>
      </c>
      <c r="K1346" s="47">
        <v>0</v>
      </c>
      <c r="L1346" s="47">
        <v>1.1400000000000001</v>
      </c>
      <c r="M1346" s="47">
        <v>2</v>
      </c>
      <c r="N1346" s="47">
        <v>1.1399999999999999</v>
      </c>
      <c r="O1346" s="47">
        <v>0</v>
      </c>
      <c r="P1346" s="38">
        <f t="shared" si="83"/>
        <v>0.52938596491228063</v>
      </c>
      <c r="R1346" s="38">
        <f t="shared" si="84"/>
        <v>0.52938596491228063</v>
      </c>
      <c r="S1346" s="38"/>
      <c r="T1346" s="47">
        <v>1097285.3898118655</v>
      </c>
      <c r="U1346" s="47"/>
      <c r="V1346" s="47">
        <f t="shared" si="82"/>
        <v>1097285.3898118655</v>
      </c>
      <c r="W1346" s="47">
        <f t="shared" si="85"/>
        <v>580887.48486970237</v>
      </c>
      <c r="Z1346" s="54"/>
    </row>
    <row r="1347" spans="5:26" x14ac:dyDescent="0.2">
      <c r="E1347" s="13">
        <v>87494</v>
      </c>
      <c r="F1347" s="13" t="s">
        <v>73</v>
      </c>
      <c r="G1347" s="47">
        <v>0</v>
      </c>
      <c r="H1347" s="47">
        <v>0</v>
      </c>
      <c r="I1347" s="47">
        <v>0</v>
      </c>
      <c r="J1347" s="47">
        <v>0</v>
      </c>
      <c r="K1347" s="47">
        <v>0</v>
      </c>
      <c r="L1347" s="47">
        <v>0</v>
      </c>
      <c r="M1347" s="47">
        <v>2</v>
      </c>
      <c r="N1347" s="47">
        <v>0.22</v>
      </c>
      <c r="O1347" s="47">
        <v>0.22</v>
      </c>
      <c r="P1347" s="38" t="str">
        <f t="shared" si="83"/>
        <v/>
      </c>
      <c r="R1347" s="38">
        <f t="shared" si="84"/>
        <v>0.1</v>
      </c>
      <c r="S1347" s="38"/>
      <c r="T1347" s="47">
        <v>211756.82961281613</v>
      </c>
      <c r="U1347" s="47"/>
      <c r="V1347" s="47">
        <f t="shared" si="82"/>
        <v>211756.82961281613</v>
      </c>
      <c r="W1347" s="47">
        <f t="shared" si="85"/>
        <v>21175.682961281615</v>
      </c>
      <c r="Z1347" s="54"/>
    </row>
    <row r="1348" spans="5:26" x14ac:dyDescent="0.2">
      <c r="E1348" s="13">
        <v>87493</v>
      </c>
      <c r="F1348" s="13" t="s">
        <v>73</v>
      </c>
      <c r="G1348" s="47">
        <v>46.871639999999999</v>
      </c>
      <c r="H1348" s="47">
        <v>3.5323600000000002</v>
      </c>
      <c r="I1348" s="47">
        <v>1.07</v>
      </c>
      <c r="J1348" s="47">
        <v>0.48</v>
      </c>
      <c r="K1348" s="47">
        <v>0.1</v>
      </c>
      <c r="L1348" s="47">
        <v>52.053999999999995</v>
      </c>
      <c r="M1348" s="47">
        <v>2</v>
      </c>
      <c r="N1348" s="47">
        <v>51.92</v>
      </c>
      <c r="O1348" s="47">
        <v>-0.13399999999999324</v>
      </c>
      <c r="P1348" s="38">
        <f t="shared" si="83"/>
        <v>0.61544647865677959</v>
      </c>
      <c r="R1348" s="38">
        <f t="shared" si="84"/>
        <v>0.61544647865677959</v>
      </c>
      <c r="S1348" s="38"/>
      <c r="T1348" s="47">
        <v>49974611.788624614</v>
      </c>
      <c r="U1348" s="47"/>
      <c r="V1348" s="47">
        <f t="shared" si="82"/>
        <v>49974611.788624614</v>
      </c>
      <c r="W1348" s="47">
        <f t="shared" si="85"/>
        <v>30756698.847548604</v>
      </c>
      <c r="Z1348" s="54"/>
    </row>
    <row r="1349" spans="5:26" x14ac:dyDescent="0.2">
      <c r="E1349" s="13">
        <v>87492</v>
      </c>
      <c r="F1349" s="13" t="s">
        <v>73</v>
      </c>
      <c r="G1349" s="47">
        <v>0.16</v>
      </c>
      <c r="H1349" s="47">
        <v>0</v>
      </c>
      <c r="I1349" s="47">
        <v>0</v>
      </c>
      <c r="J1349" s="47">
        <v>0</v>
      </c>
      <c r="K1349" s="47">
        <v>0</v>
      </c>
      <c r="L1349" s="47">
        <v>0.16</v>
      </c>
      <c r="M1349" s="47">
        <v>2</v>
      </c>
      <c r="N1349" s="47">
        <v>0.16</v>
      </c>
      <c r="O1349" s="47">
        <v>0</v>
      </c>
      <c r="P1349" s="38">
        <f t="shared" si="83"/>
        <v>0.65</v>
      </c>
      <c r="R1349" s="38">
        <f t="shared" si="84"/>
        <v>0.65</v>
      </c>
      <c r="S1349" s="38"/>
      <c r="T1349" s="47">
        <v>154004.96699113899</v>
      </c>
      <c r="U1349" s="47"/>
      <c r="V1349" s="47">
        <f t="shared" si="82"/>
        <v>154004.96699113899</v>
      </c>
      <c r="W1349" s="47">
        <f t="shared" si="85"/>
        <v>100103.22854424035</v>
      </c>
      <c r="Z1349" s="54"/>
    </row>
    <row r="1350" spans="5:26" x14ac:dyDescent="0.2">
      <c r="E1350" s="13">
        <v>87491</v>
      </c>
      <c r="F1350" s="13" t="s">
        <v>73</v>
      </c>
      <c r="G1350" s="47">
        <v>5.2244000000000002</v>
      </c>
      <c r="H1350" s="47">
        <v>0</v>
      </c>
      <c r="I1350" s="47">
        <v>0</v>
      </c>
      <c r="J1350" s="47">
        <v>0</v>
      </c>
      <c r="K1350" s="47">
        <v>0</v>
      </c>
      <c r="L1350" s="47">
        <v>5.2244000000000002</v>
      </c>
      <c r="M1350" s="47">
        <v>3</v>
      </c>
      <c r="N1350" s="47">
        <v>3.9449999999999998</v>
      </c>
      <c r="O1350" s="47">
        <v>-1.2794000000000003</v>
      </c>
      <c r="P1350" s="38">
        <f t="shared" si="83"/>
        <v>0.65</v>
      </c>
      <c r="R1350" s="38">
        <f t="shared" si="84"/>
        <v>0.65</v>
      </c>
      <c r="S1350" s="38"/>
      <c r="T1350" s="47">
        <v>2920911.5133655928</v>
      </c>
      <c r="U1350" s="47"/>
      <c r="V1350" s="47">
        <f t="shared" si="82"/>
        <v>2920911.5133655928</v>
      </c>
      <c r="W1350" s="47">
        <f t="shared" si="85"/>
        <v>1898592.4836876353</v>
      </c>
      <c r="Z1350" s="54"/>
    </row>
    <row r="1351" spans="5:26" x14ac:dyDescent="0.2">
      <c r="E1351" s="13">
        <v>87490</v>
      </c>
      <c r="F1351" s="13" t="s">
        <v>73</v>
      </c>
      <c r="G1351" s="47">
        <v>0</v>
      </c>
      <c r="H1351" s="47">
        <v>0</v>
      </c>
      <c r="I1351" s="47">
        <v>0</v>
      </c>
      <c r="J1351" s="47">
        <v>0</v>
      </c>
      <c r="K1351" s="47">
        <v>0</v>
      </c>
      <c r="L1351" s="47">
        <v>0</v>
      </c>
      <c r="M1351" s="47">
        <v>2</v>
      </c>
      <c r="N1351" s="47">
        <v>0.156</v>
      </c>
      <c r="O1351" s="47">
        <v>0.156</v>
      </c>
      <c r="P1351" s="38" t="str">
        <f t="shared" si="83"/>
        <v/>
      </c>
      <c r="R1351" s="38">
        <f t="shared" si="84"/>
        <v>0.1</v>
      </c>
      <c r="S1351" s="38"/>
      <c r="T1351" s="47">
        <v>115503.72524335425</v>
      </c>
      <c r="U1351" s="47"/>
      <c r="V1351" s="47">
        <f t="shared" si="82"/>
        <v>115503.72524335425</v>
      </c>
      <c r="W1351" s="47">
        <f t="shared" si="85"/>
        <v>11550.372524335426</v>
      </c>
      <c r="Z1351" s="54"/>
    </row>
    <row r="1352" spans="5:26" x14ac:dyDescent="0.2">
      <c r="E1352" s="13">
        <v>87489</v>
      </c>
      <c r="F1352" s="13" t="s">
        <v>73</v>
      </c>
      <c r="G1352" s="47">
        <v>0.374</v>
      </c>
      <c r="H1352" s="47">
        <v>0</v>
      </c>
      <c r="I1352" s="47">
        <v>0</v>
      </c>
      <c r="J1352" s="47">
        <v>0</v>
      </c>
      <c r="K1352" s="47">
        <v>0</v>
      </c>
      <c r="L1352" s="47">
        <v>0.374</v>
      </c>
      <c r="M1352" s="47">
        <v>2</v>
      </c>
      <c r="N1352" s="47">
        <v>0.374</v>
      </c>
      <c r="O1352" s="47">
        <v>0</v>
      </c>
      <c r="P1352" s="38">
        <f t="shared" si="83"/>
        <v>0.65</v>
      </c>
      <c r="R1352" s="38">
        <f t="shared" si="84"/>
        <v>0.65</v>
      </c>
      <c r="S1352" s="38"/>
      <c r="T1352" s="47">
        <v>276912.7771859903</v>
      </c>
      <c r="U1352" s="47"/>
      <c r="V1352" s="47">
        <f t="shared" si="82"/>
        <v>276912.7771859903</v>
      </c>
      <c r="W1352" s="47">
        <f t="shared" si="85"/>
        <v>179993.3051708937</v>
      </c>
      <c r="Z1352" s="54"/>
    </row>
    <row r="1353" spans="5:26" x14ac:dyDescent="0.2">
      <c r="E1353" s="13">
        <v>87488</v>
      </c>
      <c r="F1353" s="13" t="s">
        <v>73</v>
      </c>
      <c r="G1353" s="47">
        <v>1.9</v>
      </c>
      <c r="H1353" s="47">
        <v>1.8180000000000001</v>
      </c>
      <c r="I1353" s="47">
        <v>0.89</v>
      </c>
      <c r="J1353" s="47">
        <v>0</v>
      </c>
      <c r="K1353" s="47">
        <v>0</v>
      </c>
      <c r="L1353" s="47">
        <v>4.6079999999999997</v>
      </c>
      <c r="M1353" s="47">
        <v>3</v>
      </c>
      <c r="N1353" s="47">
        <v>3.4559999999999995</v>
      </c>
      <c r="O1353" s="47">
        <v>-1.1520000000000001</v>
      </c>
      <c r="P1353" s="38">
        <f t="shared" si="83"/>
        <v>0.44976128472222221</v>
      </c>
      <c r="R1353" s="38">
        <f t="shared" si="84"/>
        <v>0.44976128472222221</v>
      </c>
      <c r="S1353" s="38"/>
      <c r="T1353" s="47">
        <v>2558851.7592373863</v>
      </c>
      <c r="U1353" s="47"/>
      <c r="V1353" s="47">
        <f t="shared" si="82"/>
        <v>2558851.7592373863</v>
      </c>
      <c r="W1353" s="47">
        <f t="shared" si="85"/>
        <v>1150872.4546483252</v>
      </c>
      <c r="Z1353" s="54"/>
    </row>
    <row r="1354" spans="5:26" x14ac:dyDescent="0.2">
      <c r="E1354" s="13">
        <v>87487</v>
      </c>
      <c r="F1354" s="13" t="s">
        <v>73</v>
      </c>
      <c r="G1354" s="47">
        <v>0</v>
      </c>
      <c r="H1354" s="47">
        <v>0</v>
      </c>
      <c r="I1354" s="47">
        <v>0</v>
      </c>
      <c r="J1354" s="47">
        <v>0</v>
      </c>
      <c r="K1354" s="47">
        <v>0</v>
      </c>
      <c r="L1354" s="47">
        <v>0</v>
      </c>
      <c r="M1354" s="47">
        <v>3</v>
      </c>
      <c r="N1354" s="47">
        <v>0.03</v>
      </c>
      <c r="O1354" s="47">
        <v>0.03</v>
      </c>
      <c r="P1354" s="38" t="str">
        <f t="shared" si="83"/>
        <v/>
      </c>
      <c r="R1354" s="38">
        <f t="shared" si="84"/>
        <v>0.1</v>
      </c>
      <c r="S1354" s="38"/>
      <c r="T1354" s="47">
        <v>22212.254854491199</v>
      </c>
      <c r="U1354" s="47"/>
      <c r="V1354" s="47">
        <f t="shared" si="82"/>
        <v>22212.254854491199</v>
      </c>
      <c r="W1354" s="47">
        <f t="shared" si="85"/>
        <v>2221.2254854491198</v>
      </c>
      <c r="Z1354" s="54"/>
    </row>
    <row r="1355" spans="5:26" x14ac:dyDescent="0.2">
      <c r="E1355" s="13">
        <v>87486</v>
      </c>
      <c r="F1355" s="13" t="s">
        <v>73</v>
      </c>
      <c r="G1355" s="47">
        <v>0</v>
      </c>
      <c r="H1355" s="47">
        <v>0</v>
      </c>
      <c r="I1355" s="47">
        <v>0</v>
      </c>
      <c r="J1355" s="47">
        <v>0</v>
      </c>
      <c r="K1355" s="47">
        <v>0</v>
      </c>
      <c r="L1355" s="47">
        <v>0</v>
      </c>
      <c r="M1355" s="47">
        <v>2</v>
      </c>
      <c r="N1355" s="47">
        <v>2.044</v>
      </c>
      <c r="O1355" s="47">
        <v>2.044</v>
      </c>
      <c r="P1355" s="38" t="str">
        <f t="shared" si="83"/>
        <v/>
      </c>
      <c r="R1355" s="38">
        <f t="shared" si="84"/>
        <v>0.1</v>
      </c>
      <c r="S1355" s="38"/>
      <c r="T1355" s="47">
        <v>1513394.9640860006</v>
      </c>
      <c r="U1355" s="47"/>
      <c r="V1355" s="47">
        <f t="shared" si="82"/>
        <v>1513394.9640860006</v>
      </c>
      <c r="W1355" s="47">
        <f t="shared" si="85"/>
        <v>151339.49640860007</v>
      </c>
      <c r="Z1355" s="54"/>
    </row>
    <row r="1356" spans="5:26" x14ac:dyDescent="0.2">
      <c r="E1356" s="13">
        <v>87485</v>
      </c>
      <c r="F1356" s="13" t="s">
        <v>73</v>
      </c>
      <c r="G1356" s="47">
        <v>0</v>
      </c>
      <c r="H1356" s="47">
        <v>0</v>
      </c>
      <c r="I1356" s="47">
        <v>0</v>
      </c>
      <c r="J1356" s="47">
        <v>0</v>
      </c>
      <c r="K1356" s="47">
        <v>0</v>
      </c>
      <c r="L1356" s="47">
        <v>0</v>
      </c>
      <c r="M1356" s="47">
        <v>2</v>
      </c>
      <c r="N1356" s="47">
        <v>3.3260000000000001</v>
      </c>
      <c r="O1356" s="47">
        <v>3.3260000000000001</v>
      </c>
      <c r="P1356" s="38" t="str">
        <f t="shared" si="83"/>
        <v/>
      </c>
      <c r="R1356" s="38">
        <f t="shared" si="84"/>
        <v>0.1</v>
      </c>
      <c r="S1356" s="38"/>
      <c r="T1356" s="47">
        <v>2462598.6548679247</v>
      </c>
      <c r="U1356" s="47"/>
      <c r="V1356" s="47">
        <f t="shared" si="82"/>
        <v>2462598.6548679247</v>
      </c>
      <c r="W1356" s="47">
        <f t="shared" si="85"/>
        <v>246259.86548679249</v>
      </c>
      <c r="Z1356" s="54"/>
    </row>
    <row r="1357" spans="5:26" x14ac:dyDescent="0.2">
      <c r="E1357" s="13">
        <v>87484</v>
      </c>
      <c r="F1357" s="13" t="s">
        <v>73</v>
      </c>
      <c r="G1357" s="47">
        <v>0</v>
      </c>
      <c r="H1357" s="47">
        <v>0</v>
      </c>
      <c r="I1357" s="47">
        <v>0</v>
      </c>
      <c r="J1357" s="47">
        <v>0</v>
      </c>
      <c r="K1357" s="47">
        <v>0</v>
      </c>
      <c r="L1357" s="47">
        <v>0</v>
      </c>
      <c r="M1357" s="47">
        <v>2</v>
      </c>
      <c r="N1357" s="47">
        <v>0.55000000000000004</v>
      </c>
      <c r="O1357" s="47">
        <v>0.55000000000000004</v>
      </c>
      <c r="P1357" s="38" t="str">
        <f t="shared" si="83"/>
        <v/>
      </c>
      <c r="R1357" s="38">
        <f t="shared" si="84"/>
        <v>0.1</v>
      </c>
      <c r="S1357" s="38"/>
      <c r="T1357" s="47">
        <v>407224.67233233876</v>
      </c>
      <c r="U1357" s="47"/>
      <c r="V1357" s="47">
        <f t="shared" si="82"/>
        <v>407224.67233233876</v>
      </c>
      <c r="W1357" s="47">
        <f t="shared" si="85"/>
        <v>40722.467233233881</v>
      </c>
      <c r="Z1357" s="54"/>
    </row>
    <row r="1358" spans="5:26" x14ac:dyDescent="0.2">
      <c r="E1358" s="13">
        <v>87483</v>
      </c>
      <c r="F1358" s="13" t="s">
        <v>73</v>
      </c>
      <c r="G1358" s="47">
        <v>1.9</v>
      </c>
      <c r="H1358" s="47">
        <v>0</v>
      </c>
      <c r="I1358" s="47">
        <v>0</v>
      </c>
      <c r="J1358" s="47">
        <v>0</v>
      </c>
      <c r="K1358" s="47">
        <v>0</v>
      </c>
      <c r="L1358" s="47">
        <v>1.9</v>
      </c>
      <c r="M1358" s="47">
        <v>2</v>
      </c>
      <c r="N1358" s="47">
        <v>1.9</v>
      </c>
      <c r="O1358" s="47">
        <v>0</v>
      </c>
      <c r="P1358" s="38">
        <f t="shared" si="83"/>
        <v>0.64999999999999991</v>
      </c>
      <c r="R1358" s="38">
        <f t="shared" si="84"/>
        <v>0.64999999999999991</v>
      </c>
      <c r="S1358" s="38"/>
      <c r="T1358" s="47">
        <v>1406776.1407844427</v>
      </c>
      <c r="U1358" s="47"/>
      <c r="V1358" s="47">
        <f t="shared" si="82"/>
        <v>1406776.1407844427</v>
      </c>
      <c r="W1358" s="47">
        <f t="shared" si="85"/>
        <v>914404.49150988762</v>
      </c>
      <c r="Z1358" s="54"/>
    </row>
    <row r="1359" spans="5:26" x14ac:dyDescent="0.2">
      <c r="E1359" s="13">
        <v>87482</v>
      </c>
      <c r="F1359" s="13" t="s">
        <v>73</v>
      </c>
      <c r="G1359" s="47">
        <v>3.044</v>
      </c>
      <c r="H1359" s="47">
        <v>0</v>
      </c>
      <c r="I1359" s="47">
        <v>0</v>
      </c>
      <c r="J1359" s="47">
        <v>0</v>
      </c>
      <c r="K1359" s="47">
        <v>0</v>
      </c>
      <c r="L1359" s="47">
        <v>3.044</v>
      </c>
      <c r="M1359" s="47">
        <v>2</v>
      </c>
      <c r="N1359" s="47">
        <v>3.3260000000000001</v>
      </c>
      <c r="O1359" s="47">
        <v>0.28200000000000003</v>
      </c>
      <c r="P1359" s="38">
        <f t="shared" si="83"/>
        <v>0.65</v>
      </c>
      <c r="R1359" s="38">
        <f t="shared" si="84"/>
        <v>0.65</v>
      </c>
      <c r="S1359" s="38"/>
      <c r="T1359" s="47">
        <v>2462598.6548679247</v>
      </c>
      <c r="U1359" s="47"/>
      <c r="V1359" s="47">
        <f t="shared" si="82"/>
        <v>2462598.6548679247</v>
      </c>
      <c r="W1359" s="47">
        <f t="shared" si="85"/>
        <v>1600689.125664151</v>
      </c>
      <c r="Z1359" s="54"/>
    </row>
    <row r="1360" spans="5:26" x14ac:dyDescent="0.2">
      <c r="E1360" s="13">
        <v>87480</v>
      </c>
      <c r="F1360" s="13" t="s">
        <v>73</v>
      </c>
      <c r="G1360" s="47">
        <v>0</v>
      </c>
      <c r="H1360" s="47">
        <v>0</v>
      </c>
      <c r="I1360" s="47">
        <v>0</v>
      </c>
      <c r="J1360" s="47">
        <v>0</v>
      </c>
      <c r="K1360" s="47">
        <v>0</v>
      </c>
      <c r="L1360" s="47">
        <v>0</v>
      </c>
      <c r="M1360" s="47">
        <v>3</v>
      </c>
      <c r="N1360" s="47">
        <v>0.68159999999999998</v>
      </c>
      <c r="O1360" s="47">
        <v>0.68159999999999998</v>
      </c>
      <c r="P1360" s="38" t="str">
        <f t="shared" si="83"/>
        <v/>
      </c>
      <c r="R1360" s="38">
        <f t="shared" si="84"/>
        <v>0.1</v>
      </c>
      <c r="S1360" s="38"/>
      <c r="T1360" s="47">
        <v>504662.43029404012</v>
      </c>
      <c r="U1360" s="47"/>
      <c r="V1360" s="47">
        <f t="shared" si="82"/>
        <v>504662.43029404012</v>
      </c>
      <c r="W1360" s="47">
        <f t="shared" si="85"/>
        <v>50466.243029404017</v>
      </c>
      <c r="Z1360" s="54"/>
    </row>
    <row r="1361" spans="5:26" x14ac:dyDescent="0.2">
      <c r="E1361" s="13">
        <v>87470</v>
      </c>
      <c r="F1361" s="13" t="s">
        <v>73</v>
      </c>
      <c r="G1361" s="47">
        <v>2.6989999999999998</v>
      </c>
      <c r="H1361" s="47">
        <v>5.6000000000000001E-2</v>
      </c>
      <c r="I1361" s="47">
        <v>3.0000000000000001E-3</v>
      </c>
      <c r="J1361" s="47">
        <v>0</v>
      </c>
      <c r="K1361" s="47">
        <v>0</v>
      </c>
      <c r="L1361" s="47">
        <v>2.758</v>
      </c>
      <c r="M1361" s="47">
        <v>3</v>
      </c>
      <c r="N1361" s="47">
        <v>2.073</v>
      </c>
      <c r="O1361" s="47">
        <v>-0.68500000000000005</v>
      </c>
      <c r="P1361" s="38">
        <f t="shared" si="83"/>
        <v>0.64389956490210287</v>
      </c>
      <c r="R1361" s="38">
        <f t="shared" si="84"/>
        <v>0.64389956490210287</v>
      </c>
      <c r="S1361" s="38"/>
      <c r="T1361" s="47">
        <v>1534866.8104453422</v>
      </c>
      <c r="U1361" s="47"/>
      <c r="V1361" s="47">
        <f t="shared" si="82"/>
        <v>1534866.8104453422</v>
      </c>
      <c r="W1361" s="47">
        <f t="shared" si="85"/>
        <v>988300.07142843422</v>
      </c>
      <c r="Z1361" s="54"/>
    </row>
    <row r="1362" spans="5:26" x14ac:dyDescent="0.2">
      <c r="E1362" s="13">
        <v>87469</v>
      </c>
      <c r="F1362" s="13" t="s">
        <v>73</v>
      </c>
      <c r="G1362" s="47">
        <v>0</v>
      </c>
      <c r="H1362" s="47">
        <v>0</v>
      </c>
      <c r="I1362" s="47">
        <v>0</v>
      </c>
      <c r="J1362" s="47">
        <v>0</v>
      </c>
      <c r="K1362" s="47">
        <v>0</v>
      </c>
      <c r="L1362" s="47">
        <v>0</v>
      </c>
      <c r="M1362" s="47">
        <v>3</v>
      </c>
      <c r="N1362" s="47">
        <v>2.073</v>
      </c>
      <c r="O1362" s="47">
        <v>2.073</v>
      </c>
      <c r="P1362" s="38" t="str">
        <f t="shared" si="83"/>
        <v/>
      </c>
      <c r="R1362" s="38">
        <f t="shared" si="84"/>
        <v>0.1</v>
      </c>
      <c r="S1362" s="38"/>
      <c r="T1362" s="47">
        <v>1534866.8104453422</v>
      </c>
      <c r="U1362" s="47"/>
      <c r="V1362" s="47">
        <f t="shared" si="82"/>
        <v>1534866.8104453422</v>
      </c>
      <c r="W1362" s="47">
        <f t="shared" si="85"/>
        <v>153486.68104453423</v>
      </c>
      <c r="Z1362" s="54"/>
    </row>
    <row r="1363" spans="5:26" x14ac:dyDescent="0.2">
      <c r="E1363" s="13">
        <v>87468</v>
      </c>
      <c r="F1363" s="13" t="s">
        <v>73</v>
      </c>
      <c r="G1363" s="47">
        <v>8.4619999999999997</v>
      </c>
      <c r="H1363" s="47">
        <v>0.66</v>
      </c>
      <c r="I1363" s="47">
        <v>1.05</v>
      </c>
      <c r="J1363" s="47">
        <v>0.18</v>
      </c>
      <c r="K1363" s="47">
        <v>0</v>
      </c>
      <c r="L1363" s="47">
        <v>10.352</v>
      </c>
      <c r="M1363" s="47">
        <v>3</v>
      </c>
      <c r="N1363" s="47">
        <v>7.7640000000000002</v>
      </c>
      <c r="O1363" s="47">
        <v>-2.5880000000000001</v>
      </c>
      <c r="P1363" s="38">
        <f t="shared" si="83"/>
        <v>0.5747246908809891</v>
      </c>
      <c r="R1363" s="38">
        <f t="shared" si="84"/>
        <v>0.5747246908809891</v>
      </c>
      <c r="S1363" s="38"/>
      <c r="T1363" s="47">
        <v>5748531.5563423233</v>
      </c>
      <c r="U1363" s="47"/>
      <c r="V1363" s="47">
        <f t="shared" ref="V1363:V1426" si="86">IF(F1363="Operational",T1363,0)</f>
        <v>5748531.5563423233</v>
      </c>
      <c r="W1363" s="47">
        <f t="shared" si="85"/>
        <v>3303823.0217384528</v>
      </c>
      <c r="Z1363" s="54"/>
    </row>
    <row r="1364" spans="5:26" x14ac:dyDescent="0.2">
      <c r="E1364" s="13">
        <v>87467</v>
      </c>
      <c r="F1364" s="13" t="s">
        <v>73</v>
      </c>
      <c r="G1364" s="47">
        <v>2.2566799999999998</v>
      </c>
      <c r="H1364" s="47">
        <v>0.57099999999999995</v>
      </c>
      <c r="I1364" s="47">
        <v>0.2</v>
      </c>
      <c r="J1364" s="47">
        <v>0</v>
      </c>
      <c r="K1364" s="47">
        <v>0.29599999999999999</v>
      </c>
      <c r="L1364" s="47">
        <v>3.32368</v>
      </c>
      <c r="M1364" s="47">
        <v>3</v>
      </c>
      <c r="N1364" s="47">
        <v>2.4929999999999999</v>
      </c>
      <c r="O1364" s="47">
        <v>-0.83068000000000008</v>
      </c>
      <c r="P1364" s="38">
        <f t="shared" ref="P1364:P1427" si="87">IF(L1364=0,"", MAX(((SUMPRODUCT(G1364:K1364,$F$10:$J$10)/L1364)),0.1))</f>
        <v>0.52519105329032878</v>
      </c>
      <c r="R1364" s="38">
        <f t="shared" ref="R1364:R1427" si="88">IF(L1364=0,$I$4,P1364)</f>
        <v>0.52519105329032878</v>
      </c>
      <c r="S1364" s="38"/>
      <c r="T1364" s="47">
        <v>1845838.378408219</v>
      </c>
      <c r="U1364" s="47"/>
      <c r="V1364" s="47">
        <f t="shared" si="86"/>
        <v>1845838.378408219</v>
      </c>
      <c r="W1364" s="47">
        <f t="shared" ref="W1364:W1427" si="89">V1364*R1364</f>
        <v>969417.80215992499</v>
      </c>
      <c r="Z1364" s="54"/>
    </row>
    <row r="1365" spans="5:26" x14ac:dyDescent="0.2">
      <c r="E1365" s="13">
        <v>87466</v>
      </c>
      <c r="F1365" s="13" t="s">
        <v>73</v>
      </c>
      <c r="G1365" s="47">
        <v>0.48799999999999999</v>
      </c>
      <c r="H1365" s="47">
        <v>0</v>
      </c>
      <c r="I1365" s="47">
        <v>0</v>
      </c>
      <c r="J1365" s="47">
        <v>0</v>
      </c>
      <c r="K1365" s="47">
        <v>0</v>
      </c>
      <c r="L1365" s="47">
        <v>0.48799999999999999</v>
      </c>
      <c r="M1365" s="47">
        <v>3</v>
      </c>
      <c r="N1365" s="47">
        <v>0.36599999999999999</v>
      </c>
      <c r="O1365" s="47">
        <v>-0.122</v>
      </c>
      <c r="P1365" s="38">
        <f t="shared" si="87"/>
        <v>0.65</v>
      </c>
      <c r="R1365" s="38">
        <f t="shared" si="88"/>
        <v>0.65</v>
      </c>
      <c r="S1365" s="38"/>
      <c r="T1365" s="47">
        <v>270989.50922479259</v>
      </c>
      <c r="U1365" s="47"/>
      <c r="V1365" s="47">
        <f t="shared" si="86"/>
        <v>270989.50922479259</v>
      </c>
      <c r="W1365" s="47">
        <f t="shared" si="89"/>
        <v>176143.1809961152</v>
      </c>
      <c r="Z1365" s="54"/>
    </row>
    <row r="1366" spans="5:26" x14ac:dyDescent="0.2">
      <c r="E1366" s="13">
        <v>87465</v>
      </c>
      <c r="F1366" s="13" t="s">
        <v>73</v>
      </c>
      <c r="G1366" s="47">
        <v>1.3680000000000001</v>
      </c>
      <c r="H1366" s="47">
        <v>0.02</v>
      </c>
      <c r="I1366" s="47">
        <v>0</v>
      </c>
      <c r="J1366" s="47">
        <v>0.48399999999999999</v>
      </c>
      <c r="K1366" s="47">
        <v>0</v>
      </c>
      <c r="L1366" s="47">
        <v>1.8720000000000001</v>
      </c>
      <c r="M1366" s="47">
        <v>3</v>
      </c>
      <c r="N1366" s="47">
        <v>1.419</v>
      </c>
      <c r="O1366" s="47">
        <v>-0.45300000000000007</v>
      </c>
      <c r="P1366" s="38">
        <f t="shared" si="87"/>
        <v>0.50486111111111109</v>
      </c>
      <c r="R1366" s="38">
        <f t="shared" si="88"/>
        <v>0.50486111111111109</v>
      </c>
      <c r="S1366" s="38"/>
      <c r="T1366" s="47">
        <v>1108901.1732085235</v>
      </c>
      <c r="U1366" s="47"/>
      <c r="V1366" s="47">
        <f t="shared" si="86"/>
        <v>1108901.1732085235</v>
      </c>
      <c r="W1366" s="47">
        <f t="shared" si="89"/>
        <v>559841.07841846987</v>
      </c>
      <c r="Z1366" s="54"/>
    </row>
    <row r="1367" spans="5:26" x14ac:dyDescent="0.2">
      <c r="E1367" s="13">
        <v>87464</v>
      </c>
      <c r="F1367" s="13" t="s">
        <v>73</v>
      </c>
      <c r="G1367" s="47">
        <v>2.0659999999999998</v>
      </c>
      <c r="H1367" s="47">
        <v>2.0699999999999998</v>
      </c>
      <c r="I1367" s="47">
        <v>0</v>
      </c>
      <c r="J1367" s="47">
        <v>0</v>
      </c>
      <c r="K1367" s="47">
        <v>0</v>
      </c>
      <c r="L1367" s="47">
        <v>4.1359999999999992</v>
      </c>
      <c r="M1367" s="47">
        <v>3</v>
      </c>
      <c r="N1367" s="47">
        <v>3.1020000000000003</v>
      </c>
      <c r="O1367" s="47">
        <v>-1.0339999999999989</v>
      </c>
      <c r="P1367" s="38">
        <f t="shared" si="87"/>
        <v>0.51236702127659584</v>
      </c>
      <c r="R1367" s="38">
        <f t="shared" si="88"/>
        <v>0.51236702127659584</v>
      </c>
      <c r="S1367" s="38"/>
      <c r="T1367" s="47">
        <v>2296747.1519543906</v>
      </c>
      <c r="U1367" s="47"/>
      <c r="V1367" s="47">
        <f t="shared" si="86"/>
        <v>2296747.1519543906</v>
      </c>
      <c r="W1367" s="47">
        <f t="shared" si="89"/>
        <v>1176777.4968723762</v>
      </c>
      <c r="Z1367" s="54"/>
    </row>
    <row r="1368" spans="5:26" x14ac:dyDescent="0.2">
      <c r="E1368" s="13">
        <v>87462</v>
      </c>
      <c r="F1368" s="13" t="s">
        <v>73</v>
      </c>
      <c r="G1368" s="47">
        <v>3.5550000000000002</v>
      </c>
      <c r="H1368" s="47">
        <v>0.33300000000000002</v>
      </c>
      <c r="I1368" s="47">
        <v>0</v>
      </c>
      <c r="J1368" s="47">
        <v>0</v>
      </c>
      <c r="K1368" s="47">
        <v>0</v>
      </c>
      <c r="L1368" s="47">
        <v>3.8880000000000003</v>
      </c>
      <c r="M1368" s="47">
        <v>3</v>
      </c>
      <c r="N1368" s="47">
        <v>2.9159999999999999</v>
      </c>
      <c r="O1368" s="47">
        <v>-0.97200000000000042</v>
      </c>
      <c r="P1368" s="38">
        <f t="shared" si="87"/>
        <v>0.62644675925925919</v>
      </c>
      <c r="R1368" s="38">
        <f t="shared" si="88"/>
        <v>0.62644675925925919</v>
      </c>
      <c r="S1368" s="38"/>
      <c r="T1368" s="47">
        <v>2159031.1718565449</v>
      </c>
      <c r="U1368" s="47"/>
      <c r="V1368" s="47">
        <f t="shared" si="86"/>
        <v>2159031.1718565449</v>
      </c>
      <c r="W1368" s="47">
        <f t="shared" si="89"/>
        <v>1352518.0807492533</v>
      </c>
      <c r="Z1368" s="54"/>
    </row>
    <row r="1369" spans="5:26" x14ac:dyDescent="0.2">
      <c r="E1369" s="13">
        <v>87461</v>
      </c>
      <c r="F1369" s="13" t="s">
        <v>73</v>
      </c>
      <c r="G1369" s="47">
        <v>1.4370000000000001</v>
      </c>
      <c r="H1369" s="47">
        <v>3.1E-2</v>
      </c>
      <c r="I1369" s="47">
        <v>0</v>
      </c>
      <c r="J1369" s="47">
        <v>0</v>
      </c>
      <c r="K1369" s="47">
        <v>0</v>
      </c>
      <c r="L1369" s="47">
        <v>1.468</v>
      </c>
      <c r="M1369" s="47">
        <v>2</v>
      </c>
      <c r="N1369" s="47">
        <v>1.468</v>
      </c>
      <c r="O1369" s="47">
        <v>0</v>
      </c>
      <c r="P1369" s="38">
        <f t="shared" si="87"/>
        <v>0.64419277929155316</v>
      </c>
      <c r="R1369" s="38">
        <f t="shared" si="88"/>
        <v>0.64419277929155316</v>
      </c>
      <c r="S1369" s="38"/>
      <c r="T1369" s="47">
        <v>1304303.6050557233</v>
      </c>
      <c r="U1369" s="47"/>
      <c r="V1369" s="47">
        <f t="shared" si="86"/>
        <v>1304303.6050557233</v>
      </c>
      <c r="W1369" s="47">
        <f t="shared" si="89"/>
        <v>840222.96438083868</v>
      </c>
      <c r="Z1369" s="54"/>
    </row>
    <row r="1370" spans="5:26" x14ac:dyDescent="0.2">
      <c r="E1370" s="13">
        <v>87460</v>
      </c>
      <c r="F1370" s="13" t="s">
        <v>73</v>
      </c>
      <c r="G1370" s="47">
        <v>0</v>
      </c>
      <c r="H1370" s="47">
        <v>0</v>
      </c>
      <c r="I1370" s="47">
        <v>0</v>
      </c>
      <c r="J1370" s="47">
        <v>0</v>
      </c>
      <c r="K1370" s="47">
        <v>0</v>
      </c>
      <c r="L1370" s="47">
        <v>0</v>
      </c>
      <c r="M1370" s="47">
        <v>2</v>
      </c>
      <c r="N1370" s="47">
        <v>0.19</v>
      </c>
      <c r="O1370" s="47">
        <v>0.19</v>
      </c>
      <c r="P1370" s="38" t="str">
        <f t="shared" si="87"/>
        <v/>
      </c>
      <c r="R1370" s="38">
        <f t="shared" si="88"/>
        <v>0.1</v>
      </c>
      <c r="S1370" s="38"/>
      <c r="T1370" s="47">
        <v>140677.61407844428</v>
      </c>
      <c r="U1370" s="47"/>
      <c r="V1370" s="47">
        <f t="shared" si="86"/>
        <v>140677.61407844428</v>
      </c>
      <c r="W1370" s="47">
        <f t="shared" si="89"/>
        <v>14067.761407844429</v>
      </c>
      <c r="Z1370" s="54"/>
    </row>
    <row r="1371" spans="5:26" x14ac:dyDescent="0.2">
      <c r="E1371" s="13">
        <v>87459</v>
      </c>
      <c r="F1371" s="13" t="s">
        <v>73</v>
      </c>
      <c r="G1371" s="47">
        <v>4.2999999999999997E-2</v>
      </c>
      <c r="H1371" s="47">
        <v>1E-3</v>
      </c>
      <c r="I1371" s="47">
        <v>0</v>
      </c>
      <c r="J1371" s="47">
        <v>0</v>
      </c>
      <c r="K1371" s="47">
        <v>0</v>
      </c>
      <c r="L1371" s="47">
        <v>4.3999999999999997E-2</v>
      </c>
      <c r="M1371" s="47">
        <v>3</v>
      </c>
      <c r="N1371" s="47">
        <v>3.3000000000000002E-2</v>
      </c>
      <c r="O1371" s="47">
        <v>-1.0999999999999996E-2</v>
      </c>
      <c r="P1371" s="38">
        <f t="shared" si="87"/>
        <v>0.64375000000000004</v>
      </c>
      <c r="R1371" s="38">
        <f t="shared" si="88"/>
        <v>0.64375000000000004</v>
      </c>
      <c r="S1371" s="38"/>
      <c r="T1371" s="47">
        <v>24433.480339940324</v>
      </c>
      <c r="U1371" s="47"/>
      <c r="V1371" s="47">
        <f t="shared" si="86"/>
        <v>24433.480339940324</v>
      </c>
      <c r="W1371" s="47">
        <f t="shared" si="89"/>
        <v>15729.052968836584</v>
      </c>
      <c r="Z1371" s="54"/>
    </row>
    <row r="1372" spans="5:26" x14ac:dyDescent="0.2">
      <c r="E1372" s="13">
        <v>87457</v>
      </c>
      <c r="F1372" s="13" t="s">
        <v>73</v>
      </c>
      <c r="G1372" s="47">
        <v>0</v>
      </c>
      <c r="H1372" s="47">
        <v>0</v>
      </c>
      <c r="I1372" s="47">
        <v>0</v>
      </c>
      <c r="J1372" s="47">
        <v>0</v>
      </c>
      <c r="K1372" s="47">
        <v>0</v>
      </c>
      <c r="L1372" s="47">
        <v>0</v>
      </c>
      <c r="M1372" s="47">
        <v>3</v>
      </c>
      <c r="N1372" s="47">
        <v>0.54600000000000004</v>
      </c>
      <c r="O1372" s="47">
        <v>0.54600000000000004</v>
      </c>
      <c r="P1372" s="38" t="str">
        <f t="shared" si="87"/>
        <v/>
      </c>
      <c r="R1372" s="38">
        <f t="shared" si="88"/>
        <v>0.1</v>
      </c>
      <c r="S1372" s="38"/>
      <c r="T1372" s="47">
        <v>404263.03835173987</v>
      </c>
      <c r="U1372" s="47"/>
      <c r="V1372" s="47">
        <f t="shared" si="86"/>
        <v>404263.03835173987</v>
      </c>
      <c r="W1372" s="47">
        <f t="shared" si="89"/>
        <v>40426.303835173989</v>
      </c>
      <c r="Z1372" s="54"/>
    </row>
    <row r="1373" spans="5:26" x14ac:dyDescent="0.2">
      <c r="E1373" s="13">
        <v>87456</v>
      </c>
      <c r="F1373" s="13" t="s">
        <v>73</v>
      </c>
      <c r="G1373" s="47">
        <v>0.30399999999999999</v>
      </c>
      <c r="H1373" s="47">
        <v>0</v>
      </c>
      <c r="I1373" s="47">
        <v>0</v>
      </c>
      <c r="J1373" s="47">
        <v>0</v>
      </c>
      <c r="K1373" s="47">
        <v>0</v>
      </c>
      <c r="L1373" s="47">
        <v>0.30399999999999999</v>
      </c>
      <c r="M1373" s="47">
        <v>3</v>
      </c>
      <c r="N1373" s="47">
        <v>0.22799999999999998</v>
      </c>
      <c r="O1373" s="47">
        <v>-7.6000000000000012E-2</v>
      </c>
      <c r="P1373" s="38">
        <f t="shared" si="87"/>
        <v>0.65</v>
      </c>
      <c r="R1373" s="38">
        <f t="shared" si="88"/>
        <v>0.65</v>
      </c>
      <c r="S1373" s="38"/>
      <c r="T1373" s="47">
        <v>168813.13689413312</v>
      </c>
      <c r="U1373" s="47"/>
      <c r="V1373" s="47">
        <f t="shared" si="86"/>
        <v>168813.13689413312</v>
      </c>
      <c r="W1373" s="47">
        <f t="shared" si="89"/>
        <v>109728.53898118653</v>
      </c>
      <c r="Z1373" s="54"/>
    </row>
    <row r="1374" spans="5:26" x14ac:dyDescent="0.2">
      <c r="E1374" s="13">
        <v>87455</v>
      </c>
      <c r="F1374" s="13" t="s">
        <v>73</v>
      </c>
      <c r="G1374" s="47">
        <v>2.8000000000000001E-2</v>
      </c>
      <c r="H1374" s="47">
        <v>0</v>
      </c>
      <c r="I1374" s="47">
        <v>0</v>
      </c>
      <c r="J1374" s="47">
        <v>0</v>
      </c>
      <c r="K1374" s="47">
        <v>0</v>
      </c>
      <c r="L1374" s="47">
        <v>2.8000000000000001E-2</v>
      </c>
      <c r="M1374" s="47">
        <v>3</v>
      </c>
      <c r="N1374" s="47">
        <v>2.1000000000000001E-2</v>
      </c>
      <c r="O1374" s="47">
        <v>-6.9999999999999993E-3</v>
      </c>
      <c r="P1374" s="38">
        <f t="shared" si="87"/>
        <v>0.65</v>
      </c>
      <c r="R1374" s="38">
        <f t="shared" si="88"/>
        <v>0.65</v>
      </c>
      <c r="S1374" s="38"/>
      <c r="T1374" s="47">
        <v>15548.578398143844</v>
      </c>
      <c r="U1374" s="47"/>
      <c r="V1374" s="47">
        <f t="shared" si="86"/>
        <v>15548.578398143844</v>
      </c>
      <c r="W1374" s="47">
        <f t="shared" si="89"/>
        <v>10106.575958793499</v>
      </c>
      <c r="Z1374" s="54"/>
    </row>
    <row r="1375" spans="5:26" x14ac:dyDescent="0.2">
      <c r="E1375" s="13">
        <v>87454</v>
      </c>
      <c r="F1375" s="13" t="s">
        <v>73</v>
      </c>
      <c r="G1375" s="47">
        <v>0</v>
      </c>
      <c r="H1375" s="47">
        <v>0</v>
      </c>
      <c r="I1375" s="47">
        <v>0</v>
      </c>
      <c r="J1375" s="47">
        <v>0</v>
      </c>
      <c r="K1375" s="47">
        <v>0</v>
      </c>
      <c r="L1375" s="47">
        <v>0</v>
      </c>
      <c r="M1375" s="47">
        <v>2</v>
      </c>
      <c r="N1375" s="47">
        <v>1.0880000000000001</v>
      </c>
      <c r="O1375" s="47">
        <v>1.0880000000000001</v>
      </c>
      <c r="P1375" s="38" t="str">
        <f t="shared" si="87"/>
        <v/>
      </c>
      <c r="R1375" s="38">
        <f t="shared" si="88"/>
        <v>0.1</v>
      </c>
      <c r="S1375" s="38"/>
      <c r="T1375" s="47">
        <v>805564.44272288098</v>
      </c>
      <c r="U1375" s="47"/>
      <c r="V1375" s="47">
        <f t="shared" si="86"/>
        <v>805564.44272288098</v>
      </c>
      <c r="W1375" s="47">
        <f t="shared" si="89"/>
        <v>80556.444272288107</v>
      </c>
      <c r="Z1375" s="54"/>
    </row>
    <row r="1376" spans="5:26" x14ac:dyDescent="0.2">
      <c r="E1376" s="13">
        <v>87453</v>
      </c>
      <c r="F1376" s="13" t="s">
        <v>73</v>
      </c>
      <c r="G1376" s="47">
        <v>0</v>
      </c>
      <c r="H1376" s="47">
        <v>1.22</v>
      </c>
      <c r="I1376" s="47">
        <v>0</v>
      </c>
      <c r="J1376" s="47">
        <v>1.22</v>
      </c>
      <c r="K1376" s="47">
        <v>0</v>
      </c>
      <c r="L1376" s="47">
        <v>2.44</v>
      </c>
      <c r="M1376" s="47">
        <v>3</v>
      </c>
      <c r="N1376" s="47">
        <v>1.83</v>
      </c>
      <c r="O1376" s="47">
        <v>-0.60999999999999988</v>
      </c>
      <c r="P1376" s="38">
        <f t="shared" si="87"/>
        <v>0.23750000000000002</v>
      </c>
      <c r="R1376" s="38">
        <f t="shared" si="88"/>
        <v>0.23750000000000002</v>
      </c>
      <c r="S1376" s="38"/>
      <c r="T1376" s="47">
        <v>1354947.5461239633</v>
      </c>
      <c r="U1376" s="47"/>
      <c r="V1376" s="47">
        <f t="shared" si="86"/>
        <v>1354947.5461239633</v>
      </c>
      <c r="W1376" s="47">
        <f t="shared" si="89"/>
        <v>321800.04220444133</v>
      </c>
      <c r="Z1376" s="54"/>
    </row>
    <row r="1377" spans="5:26" x14ac:dyDescent="0.2">
      <c r="E1377" s="13">
        <v>87452</v>
      </c>
      <c r="F1377" s="13" t="s">
        <v>73</v>
      </c>
      <c r="G1377" s="47">
        <v>0.104</v>
      </c>
      <c r="H1377" s="47">
        <v>0.104</v>
      </c>
      <c r="I1377" s="47">
        <v>0</v>
      </c>
      <c r="J1377" s="47">
        <v>0</v>
      </c>
      <c r="K1377" s="47">
        <v>0</v>
      </c>
      <c r="L1377" s="47">
        <v>0.20799999999999999</v>
      </c>
      <c r="M1377" s="47">
        <v>3</v>
      </c>
      <c r="N1377" s="47">
        <v>0.156</v>
      </c>
      <c r="O1377" s="47">
        <v>-5.1999999999999991E-2</v>
      </c>
      <c r="P1377" s="38">
        <f t="shared" si="87"/>
        <v>0.51250000000000007</v>
      </c>
      <c r="R1377" s="38">
        <f t="shared" si="88"/>
        <v>0.51250000000000007</v>
      </c>
      <c r="S1377" s="38"/>
      <c r="T1377" s="47">
        <v>115503.72524335425</v>
      </c>
      <c r="U1377" s="47"/>
      <c r="V1377" s="47">
        <f t="shared" si="86"/>
        <v>115503.72524335425</v>
      </c>
      <c r="W1377" s="47">
        <f t="shared" si="89"/>
        <v>59195.659187219062</v>
      </c>
      <c r="Z1377" s="54"/>
    </row>
    <row r="1378" spans="5:26" x14ac:dyDescent="0.2">
      <c r="E1378" s="13">
        <v>87450</v>
      </c>
      <c r="F1378" s="13" t="s">
        <v>73</v>
      </c>
      <c r="G1378" s="47">
        <v>7.5895200000000003</v>
      </c>
      <c r="H1378" s="47">
        <v>1.3129999999999999</v>
      </c>
      <c r="I1378" s="47">
        <v>0.88200000000000001</v>
      </c>
      <c r="J1378" s="47">
        <v>0</v>
      </c>
      <c r="K1378" s="47">
        <v>0</v>
      </c>
      <c r="L1378" s="47">
        <v>9.7845200000000006</v>
      </c>
      <c r="M1378" s="47">
        <v>3</v>
      </c>
      <c r="N1378" s="47">
        <v>7.3383900000000004</v>
      </c>
      <c r="O1378" s="47">
        <v>-2.4461300000000001</v>
      </c>
      <c r="P1378" s="38">
        <f t="shared" si="87"/>
        <v>0.5702796866887696</v>
      </c>
      <c r="R1378" s="38">
        <f t="shared" si="88"/>
        <v>0.5702796866887696</v>
      </c>
      <c r="S1378" s="38"/>
      <c r="T1378" s="47">
        <v>5433406.2967216568</v>
      </c>
      <c r="U1378" s="47"/>
      <c r="V1378" s="47">
        <f t="shared" si="86"/>
        <v>5433406.2967216568</v>
      </c>
      <c r="W1378" s="47">
        <f t="shared" si="89"/>
        <v>3098561.2405472142</v>
      </c>
      <c r="Z1378" s="54"/>
    </row>
    <row r="1379" spans="5:26" x14ac:dyDescent="0.2">
      <c r="E1379" s="13">
        <v>87449</v>
      </c>
      <c r="F1379" s="13" t="s">
        <v>73</v>
      </c>
      <c r="G1379" s="47">
        <v>71.185479999999998</v>
      </c>
      <c r="H1379" s="47">
        <v>1.3460000000000001</v>
      </c>
      <c r="I1379" s="47">
        <v>0</v>
      </c>
      <c r="J1379" s="47">
        <v>0</v>
      </c>
      <c r="K1379" s="47">
        <v>0</v>
      </c>
      <c r="L1379" s="47">
        <v>72.531480000000002</v>
      </c>
      <c r="M1379" s="47">
        <v>3</v>
      </c>
      <c r="N1379" s="47">
        <v>54.398610000000005</v>
      </c>
      <c r="O1379" s="47">
        <v>-18.132869999999997</v>
      </c>
      <c r="P1379" s="38">
        <f t="shared" si="87"/>
        <v>0.64489669864726318</v>
      </c>
      <c r="R1379" s="38">
        <f t="shared" si="88"/>
        <v>0.64489669864726318</v>
      </c>
      <c r="S1379" s="38"/>
      <c r="T1379" s="47">
        <v>40277192.9683358</v>
      </c>
      <c r="U1379" s="47"/>
      <c r="V1379" s="47">
        <f t="shared" si="86"/>
        <v>40277192.9683358</v>
      </c>
      <c r="W1379" s="47">
        <f t="shared" si="89"/>
        <v>25974628.776058521</v>
      </c>
      <c r="Z1379" s="54"/>
    </row>
    <row r="1380" spans="5:26" x14ac:dyDescent="0.2">
      <c r="E1380" s="13">
        <v>87448</v>
      </c>
      <c r="F1380" s="13" t="s">
        <v>73</v>
      </c>
      <c r="G1380" s="47">
        <v>0.22</v>
      </c>
      <c r="H1380" s="47">
        <v>0</v>
      </c>
      <c r="I1380" s="47">
        <v>0</v>
      </c>
      <c r="J1380" s="47">
        <v>0</v>
      </c>
      <c r="K1380" s="47">
        <v>0</v>
      </c>
      <c r="L1380" s="47">
        <v>0.22</v>
      </c>
      <c r="M1380" s="47">
        <v>3</v>
      </c>
      <c r="N1380" s="47">
        <v>0.16500000000000001</v>
      </c>
      <c r="O1380" s="47">
        <v>-5.4999999999999993E-2</v>
      </c>
      <c r="P1380" s="38">
        <f t="shared" si="87"/>
        <v>0.65</v>
      </c>
      <c r="R1380" s="38">
        <f t="shared" si="88"/>
        <v>0.65</v>
      </c>
      <c r="S1380" s="38"/>
      <c r="T1380" s="47">
        <v>122167.40169970162</v>
      </c>
      <c r="U1380" s="47"/>
      <c r="V1380" s="47">
        <f t="shared" si="86"/>
        <v>122167.40169970162</v>
      </c>
      <c r="W1380" s="47">
        <f t="shared" si="89"/>
        <v>79408.811104806053</v>
      </c>
      <c r="Z1380" s="54"/>
    </row>
    <row r="1381" spans="5:26" x14ac:dyDescent="0.2">
      <c r="E1381" s="13">
        <v>87447</v>
      </c>
      <c r="F1381" s="13" t="s">
        <v>73</v>
      </c>
      <c r="G1381" s="47">
        <v>8.2840000000000007</v>
      </c>
      <c r="H1381" s="47">
        <v>0.84</v>
      </c>
      <c r="I1381" s="47">
        <v>0</v>
      </c>
      <c r="J1381" s="47">
        <v>0</v>
      </c>
      <c r="K1381" s="47">
        <v>0</v>
      </c>
      <c r="L1381" s="47">
        <v>9.1240000000000006</v>
      </c>
      <c r="M1381" s="47">
        <v>3</v>
      </c>
      <c r="N1381" s="47">
        <v>6.843</v>
      </c>
      <c r="O1381" s="47">
        <v>-2.2810000000000006</v>
      </c>
      <c r="P1381" s="38">
        <f t="shared" si="87"/>
        <v>0.62468215694870677</v>
      </c>
      <c r="R1381" s="38">
        <f t="shared" si="88"/>
        <v>0.62468215694870677</v>
      </c>
      <c r="S1381" s="38"/>
      <c r="T1381" s="47">
        <v>5066615.3323094435</v>
      </c>
      <c r="U1381" s="47"/>
      <c r="V1381" s="47">
        <f t="shared" si="86"/>
        <v>5066615.3323094435</v>
      </c>
      <c r="W1381" s="47">
        <f t="shared" si="89"/>
        <v>3165024.1942164521</v>
      </c>
      <c r="Z1381" s="54"/>
    </row>
    <row r="1382" spans="5:26" x14ac:dyDescent="0.2">
      <c r="E1382" s="13">
        <v>87446</v>
      </c>
      <c r="F1382" s="13" t="s">
        <v>73</v>
      </c>
      <c r="G1382" s="47">
        <v>7.7168000000000001</v>
      </c>
      <c r="H1382" s="47">
        <v>0.34200000000000003</v>
      </c>
      <c r="I1382" s="47">
        <v>0</v>
      </c>
      <c r="J1382" s="47">
        <v>0</v>
      </c>
      <c r="K1382" s="47">
        <v>0</v>
      </c>
      <c r="L1382" s="47">
        <v>8.0587999999999997</v>
      </c>
      <c r="M1382" s="47">
        <v>3</v>
      </c>
      <c r="N1382" s="47">
        <v>6.0441000000000003</v>
      </c>
      <c r="O1382" s="47">
        <v>-2.0146999999999995</v>
      </c>
      <c r="P1382" s="38">
        <f t="shared" si="87"/>
        <v>0.63832952796942488</v>
      </c>
      <c r="R1382" s="38">
        <f t="shared" si="88"/>
        <v>0.63832952796942488</v>
      </c>
      <c r="S1382" s="38"/>
      <c r="T1382" s="47">
        <v>4475102.985534342</v>
      </c>
      <c r="U1382" s="47"/>
      <c r="V1382" s="47">
        <f t="shared" si="86"/>
        <v>4475102.985534342</v>
      </c>
      <c r="W1382" s="47">
        <f t="shared" si="89"/>
        <v>2856590.3763707005</v>
      </c>
      <c r="Z1382" s="54"/>
    </row>
    <row r="1383" spans="5:26" x14ac:dyDescent="0.2">
      <c r="E1383" s="13">
        <v>87445</v>
      </c>
      <c r="F1383" s="13" t="s">
        <v>73</v>
      </c>
      <c r="G1383" s="47">
        <v>15.407299999999999</v>
      </c>
      <c r="H1383" s="47">
        <v>1.498</v>
      </c>
      <c r="I1383" s="47">
        <v>1.2579</v>
      </c>
      <c r="J1383" s="47">
        <v>0.47399999999999998</v>
      </c>
      <c r="K1383" s="47">
        <v>0.28000000000000003</v>
      </c>
      <c r="L1383" s="47">
        <v>18.917200000000001</v>
      </c>
      <c r="M1383" s="47">
        <v>3</v>
      </c>
      <c r="N1383" s="47">
        <v>14.187900000000001</v>
      </c>
      <c r="O1383" s="47">
        <v>-4.7293000000000003</v>
      </c>
      <c r="P1383" s="38">
        <f t="shared" si="87"/>
        <v>0.57471652781595584</v>
      </c>
      <c r="R1383" s="38">
        <f t="shared" si="88"/>
        <v>0.57471652781595584</v>
      </c>
      <c r="S1383" s="38"/>
      <c r="T1383" s="47">
        <v>10504841.688334525</v>
      </c>
      <c r="U1383" s="47"/>
      <c r="V1383" s="47">
        <f t="shared" si="86"/>
        <v>10504841.688334525</v>
      </c>
      <c r="W1383" s="47">
        <f t="shared" si="89"/>
        <v>6037306.1403759215</v>
      </c>
      <c r="Z1383" s="54"/>
    </row>
    <row r="1384" spans="5:26" x14ac:dyDescent="0.2">
      <c r="E1384" s="13">
        <v>87444</v>
      </c>
      <c r="F1384" s="13" t="s">
        <v>73</v>
      </c>
      <c r="G1384" s="47">
        <v>2.25</v>
      </c>
      <c r="H1384" s="47">
        <v>2.15</v>
      </c>
      <c r="I1384" s="47">
        <v>0.6</v>
      </c>
      <c r="J1384" s="47">
        <v>0</v>
      </c>
      <c r="K1384" s="47">
        <v>0</v>
      </c>
      <c r="L1384" s="47">
        <v>5</v>
      </c>
      <c r="M1384" s="47">
        <v>3</v>
      </c>
      <c r="N1384" s="47">
        <v>3.75</v>
      </c>
      <c r="O1384" s="47">
        <v>-1.25</v>
      </c>
      <c r="P1384" s="38">
        <f t="shared" si="87"/>
        <v>0.47474999999999995</v>
      </c>
      <c r="R1384" s="38">
        <f t="shared" si="88"/>
        <v>0.47474999999999995</v>
      </c>
      <c r="S1384" s="38"/>
      <c r="T1384" s="47">
        <v>2776531.8568114005</v>
      </c>
      <c r="U1384" s="47"/>
      <c r="V1384" s="47">
        <f t="shared" si="86"/>
        <v>2776531.8568114005</v>
      </c>
      <c r="W1384" s="47">
        <f t="shared" si="89"/>
        <v>1318158.4990212123</v>
      </c>
      <c r="Z1384" s="54"/>
    </row>
    <row r="1385" spans="5:26" x14ac:dyDescent="0.2">
      <c r="E1385" s="13">
        <v>87442</v>
      </c>
      <c r="F1385" s="13" t="s">
        <v>73</v>
      </c>
      <c r="G1385" s="47">
        <v>64.878579999999999</v>
      </c>
      <c r="H1385" s="47">
        <v>7.8997799999999998</v>
      </c>
      <c r="I1385" s="47">
        <v>0.59099999999999997</v>
      </c>
      <c r="J1385" s="47">
        <v>0</v>
      </c>
      <c r="K1385" s="47">
        <v>0</v>
      </c>
      <c r="L1385" s="47">
        <v>73.369359999999986</v>
      </c>
      <c r="M1385" s="47">
        <v>3</v>
      </c>
      <c r="N1385" s="47">
        <v>55.054050000000004</v>
      </c>
      <c r="O1385" s="47">
        <v>-18.315309999999982</v>
      </c>
      <c r="P1385" s="38">
        <f t="shared" si="87"/>
        <v>0.6165641829232259</v>
      </c>
      <c r="R1385" s="38">
        <f t="shared" si="88"/>
        <v>0.6165641829232259</v>
      </c>
      <c r="S1385" s="38"/>
      <c r="T1385" s="47">
        <v>40762486.312396713</v>
      </c>
      <c r="U1385" s="47"/>
      <c r="V1385" s="47">
        <f t="shared" si="86"/>
        <v>40762486.312396713</v>
      </c>
      <c r="W1385" s="47">
        <f t="shared" si="89"/>
        <v>25132689.067122057</v>
      </c>
      <c r="Z1385" s="54"/>
    </row>
    <row r="1386" spans="5:26" x14ac:dyDescent="0.2">
      <c r="E1386" s="13">
        <v>87441</v>
      </c>
      <c r="F1386" s="13" t="s">
        <v>73</v>
      </c>
      <c r="G1386" s="47">
        <v>8.8019599999999993</v>
      </c>
      <c r="H1386" s="47">
        <v>4.5830399999999996</v>
      </c>
      <c r="I1386" s="47">
        <v>2.7229999999999999</v>
      </c>
      <c r="J1386" s="47">
        <v>0</v>
      </c>
      <c r="K1386" s="47">
        <v>0</v>
      </c>
      <c r="L1386" s="47">
        <v>16.107999999999997</v>
      </c>
      <c r="M1386" s="47">
        <v>3</v>
      </c>
      <c r="N1386" s="47">
        <v>12.081</v>
      </c>
      <c r="O1386" s="47">
        <v>-4.0269999999999975</v>
      </c>
      <c r="P1386" s="38">
        <f t="shared" si="87"/>
        <v>0.49146008194685875</v>
      </c>
      <c r="R1386" s="38">
        <f t="shared" si="88"/>
        <v>0.49146008194685875</v>
      </c>
      <c r="S1386" s="38"/>
      <c r="T1386" s="47">
        <v>8944875.0299036056</v>
      </c>
      <c r="U1386" s="47"/>
      <c r="V1386" s="47">
        <f t="shared" si="86"/>
        <v>8944875.0299036056</v>
      </c>
      <c r="W1386" s="47">
        <f t="shared" si="89"/>
        <v>4396049.0152008366</v>
      </c>
      <c r="Z1386" s="54"/>
    </row>
    <row r="1387" spans="5:26" x14ac:dyDescent="0.2">
      <c r="E1387" s="13">
        <v>87440</v>
      </c>
      <c r="F1387" s="13" t="s">
        <v>73</v>
      </c>
      <c r="G1387" s="47">
        <v>0.34300000000000003</v>
      </c>
      <c r="H1387" s="47">
        <v>3.3000000000000002E-2</v>
      </c>
      <c r="I1387" s="47">
        <v>0</v>
      </c>
      <c r="J1387" s="47">
        <v>0</v>
      </c>
      <c r="K1387" s="47">
        <v>0</v>
      </c>
      <c r="L1387" s="47">
        <v>0.376</v>
      </c>
      <c r="M1387" s="47">
        <v>3</v>
      </c>
      <c r="N1387" s="47">
        <v>0.28200000000000003</v>
      </c>
      <c r="O1387" s="47">
        <v>-9.3999999999999972E-2</v>
      </c>
      <c r="P1387" s="38">
        <f t="shared" si="87"/>
        <v>0.62586436170212778</v>
      </c>
      <c r="R1387" s="38">
        <f t="shared" si="88"/>
        <v>0.62586436170212778</v>
      </c>
      <c r="S1387" s="38"/>
      <c r="T1387" s="47">
        <v>208795.19563221731</v>
      </c>
      <c r="U1387" s="47"/>
      <c r="V1387" s="47">
        <f t="shared" si="86"/>
        <v>208795.19563221731</v>
      </c>
      <c r="W1387" s="47">
        <f t="shared" si="89"/>
        <v>130677.47184082858</v>
      </c>
      <c r="Z1387" s="54"/>
    </row>
    <row r="1388" spans="5:26" x14ac:dyDescent="0.2">
      <c r="E1388" s="13">
        <v>87439</v>
      </c>
      <c r="F1388" s="13" t="s">
        <v>73</v>
      </c>
      <c r="G1388" s="47">
        <v>4.1440000000000001</v>
      </c>
      <c r="H1388" s="47">
        <v>2.448</v>
      </c>
      <c r="I1388" s="47">
        <v>0.17399999999999999</v>
      </c>
      <c r="J1388" s="47">
        <v>0.34799999999999998</v>
      </c>
      <c r="K1388" s="47">
        <v>0.17399999999999999</v>
      </c>
      <c r="L1388" s="47">
        <v>7.2880000000000011</v>
      </c>
      <c r="M1388" s="47">
        <v>3</v>
      </c>
      <c r="N1388" s="47">
        <v>5.4660000000000002</v>
      </c>
      <c r="O1388" s="47">
        <v>-1.822000000000001</v>
      </c>
      <c r="P1388" s="38">
        <f t="shared" si="87"/>
        <v>0.50689489571899005</v>
      </c>
      <c r="R1388" s="38">
        <f t="shared" si="88"/>
        <v>0.50689489571899005</v>
      </c>
      <c r="S1388" s="38"/>
      <c r="T1388" s="47">
        <v>4047072.8344882973</v>
      </c>
      <c r="U1388" s="47"/>
      <c r="V1388" s="47">
        <f t="shared" si="86"/>
        <v>4047072.8344882973</v>
      </c>
      <c r="W1388" s="47">
        <f t="shared" si="89"/>
        <v>2051440.5624051029</v>
      </c>
      <c r="Z1388" s="54"/>
    </row>
    <row r="1389" spans="5:26" x14ac:dyDescent="0.2">
      <c r="E1389" s="13">
        <v>87438</v>
      </c>
      <c r="F1389" s="13" t="s">
        <v>73</v>
      </c>
      <c r="G1389" s="47">
        <v>0</v>
      </c>
      <c r="H1389" s="47">
        <v>0</v>
      </c>
      <c r="I1389" s="47">
        <v>0</v>
      </c>
      <c r="J1389" s="47">
        <v>0</v>
      </c>
      <c r="K1389" s="47">
        <v>0</v>
      </c>
      <c r="L1389" s="47">
        <v>0</v>
      </c>
      <c r="M1389" s="47">
        <v>2</v>
      </c>
      <c r="N1389" s="47">
        <v>2.7080000000000002</v>
      </c>
      <c r="O1389" s="47">
        <v>2.7080000000000002</v>
      </c>
      <c r="P1389" s="38" t="str">
        <f t="shared" si="87"/>
        <v/>
      </c>
      <c r="R1389" s="38">
        <f t="shared" si="88"/>
        <v>0.1</v>
      </c>
      <c r="S1389" s="38"/>
      <c r="T1389" s="47">
        <v>2005026.2048654063</v>
      </c>
      <c r="U1389" s="47"/>
      <c r="V1389" s="47">
        <f t="shared" si="86"/>
        <v>2005026.2048654063</v>
      </c>
      <c r="W1389" s="47">
        <f t="shared" si="89"/>
        <v>200502.62048654063</v>
      </c>
      <c r="Z1389" s="54"/>
    </row>
    <row r="1390" spans="5:26" x14ac:dyDescent="0.2">
      <c r="E1390" s="13">
        <v>87437</v>
      </c>
      <c r="F1390" s="13" t="s">
        <v>73</v>
      </c>
      <c r="G1390" s="47">
        <v>3.1199999999999999E-2</v>
      </c>
      <c r="H1390" s="47">
        <v>6.0000000000000001E-3</v>
      </c>
      <c r="I1390" s="47">
        <v>0</v>
      </c>
      <c r="J1390" s="47">
        <v>0</v>
      </c>
      <c r="K1390" s="47">
        <v>0</v>
      </c>
      <c r="L1390" s="47">
        <v>3.7199999999999997E-2</v>
      </c>
      <c r="M1390" s="47">
        <v>3</v>
      </c>
      <c r="N1390" s="47">
        <v>2.7899999999999998E-2</v>
      </c>
      <c r="O1390" s="47">
        <v>-9.2999999999999992E-3</v>
      </c>
      <c r="P1390" s="38">
        <f t="shared" si="87"/>
        <v>0.60564516129032264</v>
      </c>
      <c r="R1390" s="38">
        <f t="shared" si="88"/>
        <v>0.60564516129032264</v>
      </c>
      <c r="S1390" s="38"/>
      <c r="T1390" s="47">
        <v>20657.397014676815</v>
      </c>
      <c r="U1390" s="47"/>
      <c r="V1390" s="47">
        <f t="shared" si="86"/>
        <v>20657.397014676815</v>
      </c>
      <c r="W1390" s="47">
        <f t="shared" si="89"/>
        <v>12511.052546792169</v>
      </c>
      <c r="Z1390" s="54"/>
    </row>
    <row r="1391" spans="5:26" x14ac:dyDescent="0.2">
      <c r="E1391" s="13">
        <v>87436</v>
      </c>
      <c r="F1391" s="13" t="s">
        <v>73</v>
      </c>
      <c r="G1391" s="47">
        <v>0</v>
      </c>
      <c r="H1391" s="47">
        <v>0</v>
      </c>
      <c r="I1391" s="47">
        <v>0</v>
      </c>
      <c r="J1391" s="47">
        <v>0</v>
      </c>
      <c r="K1391" s="47">
        <v>0</v>
      </c>
      <c r="L1391" s="47">
        <v>0</v>
      </c>
      <c r="M1391" s="47">
        <v>2</v>
      </c>
      <c r="N1391" s="47">
        <v>0.156</v>
      </c>
      <c r="O1391" s="47">
        <v>0.156</v>
      </c>
      <c r="P1391" s="38" t="str">
        <f t="shared" si="87"/>
        <v/>
      </c>
      <c r="R1391" s="38">
        <f t="shared" si="88"/>
        <v>0.1</v>
      </c>
      <c r="S1391" s="38"/>
      <c r="T1391" s="47">
        <v>115503.72524335425</v>
      </c>
      <c r="U1391" s="47"/>
      <c r="V1391" s="47">
        <f t="shared" si="86"/>
        <v>115503.72524335425</v>
      </c>
      <c r="W1391" s="47">
        <f t="shared" si="89"/>
        <v>11550.372524335426</v>
      </c>
      <c r="Z1391" s="54"/>
    </row>
    <row r="1392" spans="5:26" x14ac:dyDescent="0.2">
      <c r="E1392" s="13">
        <v>87435</v>
      </c>
      <c r="F1392" s="13" t="s">
        <v>73</v>
      </c>
      <c r="G1392" s="47">
        <v>14.66118</v>
      </c>
      <c r="H1392" s="47">
        <v>3.8426200000000001</v>
      </c>
      <c r="I1392" s="47">
        <v>0.46300000000000002</v>
      </c>
      <c r="J1392" s="47">
        <v>0.42199999999999999</v>
      </c>
      <c r="K1392" s="47">
        <v>0.28599999999999998</v>
      </c>
      <c r="L1392" s="47">
        <v>19.674800000000001</v>
      </c>
      <c r="M1392" s="47">
        <v>3</v>
      </c>
      <c r="N1392" s="47">
        <v>14.7561</v>
      </c>
      <c r="O1392" s="47">
        <v>-4.9187000000000012</v>
      </c>
      <c r="P1392" s="38">
        <f t="shared" si="87"/>
        <v>0.56532084188911702</v>
      </c>
      <c r="R1392" s="38">
        <f t="shared" si="88"/>
        <v>0.56532084188911702</v>
      </c>
      <c r="S1392" s="38"/>
      <c r="T1392" s="47">
        <v>10925541.795278588</v>
      </c>
      <c r="U1392" s="47"/>
      <c r="V1392" s="47">
        <f t="shared" si="86"/>
        <v>10925541.795278588</v>
      </c>
      <c r="W1392" s="47">
        <f t="shared" si="89"/>
        <v>6176436.4858016269</v>
      </c>
      <c r="Z1392" s="54"/>
    </row>
    <row r="1393" spans="5:26" x14ac:dyDescent="0.2">
      <c r="E1393" s="13">
        <v>87434</v>
      </c>
      <c r="F1393" s="13" t="s">
        <v>73</v>
      </c>
      <c r="G1393" s="47">
        <v>7.0000000000000007E-2</v>
      </c>
      <c r="H1393" s="47">
        <v>0.01</v>
      </c>
      <c r="I1393" s="47">
        <v>0</v>
      </c>
      <c r="J1393" s="47">
        <v>0</v>
      </c>
      <c r="K1393" s="47">
        <v>0</v>
      </c>
      <c r="L1393" s="47">
        <v>0.08</v>
      </c>
      <c r="M1393" s="47">
        <v>3</v>
      </c>
      <c r="N1393" s="47">
        <v>0.06</v>
      </c>
      <c r="O1393" s="47">
        <v>-2.0000000000000004E-2</v>
      </c>
      <c r="P1393" s="38">
        <f t="shared" si="87"/>
        <v>0.61562499999999998</v>
      </c>
      <c r="R1393" s="38">
        <f t="shared" si="88"/>
        <v>0.61562499999999998</v>
      </c>
      <c r="S1393" s="38"/>
      <c r="T1393" s="47">
        <v>44424.509708982398</v>
      </c>
      <c r="U1393" s="47"/>
      <c r="V1393" s="47">
        <f t="shared" si="86"/>
        <v>44424.509708982398</v>
      </c>
      <c r="W1393" s="47">
        <f t="shared" si="89"/>
        <v>27348.838789592286</v>
      </c>
      <c r="Z1393" s="54"/>
    </row>
    <row r="1394" spans="5:26" x14ac:dyDescent="0.2">
      <c r="E1394" s="13">
        <v>87433</v>
      </c>
      <c r="F1394" s="13" t="s">
        <v>73</v>
      </c>
      <c r="G1394" s="47">
        <v>1.2210000000000001</v>
      </c>
      <c r="H1394" s="47">
        <v>0.13500000000000001</v>
      </c>
      <c r="I1394" s="47">
        <v>0</v>
      </c>
      <c r="J1394" s="47">
        <v>0</v>
      </c>
      <c r="K1394" s="47">
        <v>0</v>
      </c>
      <c r="L1394" s="47">
        <v>1.3560000000000001</v>
      </c>
      <c r="M1394" s="47">
        <v>3</v>
      </c>
      <c r="N1394" s="47">
        <v>1.0170000000000001</v>
      </c>
      <c r="O1394" s="47">
        <v>-0.33899999999999997</v>
      </c>
      <c r="P1394" s="38">
        <f t="shared" si="87"/>
        <v>0.62262168141592922</v>
      </c>
      <c r="R1394" s="38">
        <f t="shared" si="88"/>
        <v>0.62262168141592922</v>
      </c>
      <c r="S1394" s="38"/>
      <c r="T1394" s="47">
        <v>752995.43956725183</v>
      </c>
      <c r="U1394" s="47"/>
      <c r="V1394" s="47">
        <f t="shared" si="86"/>
        <v>752995.43956725183</v>
      </c>
      <c r="W1394" s="47">
        <f t="shared" si="89"/>
        <v>468831.28668188903</v>
      </c>
      <c r="Z1394" s="54"/>
    </row>
    <row r="1395" spans="5:26" x14ac:dyDescent="0.2">
      <c r="E1395" s="13">
        <v>87432</v>
      </c>
      <c r="F1395" s="13" t="s">
        <v>73</v>
      </c>
      <c r="G1395" s="47">
        <v>1.673</v>
      </c>
      <c r="H1395" s="47">
        <v>2.2650000000000001</v>
      </c>
      <c r="I1395" s="47">
        <v>0.58199999999999996</v>
      </c>
      <c r="J1395" s="47">
        <v>0</v>
      </c>
      <c r="K1395" s="47">
        <v>0</v>
      </c>
      <c r="L1395" s="47">
        <v>4.5200000000000005</v>
      </c>
      <c r="M1395" s="47">
        <v>3</v>
      </c>
      <c r="N1395" s="47">
        <v>3.3899999999999997</v>
      </c>
      <c r="O1395" s="47">
        <v>-1.1300000000000008</v>
      </c>
      <c r="P1395" s="38">
        <f t="shared" si="87"/>
        <v>0.45103429203539819</v>
      </c>
      <c r="R1395" s="38">
        <f t="shared" si="88"/>
        <v>0.45103429203539819</v>
      </c>
      <c r="S1395" s="38"/>
      <c r="T1395" s="47">
        <v>2509984.7985575055</v>
      </c>
      <c r="U1395" s="47"/>
      <c r="V1395" s="47">
        <f t="shared" si="86"/>
        <v>2509984.7985575055</v>
      </c>
      <c r="W1395" s="47">
        <f t="shared" si="89"/>
        <v>1132089.216636996</v>
      </c>
      <c r="Z1395" s="54"/>
    </row>
    <row r="1396" spans="5:26" x14ac:dyDescent="0.2">
      <c r="E1396" s="13">
        <v>87431</v>
      </c>
      <c r="F1396" s="13" t="s">
        <v>73</v>
      </c>
      <c r="G1396" s="47">
        <v>0.4</v>
      </c>
      <c r="H1396" s="47">
        <v>0</v>
      </c>
      <c r="I1396" s="47">
        <v>0</v>
      </c>
      <c r="J1396" s="47">
        <v>0</v>
      </c>
      <c r="K1396" s="47">
        <v>0</v>
      </c>
      <c r="L1396" s="47">
        <v>0.4</v>
      </c>
      <c r="M1396" s="47">
        <v>3</v>
      </c>
      <c r="N1396" s="47">
        <v>0.30000000000000004</v>
      </c>
      <c r="O1396" s="47">
        <v>-9.9999999999999978E-2</v>
      </c>
      <c r="P1396" s="38">
        <f t="shared" si="87"/>
        <v>0.65</v>
      </c>
      <c r="R1396" s="38">
        <f t="shared" si="88"/>
        <v>0.65</v>
      </c>
      <c r="S1396" s="38"/>
      <c r="T1396" s="47">
        <v>222122.54854491205</v>
      </c>
      <c r="U1396" s="47"/>
      <c r="V1396" s="47">
        <f t="shared" si="86"/>
        <v>222122.54854491205</v>
      </c>
      <c r="W1396" s="47">
        <f t="shared" si="89"/>
        <v>144379.65655419283</v>
      </c>
      <c r="Z1396" s="54"/>
    </row>
    <row r="1397" spans="5:26" x14ac:dyDescent="0.2">
      <c r="E1397" s="13">
        <v>87429</v>
      </c>
      <c r="F1397" s="13" t="s">
        <v>73</v>
      </c>
      <c r="G1397" s="47">
        <v>0.86599999999999999</v>
      </c>
      <c r="H1397" s="47">
        <v>0.54400000000000004</v>
      </c>
      <c r="I1397" s="47">
        <v>0.495</v>
      </c>
      <c r="J1397" s="47">
        <v>0.495</v>
      </c>
      <c r="K1397" s="47">
        <v>0</v>
      </c>
      <c r="L1397" s="47">
        <v>2.4000000000000004</v>
      </c>
      <c r="M1397" s="47">
        <v>3</v>
      </c>
      <c r="N1397" s="47">
        <v>1.7999999999999998</v>
      </c>
      <c r="O1397" s="47">
        <v>-0.60000000000000053</v>
      </c>
      <c r="P1397" s="38">
        <f t="shared" si="87"/>
        <v>0.37626041666666665</v>
      </c>
      <c r="R1397" s="38">
        <f t="shared" si="88"/>
        <v>0.37626041666666665</v>
      </c>
      <c r="S1397" s="38"/>
      <c r="T1397" s="47">
        <v>1332735.2912694719</v>
      </c>
      <c r="U1397" s="47"/>
      <c r="V1397" s="47">
        <f t="shared" si="86"/>
        <v>1332735.2912694719</v>
      </c>
      <c r="W1397" s="47">
        <f t="shared" si="89"/>
        <v>501455.53599942283</v>
      </c>
      <c r="Z1397" s="54"/>
    </row>
    <row r="1398" spans="5:26" x14ac:dyDescent="0.2">
      <c r="E1398" s="13">
        <v>87427</v>
      </c>
      <c r="F1398" s="13" t="s">
        <v>73</v>
      </c>
      <c r="G1398" s="47">
        <v>25.927</v>
      </c>
      <c r="H1398" s="47">
        <v>8.7929999999999993</v>
      </c>
      <c r="I1398" s="47">
        <v>0</v>
      </c>
      <c r="J1398" s="47">
        <v>0</v>
      </c>
      <c r="K1398" s="47">
        <v>0</v>
      </c>
      <c r="L1398" s="47">
        <v>34.72</v>
      </c>
      <c r="M1398" s="47">
        <v>3</v>
      </c>
      <c r="N1398" s="47">
        <v>26.04</v>
      </c>
      <c r="O1398" s="47">
        <v>-8.68</v>
      </c>
      <c r="P1398" s="38">
        <f t="shared" si="87"/>
        <v>0.58035498271889396</v>
      </c>
      <c r="R1398" s="38">
        <f t="shared" si="88"/>
        <v>0.58035498271889396</v>
      </c>
      <c r="S1398" s="38"/>
      <c r="T1398" s="47">
        <v>19280237.213698365</v>
      </c>
      <c r="U1398" s="47"/>
      <c r="V1398" s="47">
        <f t="shared" si="86"/>
        <v>19280237.213698365</v>
      </c>
      <c r="W1398" s="47">
        <f t="shared" si="89"/>
        <v>11189381.734972091</v>
      </c>
      <c r="Z1398" s="54"/>
    </row>
    <row r="1399" spans="5:26" x14ac:dyDescent="0.2">
      <c r="E1399" s="13">
        <v>87426</v>
      </c>
      <c r="F1399" s="13" t="s">
        <v>73</v>
      </c>
      <c r="G1399" s="47">
        <v>4.5449999999999999</v>
      </c>
      <c r="H1399" s="47">
        <v>2.3889999999999998</v>
      </c>
      <c r="I1399" s="47">
        <v>1.3660000000000001</v>
      </c>
      <c r="J1399" s="47">
        <v>0</v>
      </c>
      <c r="K1399" s="47">
        <v>0</v>
      </c>
      <c r="L1399" s="47">
        <v>8.2999999999999989</v>
      </c>
      <c r="M1399" s="47">
        <v>3</v>
      </c>
      <c r="N1399" s="47">
        <v>6.2250000000000005</v>
      </c>
      <c r="O1399" s="47">
        <v>-2.0749999999999984</v>
      </c>
      <c r="P1399" s="38">
        <f t="shared" si="87"/>
        <v>0.49267168674698802</v>
      </c>
      <c r="R1399" s="38">
        <f t="shared" si="88"/>
        <v>0.49267168674698802</v>
      </c>
      <c r="S1399" s="38"/>
      <c r="T1399" s="47">
        <v>4609042.882306925</v>
      </c>
      <c r="U1399" s="47"/>
      <c r="V1399" s="47">
        <f t="shared" si="86"/>
        <v>4609042.882306925</v>
      </c>
      <c r="W1399" s="47">
        <f t="shared" si="89"/>
        <v>2270744.9311153521</v>
      </c>
      <c r="Z1399" s="54"/>
    </row>
    <row r="1400" spans="5:26" x14ac:dyDescent="0.2">
      <c r="E1400" s="13">
        <v>87425</v>
      </c>
      <c r="F1400" s="13" t="s">
        <v>73</v>
      </c>
      <c r="G1400" s="47">
        <v>0</v>
      </c>
      <c r="H1400" s="47">
        <v>0</v>
      </c>
      <c r="I1400" s="47">
        <v>0</v>
      </c>
      <c r="J1400" s="47">
        <v>0</v>
      </c>
      <c r="K1400" s="47">
        <v>0</v>
      </c>
      <c r="L1400" s="47">
        <v>0</v>
      </c>
      <c r="M1400" s="47">
        <v>3</v>
      </c>
      <c r="N1400" s="47">
        <v>0.24</v>
      </c>
      <c r="O1400" s="47">
        <v>0.24</v>
      </c>
      <c r="P1400" s="38" t="str">
        <f t="shared" si="87"/>
        <v/>
      </c>
      <c r="R1400" s="38">
        <f t="shared" si="88"/>
        <v>0.1</v>
      </c>
      <c r="S1400" s="38"/>
      <c r="T1400" s="47">
        <v>177698.03883592959</v>
      </c>
      <c r="U1400" s="47"/>
      <c r="V1400" s="47">
        <f t="shared" si="86"/>
        <v>177698.03883592959</v>
      </c>
      <c r="W1400" s="47">
        <f t="shared" si="89"/>
        <v>17769.803883592958</v>
      </c>
      <c r="Z1400" s="54"/>
    </row>
    <row r="1401" spans="5:26" x14ac:dyDescent="0.2">
      <c r="E1401" s="13">
        <v>87424</v>
      </c>
      <c r="F1401" s="13" t="s">
        <v>73</v>
      </c>
      <c r="G1401" s="47">
        <v>0.41599999999999998</v>
      </c>
      <c r="H1401" s="47">
        <v>0</v>
      </c>
      <c r="I1401" s="47">
        <v>0</v>
      </c>
      <c r="J1401" s="47">
        <v>0</v>
      </c>
      <c r="K1401" s="47">
        <v>0</v>
      </c>
      <c r="L1401" s="47">
        <v>0.41599999999999998</v>
      </c>
      <c r="M1401" s="47">
        <v>3</v>
      </c>
      <c r="N1401" s="47">
        <v>0.312</v>
      </c>
      <c r="O1401" s="47">
        <v>-0.10399999999999998</v>
      </c>
      <c r="P1401" s="38">
        <f t="shared" si="87"/>
        <v>0.64999999999999991</v>
      </c>
      <c r="R1401" s="38">
        <f t="shared" si="88"/>
        <v>0.64999999999999991</v>
      </c>
      <c r="S1401" s="38"/>
      <c r="T1401" s="47">
        <v>231007.45048670849</v>
      </c>
      <c r="U1401" s="47"/>
      <c r="V1401" s="47">
        <f t="shared" si="86"/>
        <v>231007.45048670849</v>
      </c>
      <c r="W1401" s="47">
        <f t="shared" si="89"/>
        <v>150154.8428163605</v>
      </c>
      <c r="Z1401" s="54"/>
    </row>
    <row r="1402" spans="5:26" x14ac:dyDescent="0.2">
      <c r="E1402" s="13">
        <v>87423</v>
      </c>
      <c r="F1402" s="13" t="s">
        <v>73</v>
      </c>
      <c r="G1402" s="47">
        <v>0.57999999999999996</v>
      </c>
      <c r="H1402" s="47">
        <v>0.06</v>
      </c>
      <c r="I1402" s="47">
        <v>0</v>
      </c>
      <c r="J1402" s="47">
        <v>0</v>
      </c>
      <c r="K1402" s="47">
        <v>0</v>
      </c>
      <c r="L1402" s="47">
        <v>0.6399999999999999</v>
      </c>
      <c r="M1402" s="47">
        <v>3</v>
      </c>
      <c r="N1402" s="47">
        <v>0.48</v>
      </c>
      <c r="O1402" s="47">
        <v>-0.15999999999999992</v>
      </c>
      <c r="P1402" s="38">
        <f t="shared" si="87"/>
        <v>0.62421875000000016</v>
      </c>
      <c r="R1402" s="38">
        <f t="shared" si="88"/>
        <v>0.62421875000000016</v>
      </c>
      <c r="S1402" s="38"/>
      <c r="T1402" s="47">
        <v>355396.07767185918</v>
      </c>
      <c r="U1402" s="47"/>
      <c r="V1402" s="47">
        <f t="shared" si="86"/>
        <v>355396.07767185918</v>
      </c>
      <c r="W1402" s="47">
        <f t="shared" si="89"/>
        <v>221844.8953592309</v>
      </c>
      <c r="Z1402" s="54"/>
    </row>
    <row r="1403" spans="5:26" x14ac:dyDescent="0.2">
      <c r="E1403" s="13">
        <v>87422</v>
      </c>
      <c r="F1403" s="13" t="s">
        <v>73</v>
      </c>
      <c r="G1403" s="47">
        <v>0</v>
      </c>
      <c r="H1403" s="47">
        <v>0</v>
      </c>
      <c r="I1403" s="47">
        <v>0</v>
      </c>
      <c r="J1403" s="47">
        <v>0</v>
      </c>
      <c r="K1403" s="47">
        <v>0</v>
      </c>
      <c r="L1403" s="47">
        <v>0</v>
      </c>
      <c r="M1403" s="47">
        <v>3</v>
      </c>
      <c r="N1403" s="47">
        <v>0.26819999999999999</v>
      </c>
      <c r="O1403" s="47">
        <v>0.26819999999999999</v>
      </c>
      <c r="P1403" s="38" t="str">
        <f t="shared" si="87"/>
        <v/>
      </c>
      <c r="R1403" s="38">
        <f t="shared" si="88"/>
        <v>0.1</v>
      </c>
      <c r="S1403" s="38"/>
      <c r="T1403" s="47">
        <v>198577.55839915137</v>
      </c>
      <c r="U1403" s="47"/>
      <c r="V1403" s="47">
        <f t="shared" si="86"/>
        <v>198577.55839915137</v>
      </c>
      <c r="W1403" s="47">
        <f t="shared" si="89"/>
        <v>19857.755839915138</v>
      </c>
      <c r="Z1403" s="54"/>
    </row>
    <row r="1404" spans="5:26" x14ac:dyDescent="0.2">
      <c r="E1404" s="13">
        <v>87421</v>
      </c>
      <c r="F1404" s="13" t="s">
        <v>73</v>
      </c>
      <c r="G1404" s="47">
        <v>2.0019999999999998</v>
      </c>
      <c r="H1404" s="47">
        <v>2.4969999999999999</v>
      </c>
      <c r="I1404" s="47">
        <v>0.189</v>
      </c>
      <c r="J1404" s="47">
        <v>0</v>
      </c>
      <c r="K1404" s="47">
        <v>0</v>
      </c>
      <c r="L1404" s="47">
        <v>4.6879999999999997</v>
      </c>
      <c r="M1404" s="47">
        <v>3</v>
      </c>
      <c r="N1404" s="47">
        <v>3.516</v>
      </c>
      <c r="O1404" s="47">
        <v>-1.1719999999999997</v>
      </c>
      <c r="P1404" s="38">
        <f t="shared" si="87"/>
        <v>0.48437500000000006</v>
      </c>
      <c r="R1404" s="38">
        <f t="shared" si="88"/>
        <v>0.48437500000000006</v>
      </c>
      <c r="S1404" s="38"/>
      <c r="T1404" s="47">
        <v>2603276.2689463687</v>
      </c>
      <c r="U1404" s="47"/>
      <c r="V1404" s="47">
        <f t="shared" si="86"/>
        <v>2603276.2689463687</v>
      </c>
      <c r="W1404" s="47">
        <f t="shared" si="89"/>
        <v>1260961.9427708974</v>
      </c>
      <c r="Z1404" s="54"/>
    </row>
    <row r="1405" spans="5:26" x14ac:dyDescent="0.2">
      <c r="E1405" s="13">
        <v>87420</v>
      </c>
      <c r="F1405" s="13" t="s">
        <v>73</v>
      </c>
      <c r="G1405" s="47">
        <v>0.29399999999999998</v>
      </c>
      <c r="H1405" s="47">
        <v>0.14199999999999999</v>
      </c>
      <c r="I1405" s="47">
        <v>0</v>
      </c>
      <c r="J1405" s="47">
        <v>0</v>
      </c>
      <c r="K1405" s="47">
        <v>0</v>
      </c>
      <c r="L1405" s="47">
        <v>0.43599999999999994</v>
      </c>
      <c r="M1405" s="47">
        <v>3</v>
      </c>
      <c r="N1405" s="47">
        <v>2.7739500000000001</v>
      </c>
      <c r="O1405" s="47">
        <v>2.3379500000000002</v>
      </c>
      <c r="P1405" s="38">
        <f t="shared" si="87"/>
        <v>0.56043577981651382</v>
      </c>
      <c r="R1405" s="38">
        <f t="shared" si="88"/>
        <v>0.56043577981651382</v>
      </c>
      <c r="S1405" s="38"/>
      <c r="T1405" s="47">
        <v>2053856.1451205292</v>
      </c>
      <c r="U1405" s="47"/>
      <c r="V1405" s="47">
        <f t="shared" si="86"/>
        <v>2053856.1451205292</v>
      </c>
      <c r="W1405" s="47">
        <f t="shared" si="89"/>
        <v>1151054.4703215628</v>
      </c>
      <c r="Z1405" s="54"/>
    </row>
    <row r="1406" spans="5:26" x14ac:dyDescent="0.2">
      <c r="E1406" s="13">
        <v>87419</v>
      </c>
      <c r="F1406" s="13" t="s">
        <v>73</v>
      </c>
      <c r="G1406" s="47">
        <v>0.39800000000000002</v>
      </c>
      <c r="H1406" s="47">
        <v>0</v>
      </c>
      <c r="I1406" s="47">
        <v>0</v>
      </c>
      <c r="J1406" s="47">
        <v>0</v>
      </c>
      <c r="K1406" s="47">
        <v>0</v>
      </c>
      <c r="L1406" s="47">
        <v>0.39800000000000002</v>
      </c>
      <c r="M1406" s="47">
        <v>3</v>
      </c>
      <c r="N1406" s="47">
        <v>0.30000000000000004</v>
      </c>
      <c r="O1406" s="47">
        <v>-9.7999999999999976E-2</v>
      </c>
      <c r="P1406" s="38">
        <f t="shared" si="87"/>
        <v>0.65</v>
      </c>
      <c r="R1406" s="38">
        <f t="shared" si="88"/>
        <v>0.65</v>
      </c>
      <c r="S1406" s="38"/>
      <c r="T1406" s="47">
        <v>222122.54854491205</v>
      </c>
      <c r="U1406" s="47"/>
      <c r="V1406" s="47">
        <f t="shared" si="86"/>
        <v>222122.54854491205</v>
      </c>
      <c r="W1406" s="47">
        <f t="shared" si="89"/>
        <v>144379.65655419283</v>
      </c>
      <c r="Z1406" s="54"/>
    </row>
    <row r="1407" spans="5:26" x14ac:dyDescent="0.2">
      <c r="E1407" s="13">
        <v>87418</v>
      </c>
      <c r="F1407" s="13" t="s">
        <v>73</v>
      </c>
      <c r="G1407" s="47">
        <v>0.16</v>
      </c>
      <c r="H1407" s="47">
        <v>0</v>
      </c>
      <c r="I1407" s="47">
        <v>0</v>
      </c>
      <c r="J1407" s="47">
        <v>0</v>
      </c>
      <c r="K1407" s="47">
        <v>0</v>
      </c>
      <c r="L1407" s="47">
        <v>0.16</v>
      </c>
      <c r="M1407" s="47">
        <v>3</v>
      </c>
      <c r="N1407" s="47">
        <v>0.12</v>
      </c>
      <c r="O1407" s="47">
        <v>-4.0000000000000008E-2</v>
      </c>
      <c r="P1407" s="38">
        <f t="shared" si="87"/>
        <v>0.65</v>
      </c>
      <c r="R1407" s="38">
        <f t="shared" si="88"/>
        <v>0.65</v>
      </c>
      <c r="S1407" s="38"/>
      <c r="T1407" s="47">
        <v>88849.019417964795</v>
      </c>
      <c r="U1407" s="47"/>
      <c r="V1407" s="47">
        <f t="shared" si="86"/>
        <v>88849.019417964795</v>
      </c>
      <c r="W1407" s="47">
        <f t="shared" si="89"/>
        <v>57751.862621677115</v>
      </c>
      <c r="Z1407" s="54"/>
    </row>
    <row r="1408" spans="5:26" x14ac:dyDescent="0.2">
      <c r="E1408" s="13">
        <v>87417</v>
      </c>
      <c r="F1408" s="13" t="s">
        <v>73</v>
      </c>
      <c r="G1408" s="47">
        <v>2.4700000000000002</v>
      </c>
      <c r="H1408" s="47">
        <v>0.63800000000000001</v>
      </c>
      <c r="I1408" s="47">
        <v>0.62</v>
      </c>
      <c r="J1408" s="47">
        <v>0</v>
      </c>
      <c r="K1408" s="47">
        <v>0</v>
      </c>
      <c r="L1408" s="47">
        <v>3.7280000000000002</v>
      </c>
      <c r="M1408" s="47">
        <v>3</v>
      </c>
      <c r="N1408" s="47">
        <v>2.7960000000000003</v>
      </c>
      <c r="O1408" s="47">
        <v>-0.93199999999999994</v>
      </c>
      <c r="P1408" s="38">
        <f t="shared" si="87"/>
        <v>0.52394045064377681</v>
      </c>
      <c r="R1408" s="38">
        <f t="shared" si="88"/>
        <v>0.52394045064377681</v>
      </c>
      <c r="S1408" s="38"/>
      <c r="T1408" s="47">
        <v>2070182.1524385801</v>
      </c>
      <c r="U1408" s="47"/>
      <c r="V1408" s="47">
        <f t="shared" si="86"/>
        <v>2070182.1524385801</v>
      </c>
      <c r="W1408" s="47">
        <f t="shared" si="89"/>
        <v>1084652.1698633735</v>
      </c>
      <c r="Z1408" s="54"/>
    </row>
    <row r="1409" spans="5:26" x14ac:dyDescent="0.2">
      <c r="E1409" s="13">
        <v>87416</v>
      </c>
      <c r="F1409" s="13" t="s">
        <v>73</v>
      </c>
      <c r="G1409" s="47">
        <v>6.9269999999999996</v>
      </c>
      <c r="H1409" s="47">
        <v>1.7370000000000001</v>
      </c>
      <c r="I1409" s="47">
        <v>0</v>
      </c>
      <c r="J1409" s="47">
        <v>0</v>
      </c>
      <c r="K1409" s="47">
        <v>0</v>
      </c>
      <c r="L1409" s="47">
        <v>8.6639999999999997</v>
      </c>
      <c r="M1409" s="47">
        <v>3</v>
      </c>
      <c r="N1409" s="47">
        <v>6.4979999999999993</v>
      </c>
      <c r="O1409" s="47">
        <v>-2.1660000000000004</v>
      </c>
      <c r="P1409" s="38">
        <f t="shared" si="87"/>
        <v>0.59486668975069257</v>
      </c>
      <c r="R1409" s="38">
        <f t="shared" si="88"/>
        <v>0.59486668975069257</v>
      </c>
      <c r="S1409" s="38"/>
      <c r="T1409" s="47">
        <v>4811174.4014827935</v>
      </c>
      <c r="U1409" s="47"/>
      <c r="V1409" s="47">
        <f t="shared" si="86"/>
        <v>4811174.4014827935</v>
      </c>
      <c r="W1409" s="47">
        <f t="shared" si="89"/>
        <v>2862007.3900233391</v>
      </c>
      <c r="Z1409" s="54"/>
    </row>
    <row r="1410" spans="5:26" x14ac:dyDescent="0.2">
      <c r="E1410" s="13">
        <v>87415</v>
      </c>
      <c r="F1410" s="13" t="s">
        <v>73</v>
      </c>
      <c r="G1410" s="47">
        <v>3.7360000000000002</v>
      </c>
      <c r="H1410" s="47">
        <v>0.58399999999999996</v>
      </c>
      <c r="I1410" s="47">
        <v>0</v>
      </c>
      <c r="J1410" s="47">
        <v>0</v>
      </c>
      <c r="K1410" s="47">
        <v>0</v>
      </c>
      <c r="L1410" s="47">
        <v>4.32</v>
      </c>
      <c r="M1410" s="47">
        <v>3</v>
      </c>
      <c r="N1410" s="47">
        <v>3.282</v>
      </c>
      <c r="O1410" s="47">
        <v>-1.0380000000000003</v>
      </c>
      <c r="P1410" s="38">
        <f t="shared" si="87"/>
        <v>0.61282407407407413</v>
      </c>
      <c r="R1410" s="38">
        <f t="shared" si="88"/>
        <v>0.61282407407407413</v>
      </c>
      <c r="S1410" s="38"/>
      <c r="T1410" s="47">
        <v>2430020.6810813379</v>
      </c>
      <c r="U1410" s="47"/>
      <c r="V1410" s="47">
        <f t="shared" si="86"/>
        <v>2430020.6810813379</v>
      </c>
      <c r="W1410" s="47">
        <f t="shared" si="89"/>
        <v>1489175.1738645218</v>
      </c>
      <c r="Z1410" s="54"/>
    </row>
    <row r="1411" spans="5:26" x14ac:dyDescent="0.2">
      <c r="E1411" s="13">
        <v>87414</v>
      </c>
      <c r="F1411" s="13" t="s">
        <v>73</v>
      </c>
      <c r="G1411" s="47">
        <v>72.736999999999995</v>
      </c>
      <c r="H1411" s="47">
        <v>10.313000000000001</v>
      </c>
      <c r="I1411" s="47">
        <v>7.9240000000000004</v>
      </c>
      <c r="J1411" s="47">
        <v>1.75</v>
      </c>
      <c r="K1411" s="47">
        <v>0</v>
      </c>
      <c r="L1411" s="47">
        <v>92.724000000000004</v>
      </c>
      <c r="M1411" s="47">
        <v>3</v>
      </c>
      <c r="N1411" s="47">
        <v>69.543000000000006</v>
      </c>
      <c r="O1411" s="47">
        <v>-23.180999999999997</v>
      </c>
      <c r="P1411" s="38">
        <f t="shared" si="87"/>
        <v>0.5684410185065355</v>
      </c>
      <c r="R1411" s="38">
        <f t="shared" si="88"/>
        <v>0.5684410185065355</v>
      </c>
      <c r="S1411" s="38"/>
      <c r="T1411" s="47">
        <v>56639250.776015677</v>
      </c>
      <c r="U1411" s="47"/>
      <c r="V1411" s="47">
        <f t="shared" si="86"/>
        <v>56639250.776015677</v>
      </c>
      <c r="W1411" s="47">
        <f t="shared" si="89"/>
        <v>32196073.398565434</v>
      </c>
      <c r="Z1411" s="54"/>
    </row>
    <row r="1412" spans="5:26" x14ac:dyDescent="0.2">
      <c r="E1412" s="13">
        <v>87413</v>
      </c>
      <c r="F1412" s="13" t="s">
        <v>73</v>
      </c>
      <c r="G1412" s="47">
        <v>69.269000000000005</v>
      </c>
      <c r="H1412" s="47">
        <v>14.961</v>
      </c>
      <c r="I1412" s="47">
        <v>7.4740000000000002</v>
      </c>
      <c r="J1412" s="47">
        <v>1.22</v>
      </c>
      <c r="K1412" s="47">
        <v>0</v>
      </c>
      <c r="L1412" s="47">
        <v>92.924000000000007</v>
      </c>
      <c r="M1412" s="47">
        <v>3</v>
      </c>
      <c r="N1412" s="47">
        <v>69.693000000000012</v>
      </c>
      <c r="O1412" s="47">
        <v>-23.230999999999995</v>
      </c>
      <c r="P1412" s="38">
        <f t="shared" si="87"/>
        <v>0.56029846971718822</v>
      </c>
      <c r="R1412" s="38">
        <f t="shared" si="88"/>
        <v>0.56029846971718822</v>
      </c>
      <c r="S1412" s="38"/>
      <c r="T1412" s="47">
        <v>56761418.177715376</v>
      </c>
      <c r="U1412" s="47"/>
      <c r="V1412" s="47">
        <f t="shared" si="86"/>
        <v>56761418.177715376</v>
      </c>
      <c r="W1412" s="47">
        <f t="shared" si="89"/>
        <v>31803335.743951317</v>
      </c>
      <c r="Z1412" s="54"/>
    </row>
    <row r="1413" spans="5:26" x14ac:dyDescent="0.2">
      <c r="E1413" s="13">
        <v>87412</v>
      </c>
      <c r="F1413" s="13" t="s">
        <v>73</v>
      </c>
      <c r="G1413" s="47">
        <v>0</v>
      </c>
      <c r="H1413" s="47">
        <v>0</v>
      </c>
      <c r="I1413" s="47">
        <v>0</v>
      </c>
      <c r="J1413" s="47">
        <v>0</v>
      </c>
      <c r="K1413" s="47">
        <v>0</v>
      </c>
      <c r="L1413" s="47">
        <v>0</v>
      </c>
      <c r="M1413" s="47">
        <v>3</v>
      </c>
      <c r="N1413" s="47">
        <v>0.55200000000000005</v>
      </c>
      <c r="O1413" s="47">
        <v>0.55200000000000005</v>
      </c>
      <c r="P1413" s="38" t="str">
        <f t="shared" si="87"/>
        <v/>
      </c>
      <c r="R1413" s="38">
        <f t="shared" si="88"/>
        <v>0.1</v>
      </c>
      <c r="S1413" s="38"/>
      <c r="T1413" s="47">
        <v>449576.038254902</v>
      </c>
      <c r="U1413" s="47"/>
      <c r="V1413" s="47">
        <f t="shared" si="86"/>
        <v>449576.038254902</v>
      </c>
      <c r="W1413" s="47">
        <f t="shared" si="89"/>
        <v>44957.603825490201</v>
      </c>
      <c r="Z1413" s="54"/>
    </row>
    <row r="1414" spans="5:26" x14ac:dyDescent="0.2">
      <c r="E1414" s="13">
        <v>87411</v>
      </c>
      <c r="F1414" s="13" t="s">
        <v>73</v>
      </c>
      <c r="G1414" s="47">
        <v>0.59699999999999998</v>
      </c>
      <c r="H1414" s="47">
        <v>0.17499999999999999</v>
      </c>
      <c r="I1414" s="47">
        <v>0</v>
      </c>
      <c r="J1414" s="47">
        <v>0</v>
      </c>
      <c r="K1414" s="47">
        <v>0</v>
      </c>
      <c r="L1414" s="47">
        <v>0.77200000000000002</v>
      </c>
      <c r="M1414" s="47">
        <v>2</v>
      </c>
      <c r="N1414" s="47">
        <v>0.77200000000000002</v>
      </c>
      <c r="O1414" s="47">
        <v>0</v>
      </c>
      <c r="P1414" s="38">
        <f t="shared" si="87"/>
        <v>0.58766191709844562</v>
      </c>
      <c r="R1414" s="38">
        <f t="shared" si="88"/>
        <v>0.58766191709844562</v>
      </c>
      <c r="S1414" s="38"/>
      <c r="T1414" s="47">
        <v>685914.42990668828</v>
      </c>
      <c r="U1414" s="47"/>
      <c r="V1414" s="47">
        <f t="shared" si="86"/>
        <v>685914.42990668828</v>
      </c>
      <c r="W1414" s="47">
        <f t="shared" si="89"/>
        <v>403085.78884445183</v>
      </c>
      <c r="Z1414" s="54"/>
    </row>
    <row r="1415" spans="5:26" x14ac:dyDescent="0.2">
      <c r="E1415" s="13">
        <v>87407</v>
      </c>
      <c r="F1415" s="13" t="s">
        <v>73</v>
      </c>
      <c r="G1415" s="47">
        <v>0.2</v>
      </c>
      <c r="H1415" s="47">
        <v>0</v>
      </c>
      <c r="I1415" s="47">
        <v>0</v>
      </c>
      <c r="J1415" s="47">
        <v>0</v>
      </c>
      <c r="K1415" s="47">
        <v>0</v>
      </c>
      <c r="L1415" s="47">
        <v>0.2</v>
      </c>
      <c r="M1415" s="47">
        <v>3</v>
      </c>
      <c r="N1415" s="47">
        <v>0.23099999999999998</v>
      </c>
      <c r="O1415" s="47">
        <v>3.0999999999999972E-2</v>
      </c>
      <c r="P1415" s="38">
        <f t="shared" si="87"/>
        <v>0.65</v>
      </c>
      <c r="R1415" s="38">
        <f t="shared" si="88"/>
        <v>0.65</v>
      </c>
      <c r="S1415" s="38"/>
      <c r="T1415" s="47">
        <v>188137.79861754048</v>
      </c>
      <c r="U1415" s="47"/>
      <c r="V1415" s="47">
        <f t="shared" si="86"/>
        <v>188137.79861754048</v>
      </c>
      <c r="W1415" s="47">
        <f t="shared" si="89"/>
        <v>122289.56910140131</v>
      </c>
      <c r="Z1415" s="54"/>
    </row>
    <row r="1416" spans="5:26" x14ac:dyDescent="0.2">
      <c r="E1416" s="13">
        <v>87406</v>
      </c>
      <c r="F1416" s="13" t="s">
        <v>73</v>
      </c>
      <c r="G1416" s="47">
        <v>0.41899999999999998</v>
      </c>
      <c r="H1416" s="47">
        <v>4.9000000000000002E-2</v>
      </c>
      <c r="I1416" s="47">
        <v>0</v>
      </c>
      <c r="J1416" s="47">
        <v>0</v>
      </c>
      <c r="K1416" s="47">
        <v>0</v>
      </c>
      <c r="L1416" s="47">
        <v>0.46799999999999997</v>
      </c>
      <c r="M1416" s="47">
        <v>3</v>
      </c>
      <c r="N1416" s="47">
        <v>0.35100000000000003</v>
      </c>
      <c r="O1416" s="47">
        <v>-0.11699999999999994</v>
      </c>
      <c r="P1416" s="38">
        <f t="shared" si="87"/>
        <v>0.62120726495726497</v>
      </c>
      <c r="R1416" s="38">
        <f t="shared" si="88"/>
        <v>0.62120726495726497</v>
      </c>
      <c r="S1416" s="38"/>
      <c r="T1416" s="47">
        <v>285871.71997730178</v>
      </c>
      <c r="U1416" s="47"/>
      <c r="V1416" s="47">
        <f t="shared" si="86"/>
        <v>285871.71997730178</v>
      </c>
      <c r="W1416" s="47">
        <f t="shared" si="89"/>
        <v>177585.58929572877</v>
      </c>
      <c r="Z1416" s="54"/>
    </row>
    <row r="1417" spans="5:26" x14ac:dyDescent="0.2">
      <c r="E1417" s="13">
        <v>87405</v>
      </c>
      <c r="F1417" s="13" t="s">
        <v>73</v>
      </c>
      <c r="G1417" s="47">
        <v>0</v>
      </c>
      <c r="H1417" s="47">
        <v>0</v>
      </c>
      <c r="I1417" s="47">
        <v>0</v>
      </c>
      <c r="J1417" s="47">
        <v>0</v>
      </c>
      <c r="K1417" s="47">
        <v>0</v>
      </c>
      <c r="L1417" s="47">
        <v>0</v>
      </c>
      <c r="M1417" s="47">
        <v>3</v>
      </c>
      <c r="N1417" s="47">
        <v>0.38100000000000001</v>
      </c>
      <c r="O1417" s="47">
        <v>0.38100000000000001</v>
      </c>
      <c r="P1417" s="38" t="str">
        <f t="shared" si="87"/>
        <v/>
      </c>
      <c r="R1417" s="38">
        <f t="shared" si="88"/>
        <v>0.1</v>
      </c>
      <c r="S1417" s="38"/>
      <c r="T1417" s="47">
        <v>310305.20031724207</v>
      </c>
      <c r="U1417" s="47"/>
      <c r="V1417" s="47">
        <f t="shared" si="86"/>
        <v>310305.20031724207</v>
      </c>
      <c r="W1417" s="47">
        <f t="shared" si="89"/>
        <v>31030.520031724209</v>
      </c>
      <c r="Z1417" s="54"/>
    </row>
    <row r="1418" spans="5:26" x14ac:dyDescent="0.2">
      <c r="E1418" s="13">
        <v>87404</v>
      </c>
      <c r="F1418" s="13" t="s">
        <v>73</v>
      </c>
      <c r="G1418" s="47">
        <v>6.3680000000000003</v>
      </c>
      <c r="H1418" s="47">
        <v>0</v>
      </c>
      <c r="I1418" s="47">
        <v>0</v>
      </c>
      <c r="J1418" s="47">
        <v>0</v>
      </c>
      <c r="K1418" s="47">
        <v>0</v>
      </c>
      <c r="L1418" s="47">
        <v>6.3680000000000003</v>
      </c>
      <c r="M1418" s="47">
        <v>3</v>
      </c>
      <c r="N1418" s="47">
        <v>4.7759999999999998</v>
      </c>
      <c r="O1418" s="47">
        <v>-1.5920000000000005</v>
      </c>
      <c r="P1418" s="38">
        <f t="shared" si="87"/>
        <v>0.65</v>
      </c>
      <c r="R1418" s="38">
        <f t="shared" si="88"/>
        <v>0.65</v>
      </c>
      <c r="S1418" s="38"/>
      <c r="T1418" s="47">
        <v>4828437.1304460131</v>
      </c>
      <c r="U1418" s="47"/>
      <c r="V1418" s="47">
        <f t="shared" si="86"/>
        <v>4828437.1304460131</v>
      </c>
      <c r="W1418" s="47">
        <f t="shared" si="89"/>
        <v>3138484.1347899088</v>
      </c>
      <c r="Z1418" s="54"/>
    </row>
    <row r="1419" spans="5:26" x14ac:dyDescent="0.2">
      <c r="E1419" s="13">
        <v>87403</v>
      </c>
      <c r="F1419" s="13" t="s">
        <v>73</v>
      </c>
      <c r="G1419" s="47">
        <v>0</v>
      </c>
      <c r="H1419" s="47">
        <v>0</v>
      </c>
      <c r="I1419" s="47">
        <v>0</v>
      </c>
      <c r="J1419" s="47">
        <v>0</v>
      </c>
      <c r="K1419" s="47">
        <v>0</v>
      </c>
      <c r="L1419" s="47">
        <v>0</v>
      </c>
      <c r="M1419" s="47">
        <v>3</v>
      </c>
      <c r="N1419" s="47">
        <v>1.4999999999999999E-2</v>
      </c>
      <c r="O1419" s="47">
        <v>1.4999999999999999E-2</v>
      </c>
      <c r="P1419" s="38" t="str">
        <f t="shared" si="87"/>
        <v/>
      </c>
      <c r="R1419" s="38">
        <f t="shared" si="88"/>
        <v>0.1</v>
      </c>
      <c r="S1419" s="38"/>
      <c r="T1419" s="47">
        <v>12216.740169970162</v>
      </c>
      <c r="U1419" s="47"/>
      <c r="V1419" s="47">
        <f t="shared" si="86"/>
        <v>12216.740169970162</v>
      </c>
      <c r="W1419" s="47">
        <f t="shared" si="89"/>
        <v>1221.6740169970162</v>
      </c>
      <c r="Z1419" s="54"/>
    </row>
    <row r="1420" spans="5:26" x14ac:dyDescent="0.2">
      <c r="E1420" s="13">
        <v>87402</v>
      </c>
      <c r="F1420" s="13" t="s">
        <v>73</v>
      </c>
      <c r="G1420" s="47">
        <v>0</v>
      </c>
      <c r="H1420" s="47">
        <v>0</v>
      </c>
      <c r="I1420" s="47">
        <v>0</v>
      </c>
      <c r="J1420" s="47">
        <v>0</v>
      </c>
      <c r="K1420" s="47">
        <v>0</v>
      </c>
      <c r="L1420" s="47">
        <v>0</v>
      </c>
      <c r="M1420" s="47">
        <v>3</v>
      </c>
      <c r="N1420" s="47">
        <v>0.23099999999999998</v>
      </c>
      <c r="O1420" s="47">
        <v>0.23099999999999998</v>
      </c>
      <c r="P1420" s="38" t="str">
        <f t="shared" si="87"/>
        <v/>
      </c>
      <c r="R1420" s="38">
        <f t="shared" si="88"/>
        <v>0.1</v>
      </c>
      <c r="S1420" s="38"/>
      <c r="T1420" s="47">
        <v>188137.79861754048</v>
      </c>
      <c r="U1420" s="47"/>
      <c r="V1420" s="47">
        <f t="shared" si="86"/>
        <v>188137.79861754048</v>
      </c>
      <c r="W1420" s="47">
        <f t="shared" si="89"/>
        <v>18813.77986175405</v>
      </c>
      <c r="Z1420" s="54"/>
    </row>
    <row r="1421" spans="5:26" x14ac:dyDescent="0.2">
      <c r="E1421" s="13">
        <v>87401</v>
      </c>
      <c r="F1421" s="13" t="s">
        <v>73</v>
      </c>
      <c r="G1421" s="47">
        <v>2.125</v>
      </c>
      <c r="H1421" s="47">
        <v>1.41</v>
      </c>
      <c r="I1421" s="47">
        <v>0.70499999999999996</v>
      </c>
      <c r="J1421" s="47">
        <v>0</v>
      </c>
      <c r="K1421" s="47">
        <v>0</v>
      </c>
      <c r="L1421" s="47">
        <v>4.24</v>
      </c>
      <c r="M1421" s="47">
        <v>3</v>
      </c>
      <c r="N1421" s="47">
        <v>3.18</v>
      </c>
      <c r="O1421" s="47">
        <v>-1.06</v>
      </c>
      <c r="P1421" s="38">
        <f t="shared" si="87"/>
        <v>0.4795695754716981</v>
      </c>
      <c r="R1421" s="38">
        <f t="shared" si="88"/>
        <v>0.4795695754716981</v>
      </c>
      <c r="S1421" s="38"/>
      <c r="T1421" s="47">
        <v>2589948.916033674</v>
      </c>
      <c r="U1421" s="47"/>
      <c r="V1421" s="47">
        <f t="shared" si="86"/>
        <v>2589948.916033674</v>
      </c>
      <c r="W1421" s="47">
        <f t="shared" si="89"/>
        <v>1242060.7021556536</v>
      </c>
      <c r="Z1421" s="54"/>
    </row>
    <row r="1422" spans="5:26" x14ac:dyDescent="0.2">
      <c r="E1422" s="13">
        <v>87400</v>
      </c>
      <c r="F1422" s="13" t="s">
        <v>73</v>
      </c>
      <c r="G1422" s="47">
        <v>2.9239999999999999</v>
      </c>
      <c r="H1422" s="47">
        <v>0</v>
      </c>
      <c r="I1422" s="47">
        <v>0</v>
      </c>
      <c r="J1422" s="47">
        <v>0</v>
      </c>
      <c r="K1422" s="47">
        <v>0</v>
      </c>
      <c r="L1422" s="47">
        <v>2.9239999999999999</v>
      </c>
      <c r="M1422" s="47">
        <v>3</v>
      </c>
      <c r="N1422" s="47">
        <v>2.1930000000000001</v>
      </c>
      <c r="O1422" s="47">
        <v>-0.73099999999999987</v>
      </c>
      <c r="P1422" s="38">
        <f t="shared" si="87"/>
        <v>0.65</v>
      </c>
      <c r="R1422" s="38">
        <f t="shared" si="88"/>
        <v>0.65</v>
      </c>
      <c r="S1422" s="38"/>
      <c r="T1422" s="47">
        <v>1786087.4128496377</v>
      </c>
      <c r="U1422" s="47"/>
      <c r="V1422" s="47">
        <f t="shared" si="86"/>
        <v>1786087.4128496377</v>
      </c>
      <c r="W1422" s="47">
        <f t="shared" si="89"/>
        <v>1160956.8183522646</v>
      </c>
      <c r="Z1422" s="54"/>
    </row>
    <row r="1423" spans="5:26" x14ac:dyDescent="0.2">
      <c r="E1423" s="13">
        <v>87399</v>
      </c>
      <c r="F1423" s="13" t="s">
        <v>73</v>
      </c>
      <c r="G1423" s="47">
        <v>5.8390000000000004</v>
      </c>
      <c r="H1423" s="47">
        <v>0.73299999999999998</v>
      </c>
      <c r="I1423" s="47">
        <v>0</v>
      </c>
      <c r="J1423" s="47">
        <v>0</v>
      </c>
      <c r="K1423" s="47">
        <v>0</v>
      </c>
      <c r="L1423" s="47">
        <v>6.5720000000000001</v>
      </c>
      <c r="M1423" s="47">
        <v>3</v>
      </c>
      <c r="N1423" s="47">
        <v>4.9290000000000003</v>
      </c>
      <c r="O1423" s="47">
        <v>-1.6429999999999998</v>
      </c>
      <c r="P1423" s="38">
        <f t="shared" si="87"/>
        <v>0.61932821059038357</v>
      </c>
      <c r="R1423" s="38">
        <f t="shared" si="88"/>
        <v>0.61932821059038357</v>
      </c>
      <c r="S1423" s="38"/>
      <c r="T1423" s="47">
        <v>4014420.8198521952</v>
      </c>
      <c r="U1423" s="47"/>
      <c r="V1423" s="47">
        <f t="shared" si="86"/>
        <v>4014420.8198521952</v>
      </c>
      <c r="W1423" s="47">
        <f t="shared" si="89"/>
        <v>2486244.0629158407</v>
      </c>
      <c r="Z1423" s="54"/>
    </row>
    <row r="1424" spans="5:26" x14ac:dyDescent="0.2">
      <c r="E1424" s="13">
        <v>87398</v>
      </c>
      <c r="F1424" s="13" t="s">
        <v>73</v>
      </c>
      <c r="G1424" s="47">
        <v>4.8000000000000001E-2</v>
      </c>
      <c r="H1424" s="47">
        <v>0</v>
      </c>
      <c r="I1424" s="47">
        <v>0</v>
      </c>
      <c r="J1424" s="47">
        <v>0</v>
      </c>
      <c r="K1424" s="47">
        <v>0</v>
      </c>
      <c r="L1424" s="47">
        <v>4.8000000000000001E-2</v>
      </c>
      <c r="M1424" s="47">
        <v>3</v>
      </c>
      <c r="N1424" s="47">
        <v>3.6000000000000004E-2</v>
      </c>
      <c r="O1424" s="47">
        <v>-1.1999999999999997E-2</v>
      </c>
      <c r="P1424" s="38">
        <f t="shared" si="87"/>
        <v>0.65</v>
      </c>
      <c r="R1424" s="38">
        <f t="shared" si="88"/>
        <v>0.65</v>
      </c>
      <c r="S1424" s="38"/>
      <c r="T1424" s="47">
        <v>29320.176407928389</v>
      </c>
      <c r="U1424" s="47"/>
      <c r="V1424" s="47">
        <f t="shared" si="86"/>
        <v>29320.176407928389</v>
      </c>
      <c r="W1424" s="47">
        <f t="shared" si="89"/>
        <v>19058.114665153455</v>
      </c>
      <c r="Z1424" s="54"/>
    </row>
    <row r="1425" spans="5:26" x14ac:dyDescent="0.2">
      <c r="E1425" s="13">
        <v>87397</v>
      </c>
      <c r="F1425" s="13" t="s">
        <v>73</v>
      </c>
      <c r="G1425" s="47">
        <v>0.40100000000000002</v>
      </c>
      <c r="H1425" s="47">
        <v>0.183</v>
      </c>
      <c r="I1425" s="47">
        <v>0</v>
      </c>
      <c r="J1425" s="47">
        <v>0</v>
      </c>
      <c r="K1425" s="47">
        <v>0</v>
      </c>
      <c r="L1425" s="47">
        <v>0.58400000000000007</v>
      </c>
      <c r="M1425" s="47">
        <v>3</v>
      </c>
      <c r="N1425" s="47">
        <v>0.43799999999999994</v>
      </c>
      <c r="O1425" s="47">
        <v>-0.14600000000000013</v>
      </c>
      <c r="P1425" s="38">
        <f t="shared" si="87"/>
        <v>0.56382705479452055</v>
      </c>
      <c r="R1425" s="38">
        <f t="shared" si="88"/>
        <v>0.56382705479452055</v>
      </c>
      <c r="S1425" s="38"/>
      <c r="T1425" s="47">
        <v>356728.81296312873</v>
      </c>
      <c r="U1425" s="47"/>
      <c r="V1425" s="47">
        <f t="shared" si="86"/>
        <v>356728.81296312873</v>
      </c>
      <c r="W1425" s="47">
        <f t="shared" si="89"/>
        <v>201133.35597334625</v>
      </c>
      <c r="Z1425" s="54"/>
    </row>
    <row r="1426" spans="5:26" x14ac:dyDescent="0.2">
      <c r="E1426" s="13">
        <v>87396</v>
      </c>
      <c r="F1426" s="13" t="s">
        <v>73</v>
      </c>
      <c r="G1426" s="47">
        <v>75.343000000000004</v>
      </c>
      <c r="H1426" s="47">
        <v>21.361000000000001</v>
      </c>
      <c r="I1426" s="47">
        <v>6.5860000000000003</v>
      </c>
      <c r="J1426" s="47">
        <v>2.766</v>
      </c>
      <c r="K1426" s="47">
        <v>0.9</v>
      </c>
      <c r="L1426" s="47">
        <v>106.95600000000002</v>
      </c>
      <c r="M1426" s="47">
        <v>3</v>
      </c>
      <c r="N1426" s="47">
        <v>80.247</v>
      </c>
      <c r="O1426" s="47">
        <v>-26.709000000000017</v>
      </c>
      <c r="P1426" s="38">
        <f t="shared" si="87"/>
        <v>0.54697702793672165</v>
      </c>
      <c r="R1426" s="38">
        <f t="shared" si="88"/>
        <v>0.54697702793672165</v>
      </c>
      <c r="S1426" s="38"/>
      <c r="T1426" s="47">
        <v>65357116.561306365</v>
      </c>
      <c r="U1426" s="47"/>
      <c r="V1426" s="47">
        <f t="shared" si="86"/>
        <v>65357116.561306365</v>
      </c>
      <c r="W1426" s="47">
        <f t="shared" si="89"/>
        <v>35748841.371217243</v>
      </c>
      <c r="Z1426" s="54"/>
    </row>
    <row r="1427" spans="5:26" x14ac:dyDescent="0.2">
      <c r="E1427" s="13">
        <v>87395</v>
      </c>
      <c r="F1427" s="13" t="s">
        <v>73</v>
      </c>
      <c r="G1427" s="47">
        <v>71.665000000000006</v>
      </c>
      <c r="H1427" s="47">
        <v>23.097000000000001</v>
      </c>
      <c r="I1427" s="47">
        <v>8.66</v>
      </c>
      <c r="J1427" s="47">
        <v>2.83</v>
      </c>
      <c r="K1427" s="47">
        <v>0.76</v>
      </c>
      <c r="L1427" s="47">
        <v>107.012</v>
      </c>
      <c r="M1427" s="47">
        <v>3</v>
      </c>
      <c r="N1427" s="47">
        <v>80.277000000000001</v>
      </c>
      <c r="O1427" s="47">
        <v>-26.734999999999999</v>
      </c>
      <c r="P1427" s="38">
        <f t="shared" si="87"/>
        <v>0.53375439203080044</v>
      </c>
      <c r="R1427" s="38">
        <f t="shared" si="88"/>
        <v>0.53375439203080044</v>
      </c>
      <c r="S1427" s="38"/>
      <c r="T1427" s="47">
        <v>65381550.041646317</v>
      </c>
      <c r="U1427" s="47"/>
      <c r="V1427" s="47">
        <f t="shared" ref="V1427:V1490" si="90">IF(F1427="Operational",T1427,0)</f>
        <v>65381550.041646317</v>
      </c>
      <c r="W1427" s="47">
        <f t="shared" si="89"/>
        <v>34897689.492510282</v>
      </c>
      <c r="Z1427" s="54"/>
    </row>
    <row r="1428" spans="5:26" x14ac:dyDescent="0.2">
      <c r="E1428" s="13">
        <v>87394</v>
      </c>
      <c r="F1428" s="13" t="s">
        <v>73</v>
      </c>
      <c r="G1428" s="47">
        <v>0</v>
      </c>
      <c r="H1428" s="47">
        <v>0</v>
      </c>
      <c r="I1428" s="47">
        <v>0</v>
      </c>
      <c r="J1428" s="47">
        <v>0</v>
      </c>
      <c r="K1428" s="47">
        <v>0</v>
      </c>
      <c r="L1428" s="47">
        <v>0</v>
      </c>
      <c r="M1428" s="47">
        <v>3</v>
      </c>
      <c r="N1428" s="47">
        <v>0.51</v>
      </c>
      <c r="O1428" s="47">
        <v>0.51</v>
      </c>
      <c r="P1428" s="38" t="str">
        <f t="shared" ref="P1428:P1491" si="91">IF(L1428=0,"", MAX(((SUMPRODUCT(G1428:K1428,$F$10:$J$10)/L1428)),0.1))</f>
        <v/>
      </c>
      <c r="R1428" s="38">
        <f t="shared" ref="R1428:R1491" si="92">IF(L1428=0,$I$4,P1428)</f>
        <v>0.1</v>
      </c>
      <c r="S1428" s="38"/>
      <c r="T1428" s="47">
        <v>415369.16577898554</v>
      </c>
      <c r="U1428" s="47"/>
      <c r="V1428" s="47">
        <f t="shared" si="90"/>
        <v>415369.16577898554</v>
      </c>
      <c r="W1428" s="47">
        <f t="shared" ref="W1428:W1491" si="93">V1428*R1428</f>
        <v>41536.916577898555</v>
      </c>
      <c r="Z1428" s="54"/>
    </row>
    <row r="1429" spans="5:26" x14ac:dyDescent="0.2">
      <c r="E1429" s="13">
        <v>87393</v>
      </c>
      <c r="F1429" s="13" t="s">
        <v>73</v>
      </c>
      <c r="G1429" s="47">
        <v>0.17499999999999999</v>
      </c>
      <c r="H1429" s="47">
        <v>2.5000000000000001E-2</v>
      </c>
      <c r="I1429" s="47">
        <v>0</v>
      </c>
      <c r="J1429" s="47">
        <v>0</v>
      </c>
      <c r="K1429" s="47">
        <v>0</v>
      </c>
      <c r="L1429" s="47">
        <v>0.19999999999999998</v>
      </c>
      <c r="M1429" s="47">
        <v>3</v>
      </c>
      <c r="N1429" s="47">
        <v>0.15000000000000002</v>
      </c>
      <c r="O1429" s="47">
        <v>-4.9999999999999961E-2</v>
      </c>
      <c r="P1429" s="38">
        <f t="shared" si="91"/>
        <v>0.61562499999999998</v>
      </c>
      <c r="R1429" s="38">
        <f t="shared" si="92"/>
        <v>0.61562499999999998</v>
      </c>
      <c r="S1429" s="38"/>
      <c r="T1429" s="47">
        <v>122167.40169970164</v>
      </c>
      <c r="U1429" s="47"/>
      <c r="V1429" s="47">
        <f t="shared" si="90"/>
        <v>122167.40169970164</v>
      </c>
      <c r="W1429" s="47">
        <f t="shared" si="93"/>
        <v>75209.306671378828</v>
      </c>
      <c r="Z1429" s="54"/>
    </row>
    <row r="1430" spans="5:26" x14ac:dyDescent="0.2">
      <c r="E1430" s="13">
        <v>87392</v>
      </c>
      <c r="F1430" s="13" t="s">
        <v>73</v>
      </c>
      <c r="G1430" s="47">
        <v>0</v>
      </c>
      <c r="H1430" s="47">
        <v>0</v>
      </c>
      <c r="I1430" s="47">
        <v>0</v>
      </c>
      <c r="J1430" s="47">
        <v>0</v>
      </c>
      <c r="K1430" s="47">
        <v>0</v>
      </c>
      <c r="L1430" s="47">
        <v>0</v>
      </c>
      <c r="M1430" s="47">
        <v>3</v>
      </c>
      <c r="N1430" s="47">
        <v>0.57000000000000006</v>
      </c>
      <c r="O1430" s="47">
        <v>0.57000000000000006</v>
      </c>
      <c r="P1430" s="38" t="str">
        <f t="shared" si="91"/>
        <v/>
      </c>
      <c r="R1430" s="38">
        <f t="shared" si="92"/>
        <v>0.1</v>
      </c>
      <c r="S1430" s="38"/>
      <c r="T1430" s="47">
        <v>464236.12645886617</v>
      </c>
      <c r="U1430" s="47"/>
      <c r="V1430" s="47">
        <f t="shared" si="90"/>
        <v>464236.12645886617</v>
      </c>
      <c r="W1430" s="47">
        <f t="shared" si="93"/>
        <v>46423.61264588662</v>
      </c>
      <c r="Z1430" s="54"/>
    </row>
    <row r="1431" spans="5:26" x14ac:dyDescent="0.2">
      <c r="E1431" s="13">
        <v>87391</v>
      </c>
      <c r="F1431" s="13" t="s">
        <v>73</v>
      </c>
      <c r="G1431" s="47">
        <v>1.8</v>
      </c>
      <c r="H1431" s="47">
        <v>0</v>
      </c>
      <c r="I1431" s="47">
        <v>0</v>
      </c>
      <c r="J1431" s="47">
        <v>0</v>
      </c>
      <c r="K1431" s="47">
        <v>0</v>
      </c>
      <c r="L1431" s="47">
        <v>1.8</v>
      </c>
      <c r="M1431" s="47">
        <v>3</v>
      </c>
      <c r="N1431" s="47">
        <v>1.35</v>
      </c>
      <c r="O1431" s="47">
        <v>-0.44999999999999996</v>
      </c>
      <c r="P1431" s="38">
        <f t="shared" si="91"/>
        <v>0.65</v>
      </c>
      <c r="R1431" s="38">
        <f t="shared" si="92"/>
        <v>0.65</v>
      </c>
      <c r="S1431" s="38"/>
      <c r="T1431" s="47">
        <v>1099506.6152973147</v>
      </c>
      <c r="U1431" s="47"/>
      <c r="V1431" s="47">
        <f t="shared" si="90"/>
        <v>1099506.6152973147</v>
      </c>
      <c r="W1431" s="47">
        <f t="shared" si="93"/>
        <v>714679.29994325456</v>
      </c>
      <c r="Z1431" s="54"/>
    </row>
    <row r="1432" spans="5:26" x14ac:dyDescent="0.2">
      <c r="E1432" s="13">
        <v>87389</v>
      </c>
      <c r="F1432" s="13" t="s">
        <v>73</v>
      </c>
      <c r="G1432" s="47">
        <v>0</v>
      </c>
      <c r="H1432" s="47">
        <v>0</v>
      </c>
      <c r="I1432" s="47">
        <v>0</v>
      </c>
      <c r="J1432" s="47">
        <v>0</v>
      </c>
      <c r="K1432" s="47">
        <v>0</v>
      </c>
      <c r="L1432" s="47">
        <v>0</v>
      </c>
      <c r="M1432" s="47">
        <v>0</v>
      </c>
      <c r="N1432" s="47">
        <v>0</v>
      </c>
      <c r="O1432" s="47">
        <v>0</v>
      </c>
      <c r="P1432" s="38" t="str">
        <f t="shared" si="91"/>
        <v/>
      </c>
      <c r="R1432" s="38">
        <f t="shared" si="92"/>
        <v>0.1</v>
      </c>
      <c r="S1432" s="38"/>
      <c r="T1432" s="47">
        <v>244334.80339940329</v>
      </c>
      <c r="U1432" s="47"/>
      <c r="V1432" s="47">
        <f t="shared" si="90"/>
        <v>244334.80339940329</v>
      </c>
      <c r="W1432" s="47">
        <f t="shared" si="93"/>
        <v>24433.480339940332</v>
      </c>
      <c r="Z1432" s="54"/>
    </row>
    <row r="1433" spans="5:26" x14ac:dyDescent="0.2">
      <c r="E1433" s="13">
        <v>87388</v>
      </c>
      <c r="F1433" s="13" t="s">
        <v>73</v>
      </c>
      <c r="G1433" s="47">
        <v>0</v>
      </c>
      <c r="H1433" s="47">
        <v>0</v>
      </c>
      <c r="I1433" s="47">
        <v>0</v>
      </c>
      <c r="J1433" s="47">
        <v>0</v>
      </c>
      <c r="K1433" s="47">
        <v>0</v>
      </c>
      <c r="L1433" s="47">
        <v>0</v>
      </c>
      <c r="M1433" s="47">
        <v>3</v>
      </c>
      <c r="N1433" s="47">
        <v>0.30000000000000004</v>
      </c>
      <c r="O1433" s="47">
        <v>0.30000000000000004</v>
      </c>
      <c r="P1433" s="38" t="str">
        <f t="shared" si="91"/>
        <v/>
      </c>
      <c r="R1433" s="38">
        <f t="shared" si="92"/>
        <v>0.1</v>
      </c>
      <c r="S1433" s="38"/>
      <c r="T1433" s="47">
        <v>244334.80339940329</v>
      </c>
      <c r="U1433" s="47"/>
      <c r="V1433" s="47">
        <f t="shared" si="90"/>
        <v>244334.80339940329</v>
      </c>
      <c r="W1433" s="47">
        <f t="shared" si="93"/>
        <v>24433.480339940332</v>
      </c>
      <c r="Z1433" s="54"/>
    </row>
    <row r="1434" spans="5:26" x14ac:dyDescent="0.2">
      <c r="E1434" s="13">
        <v>87387</v>
      </c>
      <c r="F1434" s="13" t="s">
        <v>73</v>
      </c>
      <c r="G1434" s="47">
        <v>0</v>
      </c>
      <c r="H1434" s="47">
        <v>0</v>
      </c>
      <c r="I1434" s="47">
        <v>0</v>
      </c>
      <c r="J1434" s="47">
        <v>0</v>
      </c>
      <c r="K1434" s="47">
        <v>0</v>
      </c>
      <c r="L1434" s="47">
        <v>0</v>
      </c>
      <c r="M1434" s="47">
        <v>0</v>
      </c>
      <c r="N1434" s="47">
        <v>0</v>
      </c>
      <c r="O1434" s="47">
        <v>0</v>
      </c>
      <c r="P1434" s="38" t="str">
        <f t="shared" si="91"/>
        <v/>
      </c>
      <c r="R1434" s="38">
        <f t="shared" si="92"/>
        <v>0.1</v>
      </c>
      <c r="S1434" s="38"/>
      <c r="T1434" s="47">
        <v>3909356.8543904526</v>
      </c>
      <c r="U1434" s="47"/>
      <c r="V1434" s="47">
        <f t="shared" si="90"/>
        <v>3909356.8543904526</v>
      </c>
      <c r="W1434" s="47">
        <f t="shared" si="93"/>
        <v>390935.68543904531</v>
      </c>
      <c r="Z1434" s="54"/>
    </row>
    <row r="1435" spans="5:26" x14ac:dyDescent="0.2">
      <c r="E1435" s="13">
        <v>87386</v>
      </c>
      <c r="F1435" s="13" t="s">
        <v>73</v>
      </c>
      <c r="G1435" s="47">
        <v>0</v>
      </c>
      <c r="H1435" s="47">
        <v>0</v>
      </c>
      <c r="I1435" s="47">
        <v>0</v>
      </c>
      <c r="J1435" s="47">
        <v>0</v>
      </c>
      <c r="K1435" s="47">
        <v>0</v>
      </c>
      <c r="L1435" s="47">
        <v>0</v>
      </c>
      <c r="M1435" s="47">
        <v>0</v>
      </c>
      <c r="N1435" s="47">
        <v>0</v>
      </c>
      <c r="O1435" s="47">
        <v>0</v>
      </c>
      <c r="P1435" s="38" t="str">
        <f t="shared" si="91"/>
        <v/>
      </c>
      <c r="R1435" s="38">
        <f t="shared" si="92"/>
        <v>0.1</v>
      </c>
      <c r="S1435" s="38"/>
      <c r="T1435" s="47">
        <v>122167.40169970164</v>
      </c>
      <c r="U1435" s="47"/>
      <c r="V1435" s="47">
        <f t="shared" si="90"/>
        <v>122167.40169970164</v>
      </c>
      <c r="W1435" s="47">
        <f t="shared" si="93"/>
        <v>12216.740169970166</v>
      </c>
      <c r="Z1435" s="54"/>
    </row>
    <row r="1436" spans="5:26" x14ac:dyDescent="0.2">
      <c r="E1436" s="13">
        <v>87385</v>
      </c>
      <c r="F1436" s="13" t="s">
        <v>73</v>
      </c>
      <c r="G1436" s="47">
        <v>0.52</v>
      </c>
      <c r="H1436" s="47">
        <v>0.88</v>
      </c>
      <c r="I1436" s="47">
        <v>0</v>
      </c>
      <c r="J1436" s="47">
        <v>0</v>
      </c>
      <c r="K1436" s="47">
        <v>0</v>
      </c>
      <c r="L1436" s="47">
        <v>1.4</v>
      </c>
      <c r="M1436" s="47">
        <v>3</v>
      </c>
      <c r="N1436" s="47">
        <v>1.0499999999999998</v>
      </c>
      <c r="O1436" s="47">
        <v>-0.35000000000000009</v>
      </c>
      <c r="P1436" s="38">
        <f t="shared" si="91"/>
        <v>0.4771428571428572</v>
      </c>
      <c r="R1436" s="38">
        <f t="shared" si="92"/>
        <v>0.4771428571428572</v>
      </c>
      <c r="S1436" s="38"/>
      <c r="T1436" s="47">
        <v>855171.81189791125</v>
      </c>
      <c r="U1436" s="47"/>
      <c r="V1436" s="47">
        <f t="shared" si="90"/>
        <v>855171.81189791125</v>
      </c>
      <c r="W1436" s="47">
        <f t="shared" si="93"/>
        <v>408039.12167700339</v>
      </c>
      <c r="Z1436" s="54"/>
    </row>
    <row r="1437" spans="5:26" x14ac:dyDescent="0.2">
      <c r="E1437" s="13">
        <v>87381</v>
      </c>
      <c r="F1437" s="13" t="s">
        <v>73</v>
      </c>
      <c r="G1437" s="47">
        <v>0.13200000000000001</v>
      </c>
      <c r="H1437" s="47">
        <v>0</v>
      </c>
      <c r="I1437" s="47">
        <v>0</v>
      </c>
      <c r="J1437" s="47">
        <v>0</v>
      </c>
      <c r="K1437" s="47">
        <v>0</v>
      </c>
      <c r="L1437" s="47">
        <v>0.13200000000000001</v>
      </c>
      <c r="M1437" s="47">
        <v>3</v>
      </c>
      <c r="N1437" s="47">
        <v>9.9000000000000005E-2</v>
      </c>
      <c r="O1437" s="47">
        <v>-3.3000000000000002E-2</v>
      </c>
      <c r="P1437" s="38">
        <f t="shared" si="91"/>
        <v>0.65</v>
      </c>
      <c r="R1437" s="38">
        <f t="shared" si="92"/>
        <v>0.65</v>
      </c>
      <c r="S1437" s="38"/>
      <c r="T1437" s="47">
        <v>80630.485121803067</v>
      </c>
      <c r="U1437" s="47"/>
      <c r="V1437" s="47">
        <f t="shared" si="90"/>
        <v>80630.485121803067</v>
      </c>
      <c r="W1437" s="47">
        <f t="shared" si="93"/>
        <v>52409.815329171994</v>
      </c>
      <c r="Z1437" s="54"/>
    </row>
    <row r="1438" spans="5:26" x14ac:dyDescent="0.2">
      <c r="E1438" s="13">
        <v>87380</v>
      </c>
      <c r="F1438" s="13" t="s">
        <v>73</v>
      </c>
      <c r="G1438" s="47">
        <v>0.6</v>
      </c>
      <c r="H1438" s="47">
        <v>0</v>
      </c>
      <c r="I1438" s="47">
        <v>0</v>
      </c>
      <c r="J1438" s="47">
        <v>0</v>
      </c>
      <c r="K1438" s="47">
        <v>0</v>
      </c>
      <c r="L1438" s="47">
        <v>0.6</v>
      </c>
      <c r="M1438" s="47">
        <v>3</v>
      </c>
      <c r="N1438" s="47">
        <v>0.44999999999999996</v>
      </c>
      <c r="O1438" s="47">
        <v>-0.15000000000000002</v>
      </c>
      <c r="P1438" s="38">
        <f t="shared" si="91"/>
        <v>0.65</v>
      </c>
      <c r="R1438" s="38">
        <f t="shared" si="92"/>
        <v>0.65</v>
      </c>
      <c r="S1438" s="38"/>
      <c r="T1438" s="47">
        <v>366502.20509910485</v>
      </c>
      <c r="U1438" s="47"/>
      <c r="V1438" s="47">
        <f t="shared" si="90"/>
        <v>366502.20509910485</v>
      </c>
      <c r="W1438" s="47">
        <f t="shared" si="93"/>
        <v>238226.43331441816</v>
      </c>
      <c r="Z1438" s="54"/>
    </row>
    <row r="1439" spans="5:26" x14ac:dyDescent="0.2">
      <c r="E1439" s="13">
        <v>87379</v>
      </c>
      <c r="F1439" s="13" t="s">
        <v>73</v>
      </c>
      <c r="G1439" s="47">
        <v>0</v>
      </c>
      <c r="H1439" s="47">
        <v>0</v>
      </c>
      <c r="I1439" s="47">
        <v>0</v>
      </c>
      <c r="J1439" s="47">
        <v>0</v>
      </c>
      <c r="K1439" s="47">
        <v>0</v>
      </c>
      <c r="L1439" s="47">
        <v>0</v>
      </c>
      <c r="M1439" s="47">
        <v>3</v>
      </c>
      <c r="N1439" s="47">
        <v>0.57000000000000006</v>
      </c>
      <c r="O1439" s="47">
        <v>0.57000000000000006</v>
      </c>
      <c r="P1439" s="38" t="str">
        <f t="shared" si="91"/>
        <v/>
      </c>
      <c r="R1439" s="38">
        <f t="shared" si="92"/>
        <v>0.1</v>
      </c>
      <c r="S1439" s="38"/>
      <c r="T1439" s="47">
        <v>464236.12645886617</v>
      </c>
      <c r="U1439" s="47"/>
      <c r="V1439" s="47">
        <f t="shared" si="90"/>
        <v>464236.12645886617</v>
      </c>
      <c r="W1439" s="47">
        <f t="shared" si="93"/>
        <v>46423.61264588662</v>
      </c>
      <c r="Z1439" s="54"/>
    </row>
    <row r="1440" spans="5:26" x14ac:dyDescent="0.2">
      <c r="E1440" s="13">
        <v>87378</v>
      </c>
      <c r="F1440" s="13" t="s">
        <v>73</v>
      </c>
      <c r="G1440" s="47">
        <v>2.7480000000000002</v>
      </c>
      <c r="H1440" s="47">
        <v>1.1379999999999999</v>
      </c>
      <c r="I1440" s="47">
        <v>0.28599999999999998</v>
      </c>
      <c r="J1440" s="47">
        <v>0.36</v>
      </c>
      <c r="K1440" s="47">
        <v>0</v>
      </c>
      <c r="L1440" s="47">
        <v>4.532</v>
      </c>
      <c r="M1440" s="47">
        <v>3</v>
      </c>
      <c r="N1440" s="47">
        <v>3.399</v>
      </c>
      <c r="O1440" s="47">
        <v>-1.133</v>
      </c>
      <c r="P1440" s="38">
        <f t="shared" si="91"/>
        <v>0.50728155339805836</v>
      </c>
      <c r="R1440" s="38">
        <f t="shared" si="92"/>
        <v>0.50728155339805836</v>
      </c>
      <c r="S1440" s="38"/>
      <c r="T1440" s="47">
        <v>2768313.322515239</v>
      </c>
      <c r="U1440" s="47"/>
      <c r="V1440" s="47">
        <f t="shared" si="90"/>
        <v>2768313.322515239</v>
      </c>
      <c r="W1440" s="47">
        <f t="shared" si="93"/>
        <v>1404314.2825380706</v>
      </c>
      <c r="Z1440" s="54"/>
    </row>
    <row r="1441" spans="5:26" x14ac:dyDescent="0.2">
      <c r="E1441" s="13">
        <v>87377</v>
      </c>
      <c r="F1441" s="13" t="s">
        <v>73</v>
      </c>
      <c r="G1441" s="47">
        <v>1.1000000000000001</v>
      </c>
      <c r="H1441" s="47">
        <v>1.5</v>
      </c>
      <c r="I1441" s="47">
        <v>0</v>
      </c>
      <c r="J1441" s="47">
        <v>0</v>
      </c>
      <c r="K1441" s="47">
        <v>0</v>
      </c>
      <c r="L1441" s="47">
        <v>2.6</v>
      </c>
      <c r="M1441" s="47">
        <v>3</v>
      </c>
      <c r="N1441" s="47">
        <v>1.9500000000000002</v>
      </c>
      <c r="O1441" s="47">
        <v>-0.64999999999999991</v>
      </c>
      <c r="P1441" s="38">
        <f t="shared" si="91"/>
        <v>0.49134615384615388</v>
      </c>
      <c r="R1441" s="38">
        <f t="shared" si="92"/>
        <v>0.49134615384615388</v>
      </c>
      <c r="S1441" s="38"/>
      <c r="T1441" s="47">
        <v>1588176.2220961212</v>
      </c>
      <c r="U1441" s="47"/>
      <c r="V1441" s="47">
        <f t="shared" si="90"/>
        <v>1588176.2220961212</v>
      </c>
      <c r="W1441" s="47">
        <f t="shared" si="93"/>
        <v>780344.27835684421</v>
      </c>
      <c r="Z1441" s="54"/>
    </row>
    <row r="1442" spans="5:26" x14ac:dyDescent="0.2">
      <c r="E1442" s="13">
        <v>87376</v>
      </c>
      <c r="F1442" s="13" t="s">
        <v>73</v>
      </c>
      <c r="G1442" s="47">
        <v>0</v>
      </c>
      <c r="H1442" s="47">
        <v>0</v>
      </c>
      <c r="I1442" s="47">
        <v>0</v>
      </c>
      <c r="J1442" s="47">
        <v>0</v>
      </c>
      <c r="K1442" s="47">
        <v>0</v>
      </c>
      <c r="L1442" s="47">
        <v>0</v>
      </c>
      <c r="M1442" s="47">
        <v>3</v>
      </c>
      <c r="N1442" s="47">
        <v>0.51</v>
      </c>
      <c r="O1442" s="47">
        <v>0.51</v>
      </c>
      <c r="P1442" s="38" t="str">
        <f t="shared" si="91"/>
        <v/>
      </c>
      <c r="R1442" s="38">
        <f t="shared" si="92"/>
        <v>0.1</v>
      </c>
      <c r="S1442" s="38"/>
      <c r="T1442" s="47">
        <v>415369.16577898554</v>
      </c>
      <c r="U1442" s="47"/>
      <c r="V1442" s="47">
        <f t="shared" si="90"/>
        <v>415369.16577898554</v>
      </c>
      <c r="W1442" s="47">
        <f t="shared" si="93"/>
        <v>41536.916577898555</v>
      </c>
      <c r="Z1442" s="54"/>
    </row>
    <row r="1443" spans="5:26" x14ac:dyDescent="0.2">
      <c r="E1443" s="13">
        <v>87375</v>
      </c>
      <c r="F1443" s="13" t="s">
        <v>73</v>
      </c>
      <c r="G1443" s="47">
        <v>0</v>
      </c>
      <c r="H1443" s="47">
        <v>0</v>
      </c>
      <c r="I1443" s="47">
        <v>0</v>
      </c>
      <c r="J1443" s="47">
        <v>0</v>
      </c>
      <c r="K1443" s="47">
        <v>0</v>
      </c>
      <c r="L1443" s="47">
        <v>0</v>
      </c>
      <c r="M1443" s="47">
        <v>3</v>
      </c>
      <c r="N1443" s="47">
        <v>0.30000000000000004</v>
      </c>
      <c r="O1443" s="47">
        <v>0.30000000000000004</v>
      </c>
      <c r="P1443" s="38" t="str">
        <f t="shared" si="91"/>
        <v/>
      </c>
      <c r="R1443" s="38">
        <f t="shared" si="92"/>
        <v>0.1</v>
      </c>
      <c r="S1443" s="38"/>
      <c r="T1443" s="47">
        <v>244334.80339940329</v>
      </c>
      <c r="U1443" s="47"/>
      <c r="V1443" s="47">
        <f t="shared" si="90"/>
        <v>244334.80339940329</v>
      </c>
      <c r="W1443" s="47">
        <f t="shared" si="93"/>
        <v>24433.480339940332</v>
      </c>
      <c r="Z1443" s="54"/>
    </row>
    <row r="1444" spans="5:26" x14ac:dyDescent="0.2">
      <c r="E1444" s="13">
        <v>87374</v>
      </c>
      <c r="F1444" s="13" t="s">
        <v>73</v>
      </c>
      <c r="G1444" s="47">
        <v>6.28</v>
      </c>
      <c r="H1444" s="47">
        <v>0.1</v>
      </c>
      <c r="I1444" s="47">
        <v>0</v>
      </c>
      <c r="J1444" s="47">
        <v>0</v>
      </c>
      <c r="K1444" s="47">
        <v>0</v>
      </c>
      <c r="L1444" s="47">
        <v>6.38</v>
      </c>
      <c r="M1444" s="47">
        <v>3</v>
      </c>
      <c r="N1444" s="47">
        <v>4.8000000000000007</v>
      </c>
      <c r="O1444" s="47">
        <v>-1.5799999999999992</v>
      </c>
      <c r="P1444" s="38">
        <f t="shared" si="91"/>
        <v>0.64568965517241383</v>
      </c>
      <c r="R1444" s="38">
        <f t="shared" si="92"/>
        <v>0.64568965517241383</v>
      </c>
      <c r="S1444" s="38"/>
      <c r="T1444" s="47">
        <v>4852700.6336140838</v>
      </c>
      <c r="U1444" s="47"/>
      <c r="V1444" s="47">
        <f t="shared" si="90"/>
        <v>4852700.6336140838</v>
      </c>
      <c r="W1444" s="47">
        <f t="shared" si="93"/>
        <v>3133338.5987732317</v>
      </c>
      <c r="Z1444" s="54"/>
    </row>
    <row r="1445" spans="5:26" x14ac:dyDescent="0.2">
      <c r="E1445" s="13">
        <v>87373</v>
      </c>
      <c r="F1445" s="13" t="s">
        <v>73</v>
      </c>
      <c r="G1445" s="47">
        <v>0</v>
      </c>
      <c r="H1445" s="47">
        <v>0</v>
      </c>
      <c r="I1445" s="47">
        <v>0</v>
      </c>
      <c r="J1445" s="47">
        <v>0</v>
      </c>
      <c r="K1445" s="47">
        <v>0</v>
      </c>
      <c r="L1445" s="47">
        <v>0</v>
      </c>
      <c r="M1445" s="47">
        <v>3</v>
      </c>
      <c r="N1445" s="47">
        <v>0.30000000000000004</v>
      </c>
      <c r="O1445" s="47">
        <v>0.30000000000000004</v>
      </c>
      <c r="P1445" s="38" t="str">
        <f t="shared" si="91"/>
        <v/>
      </c>
      <c r="R1445" s="38">
        <f t="shared" si="92"/>
        <v>0.1</v>
      </c>
      <c r="S1445" s="38"/>
      <c r="T1445" s="47">
        <v>244334.80339940329</v>
      </c>
      <c r="U1445" s="47"/>
      <c r="V1445" s="47">
        <f t="shared" si="90"/>
        <v>244334.80339940329</v>
      </c>
      <c r="W1445" s="47">
        <f t="shared" si="93"/>
        <v>24433.480339940332</v>
      </c>
      <c r="Z1445" s="54"/>
    </row>
    <row r="1446" spans="5:26" x14ac:dyDescent="0.2">
      <c r="E1446" s="13">
        <v>87372</v>
      </c>
      <c r="F1446" s="13" t="s">
        <v>73</v>
      </c>
      <c r="G1446" s="47">
        <v>4.0179999999999998</v>
      </c>
      <c r="H1446" s="47">
        <v>0.26200000000000001</v>
      </c>
      <c r="I1446" s="47">
        <v>0.04</v>
      </c>
      <c r="J1446" s="47">
        <v>0.04</v>
      </c>
      <c r="K1446" s="47">
        <v>0.04</v>
      </c>
      <c r="L1446" s="47">
        <v>4.3999999999999995</v>
      </c>
      <c r="M1446" s="47">
        <v>3</v>
      </c>
      <c r="N1446" s="47">
        <v>3.3000000000000003</v>
      </c>
      <c r="O1446" s="47">
        <v>-1.0999999999999992</v>
      </c>
      <c r="P1446" s="38">
        <f t="shared" si="91"/>
        <v>0.61930681818181832</v>
      </c>
      <c r="R1446" s="38">
        <f t="shared" si="92"/>
        <v>0.61930681818181832</v>
      </c>
      <c r="S1446" s="38"/>
      <c r="T1446" s="47">
        <v>2687682.8373934361</v>
      </c>
      <c r="U1446" s="47"/>
      <c r="V1446" s="47">
        <f t="shared" si="90"/>
        <v>2687682.8373934361</v>
      </c>
      <c r="W1446" s="47">
        <f t="shared" si="93"/>
        <v>1664500.3063080104</v>
      </c>
      <c r="Z1446" s="54"/>
    </row>
    <row r="1447" spans="5:26" x14ac:dyDescent="0.2">
      <c r="E1447" s="13">
        <v>87371</v>
      </c>
      <c r="F1447" s="13" t="s">
        <v>73</v>
      </c>
      <c r="G1447" s="47">
        <v>1.865</v>
      </c>
      <c r="H1447" s="47">
        <v>0.33300000000000002</v>
      </c>
      <c r="I1447" s="47">
        <v>0.09</v>
      </c>
      <c r="J1447" s="47">
        <v>0.122</v>
      </c>
      <c r="K1447" s="47">
        <v>0.39</v>
      </c>
      <c r="L1447" s="47">
        <v>2.8</v>
      </c>
      <c r="M1447" s="47">
        <v>3</v>
      </c>
      <c r="N1447" s="47">
        <v>2.0999999999999996</v>
      </c>
      <c r="O1447" s="47">
        <v>-0.70000000000000018</v>
      </c>
      <c r="P1447" s="38">
        <f t="shared" si="91"/>
        <v>0.50145535714285716</v>
      </c>
      <c r="R1447" s="38">
        <f t="shared" si="92"/>
        <v>0.50145535714285716</v>
      </c>
      <c r="S1447" s="38"/>
      <c r="T1447" s="47">
        <v>1710343.6237958225</v>
      </c>
      <c r="U1447" s="47"/>
      <c r="V1447" s="47">
        <f t="shared" si="90"/>
        <v>1710343.6237958225</v>
      </c>
      <c r="W1447" s="47">
        <f t="shared" si="93"/>
        <v>857660.97270754271</v>
      </c>
      <c r="Z1447" s="54"/>
    </row>
    <row r="1448" spans="5:26" x14ac:dyDescent="0.2">
      <c r="E1448" s="13">
        <v>87370</v>
      </c>
      <c r="F1448" s="13" t="s">
        <v>73</v>
      </c>
      <c r="G1448" s="47">
        <v>33.94</v>
      </c>
      <c r="H1448" s="47">
        <v>9.52</v>
      </c>
      <c r="I1448" s="47">
        <v>2.97</v>
      </c>
      <c r="J1448" s="47">
        <v>0</v>
      </c>
      <c r="K1448" s="47">
        <v>2.57</v>
      </c>
      <c r="L1448" s="47">
        <v>48.999999999999993</v>
      </c>
      <c r="M1448" s="47">
        <v>3</v>
      </c>
      <c r="N1448" s="47">
        <v>36.75</v>
      </c>
      <c r="O1448" s="47">
        <v>-12.249999999999993</v>
      </c>
      <c r="P1448" s="38">
        <f t="shared" si="91"/>
        <v>0.53893367346938781</v>
      </c>
      <c r="R1448" s="38">
        <f t="shared" si="92"/>
        <v>0.53893367346938781</v>
      </c>
      <c r="S1448" s="38"/>
      <c r="T1448" s="47">
        <v>29931013.416426901</v>
      </c>
      <c r="U1448" s="47"/>
      <c r="V1448" s="47">
        <f t="shared" si="90"/>
        <v>29931013.416426901</v>
      </c>
      <c r="W1448" s="47">
        <f t="shared" si="93"/>
        <v>16130831.011176482</v>
      </c>
      <c r="Z1448" s="54"/>
    </row>
    <row r="1449" spans="5:26" x14ac:dyDescent="0.2">
      <c r="E1449" s="13">
        <v>87369</v>
      </c>
      <c r="F1449" s="13" t="s">
        <v>73</v>
      </c>
      <c r="G1449" s="47">
        <v>0.26</v>
      </c>
      <c r="H1449" s="47">
        <v>0.14000000000000001</v>
      </c>
      <c r="I1449" s="47">
        <v>0</v>
      </c>
      <c r="J1449" s="47">
        <v>0</v>
      </c>
      <c r="K1449" s="47">
        <v>0</v>
      </c>
      <c r="L1449" s="47">
        <v>0.4</v>
      </c>
      <c r="M1449" s="47">
        <v>3</v>
      </c>
      <c r="N1449" s="47">
        <v>0.30000000000000004</v>
      </c>
      <c r="O1449" s="47">
        <v>-9.9999999999999978E-2</v>
      </c>
      <c r="P1449" s="38">
        <f t="shared" si="91"/>
        <v>0.55375000000000008</v>
      </c>
      <c r="R1449" s="38">
        <f t="shared" si="92"/>
        <v>0.55375000000000008</v>
      </c>
      <c r="S1449" s="38"/>
      <c r="T1449" s="47">
        <v>244334.80339940329</v>
      </c>
      <c r="U1449" s="47"/>
      <c r="V1449" s="47">
        <f t="shared" si="90"/>
        <v>244334.80339940329</v>
      </c>
      <c r="W1449" s="47">
        <f t="shared" si="93"/>
        <v>135300.39738241959</v>
      </c>
      <c r="Z1449" s="54"/>
    </row>
    <row r="1450" spans="5:26" x14ac:dyDescent="0.2">
      <c r="E1450" s="13">
        <v>87368</v>
      </c>
      <c r="F1450" s="13" t="s">
        <v>73</v>
      </c>
      <c r="G1450" s="47">
        <v>0</v>
      </c>
      <c r="H1450" s="47">
        <v>0</v>
      </c>
      <c r="I1450" s="47">
        <v>0</v>
      </c>
      <c r="J1450" s="47">
        <v>0</v>
      </c>
      <c r="K1450" s="47">
        <v>0</v>
      </c>
      <c r="L1450" s="47">
        <v>0</v>
      </c>
      <c r="M1450" s="47">
        <v>3</v>
      </c>
      <c r="N1450" s="47">
        <v>0.15000000000000002</v>
      </c>
      <c r="O1450" s="47">
        <v>0.15000000000000002</v>
      </c>
      <c r="P1450" s="38" t="str">
        <f t="shared" si="91"/>
        <v/>
      </c>
      <c r="R1450" s="38">
        <f t="shared" si="92"/>
        <v>0.1</v>
      </c>
      <c r="S1450" s="38"/>
      <c r="T1450" s="47">
        <v>122167.40169970164</v>
      </c>
      <c r="U1450" s="47"/>
      <c r="V1450" s="47">
        <f t="shared" si="90"/>
        <v>122167.40169970164</v>
      </c>
      <c r="W1450" s="47">
        <f t="shared" si="93"/>
        <v>12216.740169970166</v>
      </c>
      <c r="Z1450" s="54"/>
    </row>
    <row r="1451" spans="5:26" x14ac:dyDescent="0.2">
      <c r="E1451" s="13">
        <v>87367</v>
      </c>
      <c r="F1451" s="13" t="s">
        <v>73</v>
      </c>
      <c r="G1451" s="47">
        <v>0</v>
      </c>
      <c r="H1451" s="47">
        <v>0</v>
      </c>
      <c r="I1451" s="47">
        <v>0</v>
      </c>
      <c r="J1451" s="47">
        <v>0</v>
      </c>
      <c r="K1451" s="47">
        <v>0</v>
      </c>
      <c r="L1451" s="47">
        <v>0</v>
      </c>
      <c r="M1451" s="47">
        <v>3</v>
      </c>
      <c r="N1451" s="47">
        <v>0.45930000000000004</v>
      </c>
      <c r="O1451" s="47">
        <v>0.45930000000000004</v>
      </c>
      <c r="P1451" s="38" t="str">
        <f t="shared" si="91"/>
        <v/>
      </c>
      <c r="R1451" s="38">
        <f t="shared" si="92"/>
        <v>0.1</v>
      </c>
      <c r="S1451" s="38"/>
      <c r="T1451" s="47">
        <v>374076.58400448639</v>
      </c>
      <c r="U1451" s="47"/>
      <c r="V1451" s="47">
        <f t="shared" si="90"/>
        <v>374076.58400448639</v>
      </c>
      <c r="W1451" s="47">
        <f t="shared" si="93"/>
        <v>37407.658400448643</v>
      </c>
      <c r="Z1451" s="54"/>
    </row>
    <row r="1452" spans="5:26" x14ac:dyDescent="0.2">
      <c r="E1452" s="13">
        <v>87365</v>
      </c>
      <c r="F1452" s="13" t="s">
        <v>73</v>
      </c>
      <c r="G1452" s="47">
        <v>9.6000000000000002E-2</v>
      </c>
      <c r="H1452" s="47">
        <v>0</v>
      </c>
      <c r="I1452" s="47">
        <v>0</v>
      </c>
      <c r="J1452" s="47">
        <v>0</v>
      </c>
      <c r="K1452" s="47">
        <v>0</v>
      </c>
      <c r="L1452" s="47">
        <v>9.6000000000000002E-2</v>
      </c>
      <c r="M1452" s="47">
        <v>3</v>
      </c>
      <c r="N1452" s="47">
        <v>7.2000000000000008E-2</v>
      </c>
      <c r="O1452" s="47">
        <v>-2.3999999999999994E-2</v>
      </c>
      <c r="P1452" s="38">
        <f t="shared" si="91"/>
        <v>0.65</v>
      </c>
      <c r="R1452" s="38">
        <f t="shared" si="92"/>
        <v>0.65</v>
      </c>
      <c r="S1452" s="38"/>
      <c r="T1452" s="47">
        <v>58640.352815856779</v>
      </c>
      <c r="U1452" s="47"/>
      <c r="V1452" s="47">
        <f t="shared" si="90"/>
        <v>58640.352815856779</v>
      </c>
      <c r="W1452" s="47">
        <f t="shared" si="93"/>
        <v>38116.229330306909</v>
      </c>
      <c r="Z1452" s="54"/>
    </row>
    <row r="1453" spans="5:26" x14ac:dyDescent="0.2">
      <c r="E1453" s="13">
        <v>87364</v>
      </c>
      <c r="F1453" s="13" t="s">
        <v>73</v>
      </c>
      <c r="G1453" s="47">
        <v>0.1318</v>
      </c>
      <c r="H1453" s="47">
        <v>0</v>
      </c>
      <c r="I1453" s="47">
        <v>0</v>
      </c>
      <c r="J1453" s="47">
        <v>0</v>
      </c>
      <c r="K1453" s="47">
        <v>0</v>
      </c>
      <c r="L1453" s="47">
        <v>0.1318</v>
      </c>
      <c r="M1453" s="47">
        <v>3</v>
      </c>
      <c r="N1453" s="47">
        <v>0.19769999999999999</v>
      </c>
      <c r="O1453" s="47">
        <v>6.5899999999999986E-2</v>
      </c>
      <c r="P1453" s="38">
        <f t="shared" si="91"/>
        <v>0.65</v>
      </c>
      <c r="R1453" s="38">
        <f t="shared" si="92"/>
        <v>0.65</v>
      </c>
      <c r="S1453" s="38"/>
      <c r="T1453" s="47">
        <v>161016.63544020674</v>
      </c>
      <c r="U1453" s="47"/>
      <c r="V1453" s="47">
        <f t="shared" si="90"/>
        <v>161016.63544020674</v>
      </c>
      <c r="W1453" s="47">
        <f t="shared" si="93"/>
        <v>104660.81303613438</v>
      </c>
      <c r="Z1453" s="54"/>
    </row>
    <row r="1454" spans="5:26" x14ac:dyDescent="0.2">
      <c r="E1454" s="13">
        <v>87363</v>
      </c>
      <c r="F1454" s="13" t="s">
        <v>73</v>
      </c>
      <c r="G1454" s="47">
        <v>0</v>
      </c>
      <c r="H1454" s="47">
        <v>0</v>
      </c>
      <c r="I1454" s="47">
        <v>0</v>
      </c>
      <c r="J1454" s="47">
        <v>0</v>
      </c>
      <c r="K1454" s="47">
        <v>0</v>
      </c>
      <c r="L1454" s="47">
        <v>0</v>
      </c>
      <c r="M1454" s="47">
        <v>3</v>
      </c>
      <c r="N1454" s="47">
        <v>0.14100000000000001</v>
      </c>
      <c r="O1454" s="47">
        <v>0.14100000000000001</v>
      </c>
      <c r="P1454" s="38" t="str">
        <f t="shared" si="91"/>
        <v/>
      </c>
      <c r="R1454" s="38">
        <f t="shared" si="92"/>
        <v>0.1</v>
      </c>
      <c r="S1454" s="38"/>
      <c r="T1454" s="47">
        <v>114837.35759771953</v>
      </c>
      <c r="U1454" s="47"/>
      <c r="V1454" s="47">
        <f t="shared" si="90"/>
        <v>114837.35759771953</v>
      </c>
      <c r="W1454" s="47">
        <f t="shared" si="93"/>
        <v>11483.735759771953</v>
      </c>
      <c r="Z1454" s="54"/>
    </row>
    <row r="1455" spans="5:26" x14ac:dyDescent="0.2">
      <c r="E1455" s="13">
        <v>87362</v>
      </c>
      <c r="F1455" s="13" t="s">
        <v>73</v>
      </c>
      <c r="G1455" s="47">
        <v>0</v>
      </c>
      <c r="H1455" s="47">
        <v>0</v>
      </c>
      <c r="I1455" s="47">
        <v>0</v>
      </c>
      <c r="J1455" s="47">
        <v>0</v>
      </c>
      <c r="K1455" s="47">
        <v>0</v>
      </c>
      <c r="L1455" s="47">
        <v>0</v>
      </c>
      <c r="M1455" s="47">
        <v>3</v>
      </c>
      <c r="N1455" s="47">
        <v>0.15000000000000002</v>
      </c>
      <c r="O1455" s="47">
        <v>0.15000000000000002</v>
      </c>
      <c r="P1455" s="38" t="str">
        <f t="shared" si="91"/>
        <v/>
      </c>
      <c r="R1455" s="38">
        <f t="shared" si="92"/>
        <v>0.1</v>
      </c>
      <c r="S1455" s="38"/>
      <c r="T1455" s="47">
        <v>122167.40169970164</v>
      </c>
      <c r="U1455" s="47"/>
      <c r="V1455" s="47">
        <f t="shared" si="90"/>
        <v>122167.40169970164</v>
      </c>
      <c r="W1455" s="47">
        <f t="shared" si="93"/>
        <v>12216.740169970166</v>
      </c>
      <c r="Z1455" s="54"/>
    </row>
    <row r="1456" spans="5:26" x14ac:dyDescent="0.2">
      <c r="E1456" s="13">
        <v>87361</v>
      </c>
      <c r="F1456" s="13" t="s">
        <v>73</v>
      </c>
      <c r="G1456" s="47">
        <v>1.1107</v>
      </c>
      <c r="H1456" s="47">
        <v>0.92889999999999995</v>
      </c>
      <c r="I1456" s="47">
        <v>0</v>
      </c>
      <c r="J1456" s="47">
        <v>0</v>
      </c>
      <c r="K1456" s="47">
        <v>0</v>
      </c>
      <c r="L1456" s="47">
        <v>2.0396000000000001</v>
      </c>
      <c r="M1456" s="47">
        <v>3</v>
      </c>
      <c r="N1456" s="47">
        <v>1.5297000000000001</v>
      </c>
      <c r="O1456" s="47">
        <v>-0.50990000000000002</v>
      </c>
      <c r="P1456" s="38">
        <f t="shared" si="91"/>
        <v>0.5247560796234555</v>
      </c>
      <c r="R1456" s="38">
        <f t="shared" si="92"/>
        <v>0.5247560796234555</v>
      </c>
      <c r="S1456" s="38"/>
      <c r="T1456" s="47">
        <v>1245863.1625335573</v>
      </c>
      <c r="U1456" s="47"/>
      <c r="V1456" s="47">
        <f t="shared" si="90"/>
        <v>1245863.1625335573</v>
      </c>
      <c r="W1456" s="47">
        <f t="shared" si="93"/>
        <v>653774.26891838945</v>
      </c>
      <c r="Z1456" s="54"/>
    </row>
    <row r="1457" spans="5:26" x14ac:dyDescent="0.2">
      <c r="E1457" s="13">
        <v>87360</v>
      </c>
      <c r="F1457" s="13" t="s">
        <v>73</v>
      </c>
      <c r="G1457" s="47">
        <v>0.2</v>
      </c>
      <c r="H1457" s="47">
        <v>0</v>
      </c>
      <c r="I1457" s="47">
        <v>0</v>
      </c>
      <c r="J1457" s="47">
        <v>0</v>
      </c>
      <c r="K1457" s="47">
        <v>0</v>
      </c>
      <c r="L1457" s="47">
        <v>0.2</v>
      </c>
      <c r="M1457" s="47">
        <v>3</v>
      </c>
      <c r="N1457" s="47">
        <v>0.15000000000000002</v>
      </c>
      <c r="O1457" s="47">
        <v>-4.9999999999999989E-2</v>
      </c>
      <c r="P1457" s="38">
        <f t="shared" si="91"/>
        <v>0.65</v>
      </c>
      <c r="R1457" s="38">
        <f t="shared" si="92"/>
        <v>0.65</v>
      </c>
      <c r="S1457" s="38"/>
      <c r="T1457" s="47">
        <v>122167.40169970164</v>
      </c>
      <c r="U1457" s="47"/>
      <c r="V1457" s="47">
        <f t="shared" si="90"/>
        <v>122167.40169970164</v>
      </c>
      <c r="W1457" s="47">
        <f t="shared" si="93"/>
        <v>79408.811104806067</v>
      </c>
      <c r="Z1457" s="54"/>
    </row>
    <row r="1458" spans="5:26" x14ac:dyDescent="0.2">
      <c r="E1458" s="13">
        <v>87359</v>
      </c>
      <c r="F1458" s="13" t="s">
        <v>73</v>
      </c>
      <c r="G1458" s="47">
        <v>2.8410000000000002</v>
      </c>
      <c r="H1458" s="47">
        <v>1.835</v>
      </c>
      <c r="I1458" s="47">
        <v>0</v>
      </c>
      <c r="J1458" s="47">
        <v>0</v>
      </c>
      <c r="K1458" s="47">
        <v>0</v>
      </c>
      <c r="L1458" s="47">
        <v>4.6760000000000002</v>
      </c>
      <c r="M1458" s="47">
        <v>3</v>
      </c>
      <c r="N1458" s="47">
        <v>3.6120000000000001</v>
      </c>
      <c r="O1458" s="47">
        <v>-1.0640000000000001</v>
      </c>
      <c r="P1458" s="38">
        <f t="shared" si="91"/>
        <v>0.54208190761334474</v>
      </c>
      <c r="R1458" s="38">
        <f t="shared" si="92"/>
        <v>0.54208190761334474</v>
      </c>
      <c r="S1458" s="38"/>
      <c r="T1458" s="47">
        <v>2941791.0329288151</v>
      </c>
      <c r="U1458" s="47"/>
      <c r="V1458" s="47">
        <f t="shared" si="90"/>
        <v>2941791.0329288151</v>
      </c>
      <c r="W1458" s="47">
        <f t="shared" si="93"/>
        <v>1594691.694929884</v>
      </c>
      <c r="Z1458" s="54"/>
    </row>
    <row r="1459" spans="5:26" x14ac:dyDescent="0.2">
      <c r="E1459" s="13">
        <v>87358</v>
      </c>
      <c r="F1459" s="13" t="s">
        <v>73</v>
      </c>
      <c r="G1459" s="47">
        <v>27.756</v>
      </c>
      <c r="H1459" s="47">
        <v>8.0559999999999992</v>
      </c>
      <c r="I1459" s="47">
        <v>10.513</v>
      </c>
      <c r="J1459" s="47">
        <v>2.3690000000000002</v>
      </c>
      <c r="K1459" s="47">
        <v>0.69399999999999995</v>
      </c>
      <c r="L1459" s="47">
        <v>49.387999999999998</v>
      </c>
      <c r="M1459" s="47">
        <v>3</v>
      </c>
      <c r="N1459" s="47">
        <v>37.049999999999997</v>
      </c>
      <c r="O1459" s="47">
        <v>-12.338000000000001</v>
      </c>
      <c r="P1459" s="38">
        <f t="shared" si="91"/>
        <v>0.46992133716692314</v>
      </c>
      <c r="R1459" s="38">
        <f t="shared" si="92"/>
        <v>0.46992133716692314</v>
      </c>
      <c r="S1459" s="38"/>
      <c r="T1459" s="47">
        <v>30175348.219826296</v>
      </c>
      <c r="U1459" s="47"/>
      <c r="V1459" s="47">
        <f t="shared" si="90"/>
        <v>30175348.219826296</v>
      </c>
      <c r="W1459" s="47">
        <f t="shared" si="93"/>
        <v>14180039.984938307</v>
      </c>
      <c r="Z1459" s="54"/>
    </row>
    <row r="1460" spans="5:26" x14ac:dyDescent="0.2">
      <c r="E1460" s="13">
        <v>87357</v>
      </c>
      <c r="F1460" s="13" t="s">
        <v>73</v>
      </c>
      <c r="G1460" s="47">
        <v>44.373440000000002</v>
      </c>
      <c r="H1460" s="47">
        <v>1.6950000000000001</v>
      </c>
      <c r="I1460" s="47">
        <v>2.3039999999999998</v>
      </c>
      <c r="J1460" s="47">
        <v>0</v>
      </c>
      <c r="K1460" s="47">
        <v>0</v>
      </c>
      <c r="L1460" s="47">
        <v>48.372440000000005</v>
      </c>
      <c r="M1460" s="47">
        <v>3</v>
      </c>
      <c r="N1460" s="47">
        <v>37.14</v>
      </c>
      <c r="O1460" s="47">
        <v>-11.232440000000004</v>
      </c>
      <c r="P1460" s="38">
        <f t="shared" si="91"/>
        <v>0.6177393780425382</v>
      </c>
      <c r="R1460" s="38">
        <f t="shared" si="92"/>
        <v>0.6177393780425382</v>
      </c>
      <c r="S1460" s="38"/>
      <c r="T1460" s="47">
        <v>30248648.660846122</v>
      </c>
      <c r="U1460" s="47"/>
      <c r="V1460" s="47">
        <f t="shared" si="90"/>
        <v>30248648.660846122</v>
      </c>
      <c r="W1460" s="47">
        <f t="shared" si="93"/>
        <v>18685781.410378341</v>
      </c>
      <c r="Z1460" s="54"/>
    </row>
    <row r="1461" spans="5:26" x14ac:dyDescent="0.2">
      <c r="E1461" s="13">
        <v>87356</v>
      </c>
      <c r="F1461" s="13" t="s">
        <v>73</v>
      </c>
      <c r="G1461" s="47">
        <v>0.90400000000000003</v>
      </c>
      <c r="H1461" s="47">
        <v>0</v>
      </c>
      <c r="I1461" s="47">
        <v>0</v>
      </c>
      <c r="J1461" s="47">
        <v>0</v>
      </c>
      <c r="K1461" s="47">
        <v>0</v>
      </c>
      <c r="L1461" s="47">
        <v>0.90400000000000003</v>
      </c>
      <c r="M1461" s="47">
        <v>3</v>
      </c>
      <c r="N1461" s="47">
        <v>0.67800000000000005</v>
      </c>
      <c r="O1461" s="47">
        <v>-0.22599999999999998</v>
      </c>
      <c r="P1461" s="38">
        <f t="shared" si="91"/>
        <v>0.65</v>
      </c>
      <c r="R1461" s="38">
        <f t="shared" si="92"/>
        <v>0.65</v>
      </c>
      <c r="S1461" s="38"/>
      <c r="T1461" s="47">
        <v>552196.65568265133</v>
      </c>
      <c r="U1461" s="47"/>
      <c r="V1461" s="47">
        <f t="shared" si="90"/>
        <v>552196.65568265133</v>
      </c>
      <c r="W1461" s="47">
        <f t="shared" si="93"/>
        <v>358927.82619372336</v>
      </c>
      <c r="Z1461" s="54"/>
    </row>
    <row r="1462" spans="5:26" x14ac:dyDescent="0.2">
      <c r="E1462" s="13">
        <v>87355</v>
      </c>
      <c r="F1462" s="13" t="s">
        <v>73</v>
      </c>
      <c r="G1462" s="47">
        <v>0.13600000000000001</v>
      </c>
      <c r="H1462" s="47">
        <v>0</v>
      </c>
      <c r="I1462" s="47">
        <v>0</v>
      </c>
      <c r="J1462" s="47">
        <v>0</v>
      </c>
      <c r="K1462" s="47">
        <v>0</v>
      </c>
      <c r="L1462" s="47">
        <v>0.13600000000000001</v>
      </c>
      <c r="M1462" s="47">
        <v>3</v>
      </c>
      <c r="N1462" s="47">
        <v>0.10200000000000001</v>
      </c>
      <c r="O1462" s="47">
        <v>-3.4000000000000002E-2</v>
      </c>
      <c r="P1462" s="38">
        <f t="shared" si="91"/>
        <v>0.65</v>
      </c>
      <c r="R1462" s="38">
        <f t="shared" si="92"/>
        <v>0.65</v>
      </c>
      <c r="S1462" s="38"/>
      <c r="T1462" s="47">
        <v>83073.833155797111</v>
      </c>
      <c r="U1462" s="47"/>
      <c r="V1462" s="47">
        <f t="shared" si="90"/>
        <v>83073.833155797111</v>
      </c>
      <c r="W1462" s="47">
        <f t="shared" si="93"/>
        <v>53997.991551268125</v>
      </c>
      <c r="Z1462" s="54"/>
    </row>
    <row r="1463" spans="5:26" x14ac:dyDescent="0.2">
      <c r="E1463" s="13">
        <v>87354</v>
      </c>
      <c r="F1463" s="13" t="s">
        <v>73</v>
      </c>
      <c r="G1463" s="47">
        <v>1.44</v>
      </c>
      <c r="H1463" s="47">
        <v>0</v>
      </c>
      <c r="I1463" s="47">
        <v>0</v>
      </c>
      <c r="J1463" s="47">
        <v>0</v>
      </c>
      <c r="K1463" s="47">
        <v>0</v>
      </c>
      <c r="L1463" s="47">
        <v>1.44</v>
      </c>
      <c r="M1463" s="47">
        <v>3</v>
      </c>
      <c r="N1463" s="47">
        <v>1.08</v>
      </c>
      <c r="O1463" s="47">
        <v>-0.35999999999999988</v>
      </c>
      <c r="P1463" s="38">
        <f t="shared" si="91"/>
        <v>0.65</v>
      </c>
      <c r="R1463" s="38">
        <f t="shared" si="92"/>
        <v>0.65</v>
      </c>
      <c r="S1463" s="38"/>
      <c r="T1463" s="47">
        <v>879605.29223785177</v>
      </c>
      <c r="U1463" s="47"/>
      <c r="V1463" s="47">
        <f t="shared" si="90"/>
        <v>879605.29223785177</v>
      </c>
      <c r="W1463" s="47">
        <f t="shared" si="93"/>
        <v>571743.43995460367</v>
      </c>
      <c r="Z1463" s="54"/>
    </row>
    <row r="1464" spans="5:26" x14ac:dyDescent="0.2">
      <c r="E1464" s="13">
        <v>87346</v>
      </c>
      <c r="F1464" s="13" t="s">
        <v>73</v>
      </c>
      <c r="G1464" s="47">
        <v>1.8</v>
      </c>
      <c r="H1464" s="47">
        <v>0</v>
      </c>
      <c r="I1464" s="47">
        <v>0</v>
      </c>
      <c r="J1464" s="47">
        <v>0</v>
      </c>
      <c r="K1464" s="47">
        <v>0</v>
      </c>
      <c r="L1464" s="47">
        <v>1.8</v>
      </c>
      <c r="M1464" s="47">
        <v>3</v>
      </c>
      <c r="N1464" s="47">
        <v>1.35</v>
      </c>
      <c r="O1464" s="47">
        <v>-0.44999999999999996</v>
      </c>
      <c r="P1464" s="38">
        <f t="shared" si="91"/>
        <v>0.65</v>
      </c>
      <c r="R1464" s="38">
        <f t="shared" si="92"/>
        <v>0.65</v>
      </c>
      <c r="S1464" s="38"/>
      <c r="T1464" s="47">
        <v>1099506.6152973147</v>
      </c>
      <c r="U1464" s="47"/>
      <c r="V1464" s="47">
        <f t="shared" si="90"/>
        <v>1099506.6152973147</v>
      </c>
      <c r="W1464" s="47">
        <f t="shared" si="93"/>
        <v>714679.29994325456</v>
      </c>
      <c r="Z1464" s="54"/>
    </row>
    <row r="1465" spans="5:26" x14ac:dyDescent="0.2">
      <c r="E1465" s="13">
        <v>87345</v>
      </c>
      <c r="F1465" s="13" t="s">
        <v>73</v>
      </c>
      <c r="G1465" s="47">
        <v>1.39</v>
      </c>
      <c r="H1465" s="47">
        <v>0.74199999999999999</v>
      </c>
      <c r="I1465" s="47">
        <v>1.284</v>
      </c>
      <c r="J1465" s="47">
        <v>0</v>
      </c>
      <c r="K1465" s="47">
        <v>0</v>
      </c>
      <c r="L1465" s="47">
        <v>3.4159999999999995</v>
      </c>
      <c r="M1465" s="47">
        <v>3</v>
      </c>
      <c r="N1465" s="47">
        <v>2.5619999999999998</v>
      </c>
      <c r="O1465" s="47">
        <v>-0.85399999999999965</v>
      </c>
      <c r="P1465" s="38">
        <f t="shared" si="91"/>
        <v>0.41172423887587828</v>
      </c>
      <c r="R1465" s="38">
        <f t="shared" si="92"/>
        <v>0.41172423887587828</v>
      </c>
      <c r="S1465" s="38"/>
      <c r="T1465" s="47">
        <v>2086619.2210309033</v>
      </c>
      <c r="U1465" s="47"/>
      <c r="V1465" s="47">
        <f t="shared" si="90"/>
        <v>2086619.2210309033</v>
      </c>
      <c r="W1465" s="47">
        <f t="shared" si="93"/>
        <v>859111.71060272667</v>
      </c>
      <c r="Z1465" s="54"/>
    </row>
    <row r="1466" spans="5:26" x14ac:dyDescent="0.2">
      <c r="E1466" s="13">
        <v>50370</v>
      </c>
      <c r="F1466" s="13" t="s">
        <v>74</v>
      </c>
      <c r="G1466" s="47">
        <v>0</v>
      </c>
      <c r="H1466" s="47">
        <v>0</v>
      </c>
      <c r="I1466" s="47">
        <v>0</v>
      </c>
      <c r="J1466" s="47">
        <v>0</v>
      </c>
      <c r="K1466" s="47">
        <v>0</v>
      </c>
      <c r="L1466" s="47">
        <v>0</v>
      </c>
      <c r="M1466" s="47">
        <v>2</v>
      </c>
      <c r="N1466" s="47">
        <v>12.138</v>
      </c>
      <c r="O1466" s="47">
        <v>12.138</v>
      </c>
      <c r="P1466" s="38" t="str">
        <f t="shared" si="91"/>
        <v/>
      </c>
      <c r="R1466" s="38">
        <f t="shared" si="92"/>
        <v>0.1</v>
      </c>
      <c r="S1466" s="38"/>
      <c r="T1466" s="47">
        <v>11532503.190012816</v>
      </c>
      <c r="U1466" s="47"/>
      <c r="V1466" s="47">
        <f t="shared" si="90"/>
        <v>0</v>
      </c>
      <c r="W1466" s="47">
        <f t="shared" si="93"/>
        <v>0</v>
      </c>
      <c r="Z1466" s="54"/>
    </row>
    <row r="1467" spans="5:26" x14ac:dyDescent="0.2">
      <c r="E1467" s="13">
        <v>50369</v>
      </c>
      <c r="F1467" s="13" t="s">
        <v>73</v>
      </c>
      <c r="G1467" s="47">
        <v>0</v>
      </c>
      <c r="H1467" s="47">
        <v>0</v>
      </c>
      <c r="I1467" s="47">
        <v>0</v>
      </c>
      <c r="J1467" s="47">
        <v>0</v>
      </c>
      <c r="K1467" s="47">
        <v>0</v>
      </c>
      <c r="L1467" s="47">
        <v>0</v>
      </c>
      <c r="M1467" s="47">
        <v>2</v>
      </c>
      <c r="N1467" s="47">
        <v>1.4059999999999999</v>
      </c>
      <c r="O1467" s="47">
        <v>1.4059999999999999</v>
      </c>
      <c r="P1467" s="38" t="str">
        <f t="shared" si="91"/>
        <v/>
      </c>
      <c r="R1467" s="38">
        <f t="shared" si="92"/>
        <v>0.1</v>
      </c>
      <c r="S1467" s="38"/>
      <c r="T1467" s="47">
        <v>0</v>
      </c>
      <c r="U1467" s="47"/>
      <c r="V1467" s="47">
        <f t="shared" si="90"/>
        <v>0</v>
      </c>
      <c r="W1467" s="47">
        <f t="shared" si="93"/>
        <v>0</v>
      </c>
      <c r="Z1467" s="54"/>
    </row>
    <row r="1468" spans="5:26" x14ac:dyDescent="0.2">
      <c r="E1468" s="13">
        <v>50368</v>
      </c>
      <c r="F1468" s="13" t="s">
        <v>74</v>
      </c>
      <c r="G1468" s="47">
        <v>0</v>
      </c>
      <c r="H1468" s="47">
        <v>0</v>
      </c>
      <c r="I1468" s="47">
        <v>0</v>
      </c>
      <c r="J1468" s="47">
        <v>0</v>
      </c>
      <c r="K1468" s="47">
        <v>0</v>
      </c>
      <c r="L1468" s="47">
        <v>0</v>
      </c>
      <c r="M1468" s="47">
        <v>2</v>
      </c>
      <c r="N1468" s="47">
        <v>1.4059999999999999</v>
      </c>
      <c r="O1468" s="47">
        <v>1.4059999999999999</v>
      </c>
      <c r="P1468" s="38" t="str">
        <f t="shared" si="91"/>
        <v/>
      </c>
      <c r="R1468" s="38">
        <f t="shared" si="92"/>
        <v>0.1</v>
      </c>
      <c r="S1468" s="38"/>
      <c r="T1468" s="47">
        <v>1335862.5379105303</v>
      </c>
      <c r="U1468" s="47"/>
      <c r="V1468" s="47">
        <f t="shared" si="90"/>
        <v>0</v>
      </c>
      <c r="W1468" s="47">
        <f t="shared" si="93"/>
        <v>0</v>
      </c>
      <c r="Z1468" s="54"/>
    </row>
    <row r="1469" spans="5:26" x14ac:dyDescent="0.2">
      <c r="E1469" s="13">
        <v>50367</v>
      </c>
      <c r="F1469" s="13" t="s">
        <v>73</v>
      </c>
      <c r="G1469" s="47">
        <v>0</v>
      </c>
      <c r="H1469" s="47">
        <v>0</v>
      </c>
      <c r="I1469" s="47">
        <v>0</v>
      </c>
      <c r="J1469" s="47">
        <v>0</v>
      </c>
      <c r="K1469" s="47">
        <v>0</v>
      </c>
      <c r="L1469" s="47">
        <v>0</v>
      </c>
      <c r="M1469" s="47">
        <v>2</v>
      </c>
      <c r="N1469" s="47">
        <v>0.152</v>
      </c>
      <c r="O1469" s="47">
        <v>0.152</v>
      </c>
      <c r="P1469" s="38" t="str">
        <f t="shared" si="91"/>
        <v/>
      </c>
      <c r="R1469" s="38">
        <f t="shared" si="92"/>
        <v>0.1</v>
      </c>
      <c r="S1469" s="38"/>
      <c r="T1469" s="47">
        <v>144417.57166600332</v>
      </c>
      <c r="U1469" s="47"/>
      <c r="V1469" s="47">
        <f t="shared" si="90"/>
        <v>144417.57166600332</v>
      </c>
      <c r="W1469" s="47">
        <f t="shared" si="93"/>
        <v>14441.757166600333</v>
      </c>
      <c r="Z1469" s="54"/>
    </row>
    <row r="1470" spans="5:26" x14ac:dyDescent="0.2">
      <c r="E1470" s="13">
        <v>50366</v>
      </c>
      <c r="F1470" s="13" t="s">
        <v>73</v>
      </c>
      <c r="G1470" s="47">
        <v>0.17199999999999999</v>
      </c>
      <c r="H1470" s="47">
        <v>0</v>
      </c>
      <c r="I1470" s="47">
        <v>0</v>
      </c>
      <c r="J1470" s="47">
        <v>0</v>
      </c>
      <c r="K1470" s="47">
        <v>0</v>
      </c>
      <c r="L1470" s="47">
        <v>0.17199999999999999</v>
      </c>
      <c r="M1470" s="47">
        <v>2</v>
      </c>
      <c r="N1470" s="47">
        <v>0.17199999999999999</v>
      </c>
      <c r="O1470" s="47">
        <v>0</v>
      </c>
      <c r="P1470" s="38">
        <f t="shared" si="91"/>
        <v>0.65</v>
      </c>
      <c r="R1470" s="38">
        <f t="shared" si="92"/>
        <v>0.65</v>
      </c>
      <c r="S1470" s="38"/>
      <c r="T1470" s="47">
        <v>0</v>
      </c>
      <c r="U1470" s="47"/>
      <c r="V1470" s="47">
        <f t="shared" si="90"/>
        <v>0</v>
      </c>
      <c r="W1470" s="47">
        <f t="shared" si="93"/>
        <v>0</v>
      </c>
      <c r="Z1470" s="54"/>
    </row>
    <row r="1471" spans="5:26" x14ac:dyDescent="0.2">
      <c r="E1471" s="13">
        <v>50365</v>
      </c>
      <c r="F1471" s="13" t="s">
        <v>73</v>
      </c>
      <c r="G1471" s="47">
        <v>0</v>
      </c>
      <c r="H1471" s="47">
        <v>0</v>
      </c>
      <c r="I1471" s="47">
        <v>0</v>
      </c>
      <c r="J1471" s="47">
        <v>0</v>
      </c>
      <c r="K1471" s="47">
        <v>0</v>
      </c>
      <c r="L1471" s="47">
        <v>0</v>
      </c>
      <c r="M1471" s="47">
        <v>2</v>
      </c>
      <c r="N1471" s="47">
        <v>0.1</v>
      </c>
      <c r="O1471" s="47">
        <v>0.1</v>
      </c>
      <c r="P1471" s="38" t="str">
        <f t="shared" si="91"/>
        <v/>
      </c>
      <c r="R1471" s="38">
        <f t="shared" si="92"/>
        <v>0.1</v>
      </c>
      <c r="S1471" s="38"/>
      <c r="T1471" s="47">
        <v>95011.56030658113</v>
      </c>
      <c r="U1471" s="47"/>
      <c r="V1471" s="47">
        <f t="shared" si="90"/>
        <v>95011.56030658113</v>
      </c>
      <c r="W1471" s="47">
        <f t="shared" si="93"/>
        <v>9501.1560306581141</v>
      </c>
      <c r="Z1471" s="54"/>
    </row>
    <row r="1472" spans="5:26" x14ac:dyDescent="0.2">
      <c r="E1472" s="13">
        <v>50364</v>
      </c>
      <c r="F1472" s="13" t="s">
        <v>73</v>
      </c>
      <c r="G1472" s="47">
        <v>0</v>
      </c>
      <c r="H1472" s="47">
        <v>0</v>
      </c>
      <c r="I1472" s="47">
        <v>0</v>
      </c>
      <c r="J1472" s="47">
        <v>0</v>
      </c>
      <c r="K1472" s="47">
        <v>0</v>
      </c>
      <c r="L1472" s="47">
        <v>0</v>
      </c>
      <c r="M1472" s="47">
        <v>2</v>
      </c>
      <c r="N1472" s="47">
        <v>0.36899999999999999</v>
      </c>
      <c r="O1472" s="47">
        <v>0.36899999999999999</v>
      </c>
      <c r="P1472" s="38" t="str">
        <f t="shared" si="91"/>
        <v/>
      </c>
      <c r="R1472" s="38">
        <f t="shared" si="92"/>
        <v>0.1</v>
      </c>
      <c r="S1472" s="38"/>
      <c r="T1472" s="47">
        <v>350592.65753128432</v>
      </c>
      <c r="U1472" s="47"/>
      <c r="V1472" s="47">
        <f t="shared" si="90"/>
        <v>350592.65753128432</v>
      </c>
      <c r="W1472" s="47">
        <f t="shared" si="93"/>
        <v>35059.265753128435</v>
      </c>
      <c r="Z1472" s="54"/>
    </row>
    <row r="1473" spans="5:26" x14ac:dyDescent="0.2">
      <c r="E1473" s="13">
        <v>50363</v>
      </c>
      <c r="F1473" s="13" t="s">
        <v>73</v>
      </c>
      <c r="G1473" s="47">
        <v>0</v>
      </c>
      <c r="H1473" s="47">
        <v>0</v>
      </c>
      <c r="I1473" s="47">
        <v>0</v>
      </c>
      <c r="J1473" s="47">
        <v>0</v>
      </c>
      <c r="K1473" s="47">
        <v>0</v>
      </c>
      <c r="L1473" s="47">
        <v>0</v>
      </c>
      <c r="M1473" s="47">
        <v>2</v>
      </c>
      <c r="N1473" s="47">
        <v>0.42</v>
      </c>
      <c r="O1473" s="47">
        <v>0.42</v>
      </c>
      <c r="P1473" s="38" t="str">
        <f t="shared" si="91"/>
        <v/>
      </c>
      <c r="R1473" s="38">
        <f t="shared" si="92"/>
        <v>0.1</v>
      </c>
      <c r="S1473" s="38"/>
      <c r="T1473" s="47">
        <v>399048.55328764068</v>
      </c>
      <c r="U1473" s="47"/>
      <c r="V1473" s="47">
        <f t="shared" si="90"/>
        <v>399048.55328764068</v>
      </c>
      <c r="W1473" s="47">
        <f t="shared" si="93"/>
        <v>39904.855328764068</v>
      </c>
      <c r="Z1473" s="54"/>
    </row>
    <row r="1474" spans="5:26" x14ac:dyDescent="0.2">
      <c r="E1474" s="13">
        <v>50362</v>
      </c>
      <c r="F1474" s="13" t="s">
        <v>73</v>
      </c>
      <c r="G1474" s="47">
        <v>0</v>
      </c>
      <c r="H1474" s="47">
        <v>0</v>
      </c>
      <c r="I1474" s="47">
        <v>0</v>
      </c>
      <c r="J1474" s="47">
        <v>0</v>
      </c>
      <c r="K1474" s="47">
        <v>0</v>
      </c>
      <c r="L1474" s="47">
        <v>0</v>
      </c>
      <c r="M1474" s="47">
        <v>2</v>
      </c>
      <c r="N1474" s="47">
        <v>0.30199999999999999</v>
      </c>
      <c r="O1474" s="47">
        <v>0.30199999999999999</v>
      </c>
      <c r="P1474" s="38" t="str">
        <f t="shared" si="91"/>
        <v/>
      </c>
      <c r="R1474" s="38">
        <f t="shared" si="92"/>
        <v>0.1</v>
      </c>
      <c r="S1474" s="38"/>
      <c r="T1474" s="47">
        <v>286934.91212587495</v>
      </c>
      <c r="U1474" s="47"/>
      <c r="V1474" s="47">
        <f t="shared" si="90"/>
        <v>286934.91212587495</v>
      </c>
      <c r="W1474" s="47">
        <f t="shared" si="93"/>
        <v>28693.491212587498</v>
      </c>
      <c r="Z1474" s="54"/>
    </row>
    <row r="1475" spans="5:26" x14ac:dyDescent="0.2">
      <c r="E1475" s="13">
        <v>50361</v>
      </c>
      <c r="F1475" s="13" t="s">
        <v>73</v>
      </c>
      <c r="G1475" s="47">
        <v>0</v>
      </c>
      <c r="H1475" s="47">
        <v>0</v>
      </c>
      <c r="I1475" s="47">
        <v>0</v>
      </c>
      <c r="J1475" s="47">
        <v>0</v>
      </c>
      <c r="K1475" s="47">
        <v>0</v>
      </c>
      <c r="L1475" s="47">
        <v>0</v>
      </c>
      <c r="M1475" s="47">
        <v>2</v>
      </c>
      <c r="N1475" s="47">
        <v>6.4000000000000001E-2</v>
      </c>
      <c r="O1475" s="47">
        <v>6.4000000000000001E-2</v>
      </c>
      <c r="P1475" s="38" t="str">
        <f t="shared" si="91"/>
        <v/>
      </c>
      <c r="R1475" s="38">
        <f t="shared" si="92"/>
        <v>0.1</v>
      </c>
      <c r="S1475" s="38"/>
      <c r="T1475" s="47">
        <v>60807.398596211926</v>
      </c>
      <c r="U1475" s="47"/>
      <c r="V1475" s="47">
        <f t="shared" si="90"/>
        <v>60807.398596211926</v>
      </c>
      <c r="W1475" s="47">
        <f t="shared" si="93"/>
        <v>6080.7398596211933</v>
      </c>
      <c r="Z1475" s="54"/>
    </row>
    <row r="1476" spans="5:26" x14ac:dyDescent="0.2">
      <c r="E1476" s="13">
        <v>50360</v>
      </c>
      <c r="F1476" s="13" t="s">
        <v>73</v>
      </c>
      <c r="G1476" s="47">
        <v>0</v>
      </c>
      <c r="H1476" s="47">
        <v>0</v>
      </c>
      <c r="I1476" s="47">
        <v>0</v>
      </c>
      <c r="J1476" s="47">
        <v>0</v>
      </c>
      <c r="K1476" s="47">
        <v>0</v>
      </c>
      <c r="L1476" s="47">
        <v>0</v>
      </c>
      <c r="M1476" s="47">
        <v>2</v>
      </c>
      <c r="N1476" s="47">
        <v>0.57299999999999995</v>
      </c>
      <c r="O1476" s="47">
        <v>0.57299999999999995</v>
      </c>
      <c r="P1476" s="38" t="str">
        <f t="shared" si="91"/>
        <v/>
      </c>
      <c r="R1476" s="38">
        <f t="shared" si="92"/>
        <v>0.1</v>
      </c>
      <c r="S1476" s="38"/>
      <c r="T1476" s="47">
        <v>544416.2405567097</v>
      </c>
      <c r="U1476" s="47"/>
      <c r="V1476" s="47">
        <f t="shared" si="90"/>
        <v>544416.2405567097</v>
      </c>
      <c r="W1476" s="47">
        <f t="shared" si="93"/>
        <v>54441.624055670974</v>
      </c>
      <c r="Z1476" s="54"/>
    </row>
    <row r="1477" spans="5:26" x14ac:dyDescent="0.2">
      <c r="E1477" s="13">
        <v>50359</v>
      </c>
      <c r="F1477" s="13" t="s">
        <v>73</v>
      </c>
      <c r="G1477" s="47">
        <v>0</v>
      </c>
      <c r="H1477" s="47">
        <v>0</v>
      </c>
      <c r="I1477" s="47">
        <v>0</v>
      </c>
      <c r="J1477" s="47">
        <v>0</v>
      </c>
      <c r="K1477" s="47">
        <v>0</v>
      </c>
      <c r="L1477" s="47">
        <v>0</v>
      </c>
      <c r="M1477" s="47">
        <v>2</v>
      </c>
      <c r="N1477" s="47">
        <v>0.51</v>
      </c>
      <c r="O1477" s="47">
        <v>0.51</v>
      </c>
      <c r="P1477" s="38" t="str">
        <f t="shared" si="91"/>
        <v/>
      </c>
      <c r="R1477" s="38">
        <f t="shared" si="92"/>
        <v>0.1</v>
      </c>
      <c r="S1477" s="38"/>
      <c r="T1477" s="47">
        <v>484558.95756356377</v>
      </c>
      <c r="U1477" s="47"/>
      <c r="V1477" s="47">
        <f t="shared" si="90"/>
        <v>484558.95756356377</v>
      </c>
      <c r="W1477" s="47">
        <f t="shared" si="93"/>
        <v>48455.895756356382</v>
      </c>
      <c r="Z1477" s="54"/>
    </row>
    <row r="1478" spans="5:26" x14ac:dyDescent="0.2">
      <c r="E1478" s="13">
        <v>50357</v>
      </c>
      <c r="F1478" s="13" t="s">
        <v>73</v>
      </c>
      <c r="G1478" s="47">
        <v>0</v>
      </c>
      <c r="H1478" s="47">
        <v>0</v>
      </c>
      <c r="I1478" s="47">
        <v>0</v>
      </c>
      <c r="J1478" s="47">
        <v>0</v>
      </c>
      <c r="K1478" s="47">
        <v>0</v>
      </c>
      <c r="L1478" s="47">
        <v>0</v>
      </c>
      <c r="M1478" s="47">
        <v>2</v>
      </c>
      <c r="N1478" s="47">
        <v>0.56399999999999995</v>
      </c>
      <c r="O1478" s="47">
        <v>0.56399999999999995</v>
      </c>
      <c r="P1478" s="38" t="str">
        <f t="shared" si="91"/>
        <v/>
      </c>
      <c r="R1478" s="38">
        <f t="shared" si="92"/>
        <v>0.1</v>
      </c>
      <c r="S1478" s="38"/>
      <c r="T1478" s="47">
        <v>535865.20012911747</v>
      </c>
      <c r="U1478" s="47"/>
      <c r="V1478" s="47">
        <f t="shared" si="90"/>
        <v>535865.20012911747</v>
      </c>
      <c r="W1478" s="47">
        <f t="shared" si="93"/>
        <v>53586.520012911751</v>
      </c>
      <c r="Z1478" s="54"/>
    </row>
    <row r="1479" spans="5:26" x14ac:dyDescent="0.2">
      <c r="E1479" s="13">
        <v>50356</v>
      </c>
      <c r="F1479" s="13" t="s">
        <v>73</v>
      </c>
      <c r="G1479" s="47">
        <v>1.43</v>
      </c>
      <c r="H1479" s="47">
        <v>0</v>
      </c>
      <c r="I1479" s="47">
        <v>0</v>
      </c>
      <c r="J1479" s="47">
        <v>0</v>
      </c>
      <c r="K1479" s="47">
        <v>0</v>
      </c>
      <c r="L1479" s="47">
        <v>1.43</v>
      </c>
      <c r="M1479" s="47">
        <v>2</v>
      </c>
      <c r="N1479" s="47">
        <v>1.43</v>
      </c>
      <c r="O1479" s="47">
        <v>0</v>
      </c>
      <c r="P1479" s="38">
        <f t="shared" si="91"/>
        <v>0.65</v>
      </c>
      <c r="R1479" s="38">
        <f t="shared" si="92"/>
        <v>0.65</v>
      </c>
      <c r="S1479" s="38"/>
      <c r="T1479" s="47">
        <v>0</v>
      </c>
      <c r="U1479" s="47"/>
      <c r="V1479" s="47">
        <f t="shared" si="90"/>
        <v>0</v>
      </c>
      <c r="W1479" s="47">
        <f t="shared" si="93"/>
        <v>0</v>
      </c>
      <c r="Z1479" s="54"/>
    </row>
    <row r="1480" spans="5:26" x14ac:dyDescent="0.2">
      <c r="E1480" s="13">
        <v>50354</v>
      </c>
      <c r="F1480" s="13" t="s">
        <v>73</v>
      </c>
      <c r="G1480" s="47">
        <v>2.4790000000000001</v>
      </c>
      <c r="H1480" s="47">
        <v>0.53900000000000003</v>
      </c>
      <c r="I1480" s="47">
        <v>0</v>
      </c>
      <c r="J1480" s="47">
        <v>0</v>
      </c>
      <c r="K1480" s="47">
        <v>0</v>
      </c>
      <c r="L1480" s="47">
        <v>3.0180000000000002</v>
      </c>
      <c r="M1480" s="47">
        <v>2</v>
      </c>
      <c r="N1480" s="47">
        <v>3.0179999999999998</v>
      </c>
      <c r="O1480" s="47">
        <v>0</v>
      </c>
      <c r="P1480" s="38">
        <f t="shared" si="91"/>
        <v>0.60088634857521528</v>
      </c>
      <c r="R1480" s="38">
        <f t="shared" si="92"/>
        <v>0.60088634857521528</v>
      </c>
      <c r="S1480" s="38"/>
      <c r="T1480" s="47">
        <v>3066006.245924117</v>
      </c>
      <c r="U1480" s="47"/>
      <c r="V1480" s="47">
        <f t="shared" si="90"/>
        <v>3066006.245924117</v>
      </c>
      <c r="W1480" s="47">
        <f t="shared" si="93"/>
        <v>1842321.2978221462</v>
      </c>
      <c r="Z1480" s="54"/>
    </row>
    <row r="1481" spans="5:26" x14ac:dyDescent="0.2">
      <c r="E1481" s="13">
        <v>50353</v>
      </c>
      <c r="F1481" s="13" t="s">
        <v>73</v>
      </c>
      <c r="G1481" s="47">
        <v>31.112300000000001</v>
      </c>
      <c r="H1481" s="47">
        <v>4.7896999999999998</v>
      </c>
      <c r="I1481" s="47">
        <v>0</v>
      </c>
      <c r="J1481" s="47">
        <v>0</v>
      </c>
      <c r="K1481" s="47">
        <v>0</v>
      </c>
      <c r="L1481" s="47">
        <v>35.902000000000001</v>
      </c>
      <c r="M1481" s="47">
        <v>2</v>
      </c>
      <c r="N1481" s="47">
        <v>35.902000000000001</v>
      </c>
      <c r="O1481" s="47">
        <v>0</v>
      </c>
      <c r="P1481" s="38">
        <f t="shared" si="91"/>
        <v>0.6133121413848811</v>
      </c>
      <c r="R1481" s="38">
        <f t="shared" si="92"/>
        <v>0.6133121413848811</v>
      </c>
      <c r="S1481" s="38"/>
      <c r="T1481" s="47">
        <v>36473080.265463106</v>
      </c>
      <c r="U1481" s="47"/>
      <c r="V1481" s="47">
        <f t="shared" si="90"/>
        <v>36473080.265463106</v>
      </c>
      <c r="W1481" s="47">
        <f t="shared" si="93"/>
        <v>22369382.960513826</v>
      </c>
      <c r="Z1481" s="54"/>
    </row>
    <row r="1482" spans="5:26" x14ac:dyDescent="0.2">
      <c r="E1482" s="13">
        <v>50352</v>
      </c>
      <c r="F1482" s="13" t="s">
        <v>73</v>
      </c>
      <c r="G1482" s="47">
        <v>3.0179999999999998</v>
      </c>
      <c r="H1482" s="47">
        <v>0</v>
      </c>
      <c r="I1482" s="47">
        <v>0</v>
      </c>
      <c r="J1482" s="47">
        <v>0</v>
      </c>
      <c r="K1482" s="47">
        <v>0</v>
      </c>
      <c r="L1482" s="47">
        <v>3.0179999999999998</v>
      </c>
      <c r="M1482" s="47">
        <v>2</v>
      </c>
      <c r="N1482" s="47">
        <v>3.0179999999999998</v>
      </c>
      <c r="O1482" s="47">
        <v>0</v>
      </c>
      <c r="P1482" s="38">
        <f t="shared" si="91"/>
        <v>0.65</v>
      </c>
      <c r="R1482" s="38">
        <f t="shared" si="92"/>
        <v>0.65</v>
      </c>
      <c r="S1482" s="38"/>
      <c r="T1482" s="47">
        <v>2867448.8900526185</v>
      </c>
      <c r="U1482" s="47"/>
      <c r="V1482" s="47">
        <f t="shared" si="90"/>
        <v>2867448.8900526185</v>
      </c>
      <c r="W1482" s="47">
        <f t="shared" si="93"/>
        <v>1863841.7785342021</v>
      </c>
      <c r="Z1482" s="54"/>
    </row>
    <row r="1483" spans="5:26" x14ac:dyDescent="0.2">
      <c r="E1483" s="13">
        <v>50351</v>
      </c>
      <c r="F1483" s="13" t="s">
        <v>73</v>
      </c>
      <c r="G1483" s="47">
        <v>3.052</v>
      </c>
      <c r="H1483" s="47">
        <v>0</v>
      </c>
      <c r="I1483" s="47">
        <v>0</v>
      </c>
      <c r="J1483" s="47">
        <v>0</v>
      </c>
      <c r="K1483" s="47">
        <v>0</v>
      </c>
      <c r="L1483" s="47">
        <v>3.052</v>
      </c>
      <c r="M1483" s="47">
        <v>2</v>
      </c>
      <c r="N1483" s="47">
        <v>3.052</v>
      </c>
      <c r="O1483" s="47">
        <v>0</v>
      </c>
      <c r="P1483" s="38">
        <f t="shared" si="91"/>
        <v>0.65</v>
      </c>
      <c r="R1483" s="38">
        <f t="shared" si="92"/>
        <v>0.65</v>
      </c>
      <c r="S1483" s="38"/>
      <c r="T1483" s="47">
        <v>3100547.0717562642</v>
      </c>
      <c r="U1483" s="47"/>
      <c r="V1483" s="47">
        <f t="shared" si="90"/>
        <v>3100547.0717562642</v>
      </c>
      <c r="W1483" s="47">
        <f t="shared" si="93"/>
        <v>2015355.5966415717</v>
      </c>
      <c r="Z1483" s="54"/>
    </row>
    <row r="1484" spans="5:26" x14ac:dyDescent="0.2">
      <c r="E1484" s="13">
        <v>50350</v>
      </c>
      <c r="F1484" s="13" t="s">
        <v>73</v>
      </c>
      <c r="G1484" s="47">
        <v>35.33</v>
      </c>
      <c r="H1484" s="47">
        <v>13.1614</v>
      </c>
      <c r="I1484" s="47">
        <v>3.1257999999999999</v>
      </c>
      <c r="J1484" s="47">
        <v>0.2888</v>
      </c>
      <c r="K1484" s="47">
        <v>0</v>
      </c>
      <c r="L1484" s="47">
        <v>51.905999999999999</v>
      </c>
      <c r="M1484" s="47">
        <v>2</v>
      </c>
      <c r="N1484" s="47">
        <v>51.905999999999999</v>
      </c>
      <c r="O1484" s="47">
        <v>0</v>
      </c>
      <c r="P1484" s="38">
        <f t="shared" si="91"/>
        <v>0.54860555619774209</v>
      </c>
      <c r="R1484" s="38">
        <f t="shared" si="92"/>
        <v>0.54860555619774209</v>
      </c>
      <c r="S1484" s="38"/>
      <c r="T1484" s="47">
        <v>52731650.165983178</v>
      </c>
      <c r="U1484" s="47"/>
      <c r="V1484" s="47">
        <f t="shared" si="90"/>
        <v>52731650.165983178</v>
      </c>
      <c r="W1484" s="47">
        <f t="shared" si="93"/>
        <v>28928876.26853396</v>
      </c>
      <c r="Z1484" s="54"/>
    </row>
    <row r="1485" spans="5:26" x14ac:dyDescent="0.2">
      <c r="E1485" s="13">
        <v>50344</v>
      </c>
      <c r="F1485" s="13" t="s">
        <v>73</v>
      </c>
      <c r="G1485" s="47">
        <v>0</v>
      </c>
      <c r="H1485" s="47">
        <v>0</v>
      </c>
      <c r="I1485" s="47">
        <v>0</v>
      </c>
      <c r="J1485" s="47">
        <v>0</v>
      </c>
      <c r="K1485" s="47">
        <v>0</v>
      </c>
      <c r="L1485" s="47">
        <v>0</v>
      </c>
      <c r="M1485" s="47">
        <v>2</v>
      </c>
      <c r="N1485" s="47">
        <v>0.376</v>
      </c>
      <c r="O1485" s="47">
        <v>0.376</v>
      </c>
      <c r="P1485" s="38" t="str">
        <f t="shared" si="91"/>
        <v/>
      </c>
      <c r="R1485" s="38">
        <f t="shared" si="92"/>
        <v>0.1</v>
      </c>
      <c r="S1485" s="38"/>
      <c r="T1485" s="47">
        <v>357243.46675274498</v>
      </c>
      <c r="U1485" s="47"/>
      <c r="V1485" s="47">
        <f t="shared" si="90"/>
        <v>357243.46675274498</v>
      </c>
      <c r="W1485" s="47">
        <f t="shared" si="93"/>
        <v>35724.346675274501</v>
      </c>
      <c r="Z1485" s="54"/>
    </row>
    <row r="1486" spans="5:26" x14ac:dyDescent="0.2">
      <c r="E1486" s="13">
        <v>50343</v>
      </c>
      <c r="F1486" s="13" t="s">
        <v>73</v>
      </c>
      <c r="G1486" s="47">
        <v>0.39600000000000002</v>
      </c>
      <c r="H1486" s="47">
        <v>0</v>
      </c>
      <c r="I1486" s="47">
        <v>0</v>
      </c>
      <c r="J1486" s="47">
        <v>0</v>
      </c>
      <c r="K1486" s="47">
        <v>0</v>
      </c>
      <c r="L1486" s="47">
        <v>0.39600000000000002</v>
      </c>
      <c r="M1486" s="47">
        <v>2</v>
      </c>
      <c r="N1486" s="47">
        <v>0.39600000000000002</v>
      </c>
      <c r="O1486" s="47">
        <v>0</v>
      </c>
      <c r="P1486" s="38">
        <f t="shared" si="91"/>
        <v>0.65</v>
      </c>
      <c r="R1486" s="38">
        <f t="shared" si="92"/>
        <v>0.65</v>
      </c>
      <c r="S1486" s="38"/>
      <c r="T1486" s="47">
        <v>376245.77881406131</v>
      </c>
      <c r="U1486" s="47"/>
      <c r="V1486" s="47">
        <f t="shared" si="90"/>
        <v>376245.77881406131</v>
      </c>
      <c r="W1486" s="47">
        <f t="shared" si="93"/>
        <v>244559.75622913986</v>
      </c>
      <c r="Z1486" s="54"/>
    </row>
    <row r="1487" spans="5:26" x14ac:dyDescent="0.2">
      <c r="E1487" s="13">
        <v>50342</v>
      </c>
      <c r="F1487" s="13" t="s">
        <v>73</v>
      </c>
      <c r="G1487" s="47">
        <v>2.6560000000000001</v>
      </c>
      <c r="H1487" s="47">
        <v>0</v>
      </c>
      <c r="I1487" s="47">
        <v>0</v>
      </c>
      <c r="J1487" s="47">
        <v>0</v>
      </c>
      <c r="K1487" s="47">
        <v>0</v>
      </c>
      <c r="L1487" s="47">
        <v>2.6560000000000001</v>
      </c>
      <c r="M1487" s="47">
        <v>2</v>
      </c>
      <c r="N1487" s="47">
        <v>2.6560000000000001</v>
      </c>
      <c r="O1487" s="47">
        <v>0</v>
      </c>
      <c r="P1487" s="38">
        <f t="shared" si="91"/>
        <v>0.65</v>
      </c>
      <c r="R1487" s="38">
        <f t="shared" si="92"/>
        <v>0.65</v>
      </c>
      <c r="S1487" s="38"/>
      <c r="T1487" s="47">
        <v>1896430.7437193594</v>
      </c>
      <c r="U1487" s="47"/>
      <c r="V1487" s="47">
        <f t="shared" si="90"/>
        <v>1896430.7437193594</v>
      </c>
      <c r="W1487" s="47">
        <f t="shared" si="93"/>
        <v>1232679.9834175836</v>
      </c>
      <c r="Z1487" s="54"/>
    </row>
    <row r="1488" spans="5:26" x14ac:dyDescent="0.2">
      <c r="E1488" s="13">
        <v>50341</v>
      </c>
      <c r="F1488" s="13" t="s">
        <v>73</v>
      </c>
      <c r="G1488" s="47">
        <v>2.7656000000000001</v>
      </c>
      <c r="H1488" s="47">
        <v>0.27439999999999998</v>
      </c>
      <c r="I1488" s="47">
        <v>0</v>
      </c>
      <c r="J1488" s="47">
        <v>0</v>
      </c>
      <c r="K1488" s="47">
        <v>0</v>
      </c>
      <c r="L1488" s="47">
        <v>3.04</v>
      </c>
      <c r="M1488" s="47">
        <v>2</v>
      </c>
      <c r="N1488" s="47">
        <v>3.04</v>
      </c>
      <c r="O1488" s="47">
        <v>0</v>
      </c>
      <c r="P1488" s="38">
        <f t="shared" si="91"/>
        <v>0.62517763157894735</v>
      </c>
      <c r="R1488" s="38">
        <f t="shared" si="92"/>
        <v>0.62517763157894735</v>
      </c>
      <c r="S1488" s="38"/>
      <c r="T1488" s="47">
        <v>3088356.1920508007</v>
      </c>
      <c r="U1488" s="47"/>
      <c r="V1488" s="47">
        <f t="shared" si="90"/>
        <v>3088356.1920508007</v>
      </c>
      <c r="W1488" s="47">
        <f t="shared" si="93"/>
        <v>1930771.2096184962</v>
      </c>
      <c r="Z1488" s="54"/>
    </row>
    <row r="1489" spans="5:26" x14ac:dyDescent="0.2">
      <c r="E1489" s="13">
        <v>50340</v>
      </c>
      <c r="F1489" s="13" t="s">
        <v>73</v>
      </c>
      <c r="G1489" s="47">
        <v>1.4081999999999999</v>
      </c>
      <c r="H1489" s="47">
        <v>1.8507</v>
      </c>
      <c r="I1489" s="47">
        <v>0.37109999999999999</v>
      </c>
      <c r="J1489" s="47">
        <v>0</v>
      </c>
      <c r="K1489" s="47">
        <v>0</v>
      </c>
      <c r="L1489" s="47">
        <v>3.63</v>
      </c>
      <c r="M1489" s="47">
        <v>2</v>
      </c>
      <c r="N1489" s="47">
        <v>3.63</v>
      </c>
      <c r="O1489" s="47">
        <v>0</v>
      </c>
      <c r="P1489" s="38">
        <f t="shared" si="91"/>
        <v>0.46123553719008259</v>
      </c>
      <c r="R1489" s="38">
        <f t="shared" si="92"/>
        <v>0.46123553719008259</v>
      </c>
      <c r="S1489" s="38"/>
      <c r="T1489" s="47">
        <v>3687741.1109027653</v>
      </c>
      <c r="U1489" s="47"/>
      <c r="V1489" s="47">
        <f t="shared" si="90"/>
        <v>3687741.1109027653</v>
      </c>
      <c r="W1489" s="47">
        <f t="shared" si="93"/>
        <v>1700917.2523051889</v>
      </c>
      <c r="Z1489" s="54"/>
    </row>
    <row r="1490" spans="5:26" x14ac:dyDescent="0.2">
      <c r="E1490" s="13">
        <v>50338</v>
      </c>
      <c r="F1490" s="13" t="s">
        <v>73</v>
      </c>
      <c r="G1490" s="47">
        <v>3.04</v>
      </c>
      <c r="H1490" s="47">
        <v>0</v>
      </c>
      <c r="I1490" s="47">
        <v>0</v>
      </c>
      <c r="J1490" s="47">
        <v>0</v>
      </c>
      <c r="K1490" s="47">
        <v>0</v>
      </c>
      <c r="L1490" s="47">
        <v>3.04</v>
      </c>
      <c r="M1490" s="47">
        <v>2</v>
      </c>
      <c r="N1490" s="47">
        <v>3.04</v>
      </c>
      <c r="O1490" s="47">
        <v>0</v>
      </c>
      <c r="P1490" s="38">
        <f t="shared" si="91"/>
        <v>0.65</v>
      </c>
      <c r="R1490" s="38">
        <f t="shared" si="92"/>
        <v>0.65</v>
      </c>
      <c r="S1490" s="38"/>
      <c r="T1490" s="47">
        <v>2451298.2559097931</v>
      </c>
      <c r="U1490" s="47"/>
      <c r="V1490" s="47">
        <f t="shared" si="90"/>
        <v>2451298.2559097931</v>
      </c>
      <c r="W1490" s="47">
        <f t="shared" si="93"/>
        <v>1593343.8663413655</v>
      </c>
      <c r="Z1490" s="54"/>
    </row>
    <row r="1491" spans="5:26" x14ac:dyDescent="0.2">
      <c r="E1491" s="13">
        <v>50337</v>
      </c>
      <c r="F1491" s="13" t="s">
        <v>73</v>
      </c>
      <c r="G1491" s="47">
        <v>5.9635999999999996</v>
      </c>
      <c r="H1491" s="47">
        <v>0</v>
      </c>
      <c r="I1491" s="47">
        <v>0</v>
      </c>
      <c r="J1491" s="47">
        <v>0</v>
      </c>
      <c r="K1491" s="47">
        <v>0</v>
      </c>
      <c r="L1491" s="47">
        <v>5.9635999999999996</v>
      </c>
      <c r="M1491" s="47">
        <v>2</v>
      </c>
      <c r="N1491" s="47">
        <v>5.98</v>
      </c>
      <c r="O1491" s="47">
        <v>1.6400000000000858E-2</v>
      </c>
      <c r="P1491" s="38">
        <f t="shared" si="91"/>
        <v>0.65</v>
      </c>
      <c r="R1491" s="38">
        <f t="shared" si="92"/>
        <v>0.65</v>
      </c>
      <c r="S1491" s="38"/>
      <c r="T1491" s="47">
        <v>5681691.3063335512</v>
      </c>
      <c r="U1491" s="47"/>
      <c r="V1491" s="47">
        <f t="shared" ref="V1491:V1554" si="94">IF(F1491="Operational",T1491,0)</f>
        <v>5681691.3063335512</v>
      </c>
      <c r="W1491" s="47">
        <f t="shared" si="93"/>
        <v>3693099.3491168083</v>
      </c>
      <c r="Z1491" s="54"/>
    </row>
    <row r="1492" spans="5:26" x14ac:dyDescent="0.2">
      <c r="E1492" s="13">
        <v>50336</v>
      </c>
      <c r="F1492" s="13" t="s">
        <v>73</v>
      </c>
      <c r="G1492" s="47">
        <v>5.6550000000000002</v>
      </c>
      <c r="H1492" s="47">
        <v>0.16250000000000001</v>
      </c>
      <c r="I1492" s="47">
        <v>0.16250000000000001</v>
      </c>
      <c r="J1492" s="47">
        <v>0</v>
      </c>
      <c r="K1492" s="47">
        <v>0</v>
      </c>
      <c r="L1492" s="47">
        <v>5.9799999999999995</v>
      </c>
      <c r="M1492" s="47">
        <v>2</v>
      </c>
      <c r="N1492" s="47">
        <v>5.98</v>
      </c>
      <c r="O1492" s="47">
        <v>0</v>
      </c>
      <c r="P1492" s="38">
        <f t="shared" ref="P1492:P1555" si="95">IF(L1492=0,"", MAX(((SUMPRODUCT(G1492:K1492,$F$10:$J$10)/L1492)),0.1))</f>
        <v>0.62961956521739137</v>
      </c>
      <c r="R1492" s="38">
        <f t="shared" ref="R1492:R1555" si="96">IF(L1492=0,$I$4,P1492)</f>
        <v>0.62961956521739137</v>
      </c>
      <c r="S1492" s="38"/>
      <c r="T1492" s="47">
        <v>6075121.7198894043</v>
      </c>
      <c r="U1492" s="47"/>
      <c r="V1492" s="47">
        <f t="shared" si="94"/>
        <v>6075121.7198894043</v>
      </c>
      <c r="W1492" s="47">
        <f t="shared" ref="W1492:W1555" si="97">V1492*R1492</f>
        <v>3825015.4959194977</v>
      </c>
      <c r="Z1492" s="54"/>
    </row>
    <row r="1493" spans="5:26" x14ac:dyDescent="0.2">
      <c r="E1493" s="13">
        <v>50335</v>
      </c>
      <c r="F1493" s="13" t="s">
        <v>73</v>
      </c>
      <c r="G1493" s="47">
        <v>54.856099999999998</v>
      </c>
      <c r="H1493" s="47">
        <v>6.2001999999999997</v>
      </c>
      <c r="I1493" s="47">
        <v>0.37969999999999998</v>
      </c>
      <c r="J1493" s="47">
        <v>0</v>
      </c>
      <c r="K1493" s="47">
        <v>0</v>
      </c>
      <c r="L1493" s="47">
        <v>61.436</v>
      </c>
      <c r="M1493" s="47">
        <v>2</v>
      </c>
      <c r="N1493" s="47">
        <v>61.436</v>
      </c>
      <c r="O1493" s="47">
        <v>0</v>
      </c>
      <c r="P1493" s="38">
        <f t="shared" si="95"/>
        <v>0.61931094960609412</v>
      </c>
      <c r="R1493" s="38">
        <f t="shared" si="96"/>
        <v>0.61931094960609412</v>
      </c>
      <c r="S1493" s="38"/>
      <c r="T1493" s="47">
        <v>62413240.465405583</v>
      </c>
      <c r="U1493" s="47"/>
      <c r="V1493" s="47">
        <f t="shared" si="94"/>
        <v>62413240.465405583</v>
      </c>
      <c r="W1493" s="47">
        <f t="shared" si="97"/>
        <v>38653203.220623828</v>
      </c>
      <c r="Z1493" s="54"/>
    </row>
    <row r="1494" spans="5:26" x14ac:dyDescent="0.2">
      <c r="E1494" s="13">
        <v>50334</v>
      </c>
      <c r="F1494" s="13" t="s">
        <v>73</v>
      </c>
      <c r="G1494" s="47">
        <v>0</v>
      </c>
      <c r="H1494" s="47">
        <v>0</v>
      </c>
      <c r="I1494" s="47">
        <v>0</v>
      </c>
      <c r="J1494" s="47">
        <v>0</v>
      </c>
      <c r="K1494" s="47">
        <v>0</v>
      </c>
      <c r="L1494" s="47">
        <v>0</v>
      </c>
      <c r="M1494" s="47">
        <v>2</v>
      </c>
      <c r="N1494" s="47">
        <v>0.42</v>
      </c>
      <c r="O1494" s="47">
        <v>0.42</v>
      </c>
      <c r="P1494" s="38" t="str">
        <f t="shared" si="95"/>
        <v/>
      </c>
      <c r="R1494" s="38">
        <f t="shared" si="96"/>
        <v>0.1</v>
      </c>
      <c r="S1494" s="38"/>
      <c r="T1494" s="47">
        <v>399048.55328764068</v>
      </c>
      <c r="U1494" s="47"/>
      <c r="V1494" s="47">
        <f t="shared" si="94"/>
        <v>399048.55328764068</v>
      </c>
      <c r="W1494" s="47">
        <f t="shared" si="97"/>
        <v>39904.855328764068</v>
      </c>
      <c r="Z1494" s="54"/>
    </row>
    <row r="1495" spans="5:26" x14ac:dyDescent="0.2">
      <c r="E1495" s="13">
        <v>50333</v>
      </c>
      <c r="F1495" s="13" t="s">
        <v>73</v>
      </c>
      <c r="G1495" s="47">
        <v>0.73599999999999999</v>
      </c>
      <c r="H1495" s="47">
        <v>0</v>
      </c>
      <c r="I1495" s="47">
        <v>0</v>
      </c>
      <c r="J1495" s="47">
        <v>0</v>
      </c>
      <c r="K1495" s="47">
        <v>0</v>
      </c>
      <c r="L1495" s="47">
        <v>0.73599999999999999</v>
      </c>
      <c r="M1495" s="47">
        <v>2</v>
      </c>
      <c r="N1495" s="47">
        <v>0.73599999999999999</v>
      </c>
      <c r="O1495" s="47">
        <v>0</v>
      </c>
      <c r="P1495" s="38">
        <f t="shared" si="95"/>
        <v>0.65</v>
      </c>
      <c r="R1495" s="38">
        <f t="shared" si="96"/>
        <v>0.65</v>
      </c>
      <c r="S1495" s="38"/>
      <c r="T1495" s="47">
        <v>699285.08385643712</v>
      </c>
      <c r="U1495" s="47"/>
      <c r="V1495" s="47">
        <f t="shared" si="94"/>
        <v>699285.08385643712</v>
      </c>
      <c r="W1495" s="47">
        <f t="shared" si="97"/>
        <v>454535.30450668413</v>
      </c>
      <c r="Z1495" s="54"/>
    </row>
    <row r="1496" spans="5:26" x14ac:dyDescent="0.2">
      <c r="E1496" s="13">
        <v>50332</v>
      </c>
      <c r="F1496" s="13" t="s">
        <v>73</v>
      </c>
      <c r="G1496" s="47">
        <v>2.3039999999999998</v>
      </c>
      <c r="H1496" s="47">
        <v>0</v>
      </c>
      <c r="I1496" s="47">
        <v>0</v>
      </c>
      <c r="J1496" s="47">
        <v>0</v>
      </c>
      <c r="K1496" s="47">
        <v>0</v>
      </c>
      <c r="L1496" s="47">
        <v>2.3039999999999998</v>
      </c>
      <c r="M1496" s="47">
        <v>2</v>
      </c>
      <c r="N1496" s="47">
        <v>2.3039999999999998</v>
      </c>
      <c r="O1496" s="47">
        <v>0</v>
      </c>
      <c r="P1496" s="38">
        <f t="shared" si="95"/>
        <v>0.65</v>
      </c>
      <c r="R1496" s="38">
        <f t="shared" si="96"/>
        <v>0.65</v>
      </c>
      <c r="S1496" s="38"/>
      <c r="T1496" s="47">
        <v>1658901.8429529064</v>
      </c>
      <c r="U1496" s="47"/>
      <c r="V1496" s="47">
        <f t="shared" si="94"/>
        <v>1658901.8429529064</v>
      </c>
      <c r="W1496" s="47">
        <f t="shared" si="97"/>
        <v>1078286.1979193892</v>
      </c>
      <c r="Z1496" s="54"/>
    </row>
    <row r="1497" spans="5:26" x14ac:dyDescent="0.2">
      <c r="E1497" s="13">
        <v>50331</v>
      </c>
      <c r="F1497" s="13" t="s">
        <v>73</v>
      </c>
      <c r="G1497" s="47">
        <v>2.5714999999999999</v>
      </c>
      <c r="H1497" s="47">
        <v>0.46850000000000003</v>
      </c>
      <c r="I1497" s="47">
        <v>0</v>
      </c>
      <c r="J1497" s="47">
        <v>0</v>
      </c>
      <c r="K1497" s="47">
        <v>0</v>
      </c>
      <c r="L1497" s="47">
        <v>3.04</v>
      </c>
      <c r="M1497" s="47">
        <v>2</v>
      </c>
      <c r="N1497" s="47">
        <v>3.04</v>
      </c>
      <c r="O1497" s="47">
        <v>0</v>
      </c>
      <c r="P1497" s="38">
        <f t="shared" si="95"/>
        <v>0.60761924342105267</v>
      </c>
      <c r="R1497" s="38">
        <f t="shared" si="96"/>
        <v>0.60761924342105267</v>
      </c>
      <c r="S1497" s="38"/>
      <c r="T1497" s="47">
        <v>3088356.1920508007</v>
      </c>
      <c r="U1497" s="47"/>
      <c r="V1497" s="47">
        <f t="shared" si="94"/>
        <v>3088356.1920508007</v>
      </c>
      <c r="W1497" s="47">
        <f t="shared" si="97"/>
        <v>1876544.6528286308</v>
      </c>
      <c r="Z1497" s="54"/>
    </row>
    <row r="1498" spans="5:26" x14ac:dyDescent="0.2">
      <c r="E1498" s="13">
        <v>50330</v>
      </c>
      <c r="F1498" s="13" t="s">
        <v>73</v>
      </c>
      <c r="G1498" s="47">
        <v>1.3228</v>
      </c>
      <c r="H1498" s="47">
        <v>0</v>
      </c>
      <c r="I1498" s="47">
        <v>0</v>
      </c>
      <c r="J1498" s="47">
        <v>0</v>
      </c>
      <c r="K1498" s="47">
        <v>0</v>
      </c>
      <c r="L1498" s="47">
        <v>1.3228</v>
      </c>
      <c r="M1498" s="47">
        <v>2</v>
      </c>
      <c r="N1498" s="47">
        <v>1.3228</v>
      </c>
      <c r="O1498" s="47">
        <v>0</v>
      </c>
      <c r="P1498" s="38">
        <f t="shared" si="95"/>
        <v>0.65</v>
      </c>
      <c r="R1498" s="38">
        <f t="shared" si="96"/>
        <v>0.65</v>
      </c>
      <c r="S1498" s="38"/>
      <c r="T1498" s="47">
        <v>1343841.3061989469</v>
      </c>
      <c r="U1498" s="47"/>
      <c r="V1498" s="47">
        <f t="shared" si="94"/>
        <v>1343841.3061989469</v>
      </c>
      <c r="W1498" s="47">
        <f t="shared" si="97"/>
        <v>873496.84902931552</v>
      </c>
      <c r="Z1498" s="54"/>
    </row>
    <row r="1499" spans="5:26" x14ac:dyDescent="0.2">
      <c r="E1499" s="13">
        <v>50329</v>
      </c>
      <c r="F1499" s="13" t="s">
        <v>73</v>
      </c>
      <c r="G1499" s="47">
        <v>0</v>
      </c>
      <c r="H1499" s="47">
        <v>0</v>
      </c>
      <c r="I1499" s="47">
        <v>0</v>
      </c>
      <c r="J1499" s="47">
        <v>0</v>
      </c>
      <c r="K1499" s="47">
        <v>0</v>
      </c>
      <c r="L1499" s="47">
        <v>0</v>
      </c>
      <c r="M1499" s="47">
        <v>2</v>
      </c>
      <c r="N1499" s="47">
        <v>2.9020000000000001</v>
      </c>
      <c r="O1499" s="47">
        <v>2.9020000000000001</v>
      </c>
      <c r="P1499" s="38" t="str">
        <f t="shared" si="95"/>
        <v/>
      </c>
      <c r="R1499" s="38">
        <f t="shared" si="96"/>
        <v>0.1</v>
      </c>
      <c r="S1499" s="38"/>
      <c r="T1499" s="47">
        <v>2757235.4800969847</v>
      </c>
      <c r="U1499" s="47"/>
      <c r="V1499" s="47">
        <f t="shared" si="94"/>
        <v>2757235.4800969847</v>
      </c>
      <c r="W1499" s="47">
        <f t="shared" si="97"/>
        <v>275723.54800969845</v>
      </c>
      <c r="Z1499" s="54"/>
    </row>
    <row r="1500" spans="5:26" x14ac:dyDescent="0.2">
      <c r="E1500" s="13">
        <v>50328</v>
      </c>
      <c r="F1500" s="13" t="s">
        <v>73</v>
      </c>
      <c r="G1500" s="47">
        <v>0</v>
      </c>
      <c r="H1500" s="47">
        <v>0</v>
      </c>
      <c r="I1500" s="47">
        <v>0</v>
      </c>
      <c r="J1500" s="47">
        <v>0</v>
      </c>
      <c r="K1500" s="47">
        <v>0</v>
      </c>
      <c r="L1500" s="47">
        <v>0</v>
      </c>
      <c r="M1500" s="47">
        <v>2</v>
      </c>
      <c r="N1500" s="47">
        <v>0.16919999999999999</v>
      </c>
      <c r="O1500" s="47">
        <v>0.16919999999999999</v>
      </c>
      <c r="P1500" s="38" t="str">
        <f t="shared" si="95"/>
        <v/>
      </c>
      <c r="R1500" s="38">
        <f t="shared" si="96"/>
        <v>0.1</v>
      </c>
      <c r="S1500" s="38"/>
      <c r="T1500" s="47">
        <v>160759.56003873522</v>
      </c>
      <c r="U1500" s="47"/>
      <c r="V1500" s="47">
        <f t="shared" si="94"/>
        <v>160759.56003873522</v>
      </c>
      <c r="W1500" s="47">
        <f t="shared" si="97"/>
        <v>16075.956003873522</v>
      </c>
      <c r="Z1500" s="54"/>
    </row>
    <row r="1501" spans="5:26" x14ac:dyDescent="0.2">
      <c r="E1501" s="13">
        <v>50327</v>
      </c>
      <c r="F1501" s="13" t="s">
        <v>73</v>
      </c>
      <c r="G1501" s="47">
        <v>0</v>
      </c>
      <c r="H1501" s="47">
        <v>0</v>
      </c>
      <c r="I1501" s="47">
        <v>0</v>
      </c>
      <c r="J1501" s="47">
        <v>0</v>
      </c>
      <c r="K1501" s="47">
        <v>0</v>
      </c>
      <c r="L1501" s="47">
        <v>0</v>
      </c>
      <c r="M1501" s="47">
        <v>2</v>
      </c>
      <c r="N1501" s="47">
        <v>0.62860000000000005</v>
      </c>
      <c r="O1501" s="47">
        <v>0.62860000000000005</v>
      </c>
      <c r="P1501" s="38" t="str">
        <f t="shared" si="95"/>
        <v/>
      </c>
      <c r="R1501" s="38">
        <f t="shared" si="96"/>
        <v>0.1</v>
      </c>
      <c r="S1501" s="38"/>
      <c r="T1501" s="47">
        <v>597242.66808716906</v>
      </c>
      <c r="U1501" s="47"/>
      <c r="V1501" s="47">
        <f t="shared" si="94"/>
        <v>597242.66808716906</v>
      </c>
      <c r="W1501" s="47">
        <f t="shared" si="97"/>
        <v>59724.266808716908</v>
      </c>
      <c r="Z1501" s="54"/>
    </row>
    <row r="1502" spans="5:26" x14ac:dyDescent="0.2">
      <c r="E1502" s="13">
        <v>50326</v>
      </c>
      <c r="F1502" s="13" t="s">
        <v>73</v>
      </c>
      <c r="G1502" s="47">
        <v>2.1088</v>
      </c>
      <c r="H1502" s="47">
        <v>0</v>
      </c>
      <c r="I1502" s="47">
        <v>0.1646</v>
      </c>
      <c r="J1502" s="47">
        <v>0</v>
      </c>
      <c r="K1502" s="47">
        <v>0</v>
      </c>
      <c r="L1502" s="47">
        <v>2.2734000000000001</v>
      </c>
      <c r="M1502" s="47">
        <v>2</v>
      </c>
      <c r="N1502" s="47">
        <v>2.2734000000000001</v>
      </c>
      <c r="O1502" s="47">
        <v>0</v>
      </c>
      <c r="P1502" s="38">
        <f t="shared" si="95"/>
        <v>0.6156087798011789</v>
      </c>
      <c r="R1502" s="38">
        <f t="shared" si="96"/>
        <v>0.6156087798011789</v>
      </c>
      <c r="S1502" s="38"/>
      <c r="T1502" s="47">
        <v>2159992.8120098151</v>
      </c>
      <c r="U1502" s="47"/>
      <c r="V1502" s="47">
        <f t="shared" si="94"/>
        <v>2159992.8120098151</v>
      </c>
      <c r="W1502" s="47">
        <f t="shared" si="97"/>
        <v>1329710.5393806794</v>
      </c>
      <c r="Z1502" s="54"/>
    </row>
    <row r="1503" spans="5:26" x14ac:dyDescent="0.2">
      <c r="E1503" s="13">
        <v>50325</v>
      </c>
      <c r="F1503" s="13" t="s">
        <v>73</v>
      </c>
      <c r="G1503" s="47">
        <v>2.0958000000000001</v>
      </c>
      <c r="H1503" s="47">
        <v>1.5880000000000001</v>
      </c>
      <c r="I1503" s="47">
        <v>0</v>
      </c>
      <c r="J1503" s="47">
        <v>0</v>
      </c>
      <c r="K1503" s="47">
        <v>0</v>
      </c>
      <c r="L1503" s="47">
        <v>3.6838000000000002</v>
      </c>
      <c r="M1503" s="47">
        <v>2</v>
      </c>
      <c r="N1503" s="47">
        <v>3.6838000000000002</v>
      </c>
      <c r="O1503" s="47">
        <v>0</v>
      </c>
      <c r="P1503" s="38">
        <f t="shared" si="95"/>
        <v>0.53145393343829739</v>
      </c>
      <c r="R1503" s="38">
        <f t="shared" si="96"/>
        <v>0.53145393343829739</v>
      </c>
      <c r="S1503" s="38"/>
      <c r="T1503" s="47">
        <v>3500035.8585738353</v>
      </c>
      <c r="U1503" s="47"/>
      <c r="V1503" s="47">
        <f t="shared" si="94"/>
        <v>3500035.8585738353</v>
      </c>
      <c r="W1503" s="47">
        <f t="shared" si="97"/>
        <v>1860107.8242141532</v>
      </c>
      <c r="Z1503" s="54"/>
    </row>
    <row r="1504" spans="5:26" x14ac:dyDescent="0.2">
      <c r="E1504" s="13">
        <v>50324</v>
      </c>
      <c r="F1504" s="13" t="s">
        <v>73</v>
      </c>
      <c r="G1504" s="47">
        <v>0</v>
      </c>
      <c r="H1504" s="47">
        <v>0</v>
      </c>
      <c r="I1504" s="47">
        <v>0</v>
      </c>
      <c r="J1504" s="47">
        <v>0</v>
      </c>
      <c r="K1504" s="47">
        <v>0</v>
      </c>
      <c r="L1504" s="47">
        <v>0</v>
      </c>
      <c r="M1504" s="47">
        <v>2</v>
      </c>
      <c r="N1504" s="47">
        <v>0.04</v>
      </c>
      <c r="O1504" s="47">
        <v>0.04</v>
      </c>
      <c r="P1504" s="38" t="str">
        <f t="shared" si="95"/>
        <v/>
      </c>
      <c r="R1504" s="38">
        <f t="shared" si="96"/>
        <v>0.1</v>
      </c>
      <c r="S1504" s="38"/>
      <c r="T1504" s="47">
        <v>38004.624122632449</v>
      </c>
      <c r="U1504" s="47"/>
      <c r="V1504" s="47">
        <f t="shared" si="94"/>
        <v>38004.624122632449</v>
      </c>
      <c r="W1504" s="47">
        <f t="shared" si="97"/>
        <v>3800.4624122632449</v>
      </c>
      <c r="Z1504" s="54"/>
    </row>
    <row r="1505" spans="5:26" x14ac:dyDescent="0.2">
      <c r="E1505" s="13">
        <v>50323</v>
      </c>
      <c r="F1505" s="13" t="s">
        <v>73</v>
      </c>
      <c r="G1505" s="47">
        <v>0</v>
      </c>
      <c r="H1505" s="47">
        <v>0</v>
      </c>
      <c r="I1505" s="47">
        <v>0</v>
      </c>
      <c r="J1505" s="47">
        <v>0</v>
      </c>
      <c r="K1505" s="47">
        <v>0</v>
      </c>
      <c r="L1505" s="47">
        <v>0</v>
      </c>
      <c r="M1505" s="47">
        <v>2</v>
      </c>
      <c r="N1505" s="47">
        <v>0.52</v>
      </c>
      <c r="O1505" s="47">
        <v>0.52</v>
      </c>
      <c r="P1505" s="38" t="str">
        <f t="shared" si="95"/>
        <v/>
      </c>
      <c r="R1505" s="38">
        <f t="shared" si="96"/>
        <v>0.1</v>
      </c>
      <c r="S1505" s="38"/>
      <c r="T1505" s="47">
        <v>494060.11359422182</v>
      </c>
      <c r="U1505" s="47"/>
      <c r="V1505" s="47">
        <f t="shared" si="94"/>
        <v>494060.11359422182</v>
      </c>
      <c r="W1505" s="47">
        <f t="shared" si="97"/>
        <v>49406.011359422184</v>
      </c>
      <c r="Z1505" s="54"/>
    </row>
    <row r="1506" spans="5:26" x14ac:dyDescent="0.2">
      <c r="E1506" s="13">
        <v>50322</v>
      </c>
      <c r="F1506" s="13" t="s">
        <v>73</v>
      </c>
      <c r="G1506" s="47">
        <v>0</v>
      </c>
      <c r="H1506" s="47">
        <v>0</v>
      </c>
      <c r="I1506" s="47">
        <v>0</v>
      </c>
      <c r="J1506" s="47">
        <v>0</v>
      </c>
      <c r="K1506" s="47">
        <v>0</v>
      </c>
      <c r="L1506" s="47">
        <v>0</v>
      </c>
      <c r="M1506" s="47">
        <v>2</v>
      </c>
      <c r="N1506" s="47">
        <v>0.22</v>
      </c>
      <c r="O1506" s="47">
        <v>0.22</v>
      </c>
      <c r="P1506" s="38" t="str">
        <f t="shared" si="95"/>
        <v/>
      </c>
      <c r="R1506" s="38">
        <f t="shared" si="96"/>
        <v>0.1</v>
      </c>
      <c r="S1506" s="38"/>
      <c r="T1506" s="47">
        <v>209025.43267447848</v>
      </c>
      <c r="U1506" s="47"/>
      <c r="V1506" s="47">
        <f t="shared" si="94"/>
        <v>209025.43267447848</v>
      </c>
      <c r="W1506" s="47">
        <f t="shared" si="97"/>
        <v>20902.543267447851</v>
      </c>
      <c r="Z1506" s="54"/>
    </row>
    <row r="1507" spans="5:26" x14ac:dyDescent="0.2">
      <c r="E1507" s="13">
        <v>50321</v>
      </c>
      <c r="F1507" s="13" t="s">
        <v>73</v>
      </c>
      <c r="G1507" s="47">
        <v>0</v>
      </c>
      <c r="H1507" s="47">
        <v>0</v>
      </c>
      <c r="I1507" s="47">
        <v>0</v>
      </c>
      <c r="J1507" s="47">
        <v>0</v>
      </c>
      <c r="K1507" s="47">
        <v>0</v>
      </c>
      <c r="L1507" s="47">
        <v>0</v>
      </c>
      <c r="M1507" s="47">
        <v>2</v>
      </c>
      <c r="N1507" s="47">
        <v>0.91</v>
      </c>
      <c r="O1507" s="47">
        <v>0.91</v>
      </c>
      <c r="P1507" s="38" t="str">
        <f t="shared" si="95"/>
        <v/>
      </c>
      <c r="R1507" s="38">
        <f t="shared" si="96"/>
        <v>0.1</v>
      </c>
      <c r="S1507" s="38"/>
      <c r="T1507" s="47">
        <v>864605.19878988829</v>
      </c>
      <c r="U1507" s="47"/>
      <c r="V1507" s="47">
        <f t="shared" si="94"/>
        <v>864605.19878988829</v>
      </c>
      <c r="W1507" s="47">
        <f t="shared" si="97"/>
        <v>86460.519878988838</v>
      </c>
      <c r="Z1507" s="54"/>
    </row>
    <row r="1508" spans="5:26" x14ac:dyDescent="0.2">
      <c r="E1508" s="13">
        <v>50320</v>
      </c>
      <c r="F1508" s="13" t="s">
        <v>73</v>
      </c>
      <c r="G1508" s="47">
        <v>0</v>
      </c>
      <c r="H1508" s="47">
        <v>0</v>
      </c>
      <c r="I1508" s="47">
        <v>0</v>
      </c>
      <c r="J1508" s="47">
        <v>0</v>
      </c>
      <c r="K1508" s="47">
        <v>0</v>
      </c>
      <c r="L1508" s="47">
        <v>0</v>
      </c>
      <c r="M1508" s="47">
        <v>2</v>
      </c>
      <c r="N1508" s="47">
        <v>0.12</v>
      </c>
      <c r="O1508" s="47">
        <v>0.12</v>
      </c>
      <c r="P1508" s="38" t="str">
        <f t="shared" si="95"/>
        <v/>
      </c>
      <c r="R1508" s="38">
        <f t="shared" si="96"/>
        <v>0.1</v>
      </c>
      <c r="S1508" s="38"/>
      <c r="T1508" s="47">
        <v>114013.87236789735</v>
      </c>
      <c r="U1508" s="47"/>
      <c r="V1508" s="47">
        <f t="shared" si="94"/>
        <v>114013.87236789735</v>
      </c>
      <c r="W1508" s="47">
        <f t="shared" si="97"/>
        <v>11401.387236789735</v>
      </c>
      <c r="Z1508" s="54"/>
    </row>
    <row r="1509" spans="5:26" x14ac:dyDescent="0.2">
      <c r="E1509" s="13">
        <v>50319</v>
      </c>
      <c r="F1509" s="13" t="s">
        <v>73</v>
      </c>
      <c r="G1509" s="47">
        <v>0</v>
      </c>
      <c r="H1509" s="47">
        <v>0</v>
      </c>
      <c r="I1509" s="47">
        <v>0</v>
      </c>
      <c r="J1509" s="47">
        <v>0</v>
      </c>
      <c r="K1509" s="47">
        <v>0</v>
      </c>
      <c r="L1509" s="47">
        <v>0</v>
      </c>
      <c r="M1509" s="47">
        <v>2</v>
      </c>
      <c r="N1509" s="47">
        <v>0.48</v>
      </c>
      <c r="O1509" s="47">
        <v>0.48</v>
      </c>
      <c r="P1509" s="38" t="str">
        <f t="shared" si="95"/>
        <v/>
      </c>
      <c r="R1509" s="38">
        <f t="shared" si="96"/>
        <v>0.1</v>
      </c>
      <c r="S1509" s="38"/>
      <c r="T1509" s="47">
        <v>456055.48947158939</v>
      </c>
      <c r="U1509" s="47"/>
      <c r="V1509" s="47">
        <f t="shared" si="94"/>
        <v>456055.48947158939</v>
      </c>
      <c r="W1509" s="47">
        <f t="shared" si="97"/>
        <v>45605.548947158939</v>
      </c>
      <c r="Z1509" s="54"/>
    </row>
    <row r="1510" spans="5:26" x14ac:dyDescent="0.2">
      <c r="E1510" s="13">
        <v>50318</v>
      </c>
      <c r="F1510" s="13" t="s">
        <v>73</v>
      </c>
      <c r="G1510" s="47">
        <v>0</v>
      </c>
      <c r="H1510" s="47">
        <v>0</v>
      </c>
      <c r="I1510" s="47">
        <v>0</v>
      </c>
      <c r="J1510" s="47">
        <v>0</v>
      </c>
      <c r="K1510" s="47">
        <v>0</v>
      </c>
      <c r="L1510" s="47">
        <v>0</v>
      </c>
      <c r="M1510" s="47">
        <v>2</v>
      </c>
      <c r="N1510" s="47">
        <v>0.26</v>
      </c>
      <c r="O1510" s="47">
        <v>0.26</v>
      </c>
      <c r="P1510" s="38" t="str">
        <f t="shared" si="95"/>
        <v/>
      </c>
      <c r="R1510" s="38">
        <f t="shared" si="96"/>
        <v>0.1</v>
      </c>
      <c r="S1510" s="38"/>
      <c r="T1510" s="47">
        <v>247030.05679711091</v>
      </c>
      <c r="U1510" s="47"/>
      <c r="V1510" s="47">
        <f t="shared" si="94"/>
        <v>247030.05679711091</v>
      </c>
      <c r="W1510" s="47">
        <f t="shared" si="97"/>
        <v>24703.005679711092</v>
      </c>
      <c r="Z1510" s="54"/>
    </row>
    <row r="1511" spans="5:26" x14ac:dyDescent="0.2">
      <c r="E1511" s="13">
        <v>50317</v>
      </c>
      <c r="F1511" s="13" t="s">
        <v>73</v>
      </c>
      <c r="G1511" s="47">
        <v>0</v>
      </c>
      <c r="H1511" s="47">
        <v>0</v>
      </c>
      <c r="I1511" s="47">
        <v>0</v>
      </c>
      <c r="J1511" s="47">
        <v>0</v>
      </c>
      <c r="K1511" s="47">
        <v>0</v>
      </c>
      <c r="L1511" s="47">
        <v>0</v>
      </c>
      <c r="M1511" s="47">
        <v>2</v>
      </c>
      <c r="N1511" s="47">
        <v>0.13</v>
      </c>
      <c r="O1511" s="47">
        <v>0.13</v>
      </c>
      <c r="P1511" s="38" t="str">
        <f t="shared" si="95"/>
        <v/>
      </c>
      <c r="R1511" s="38">
        <f t="shared" si="96"/>
        <v>0.1</v>
      </c>
      <c r="S1511" s="38"/>
      <c r="T1511" s="47">
        <v>123515.02839855546</v>
      </c>
      <c r="U1511" s="47"/>
      <c r="V1511" s="47">
        <f t="shared" si="94"/>
        <v>123515.02839855546</v>
      </c>
      <c r="W1511" s="47">
        <f t="shared" si="97"/>
        <v>12351.502839855546</v>
      </c>
      <c r="Z1511" s="54"/>
    </row>
    <row r="1512" spans="5:26" x14ac:dyDescent="0.2">
      <c r="E1512" s="13">
        <v>50316</v>
      </c>
      <c r="F1512" s="13" t="s">
        <v>73</v>
      </c>
      <c r="G1512" s="47">
        <v>0</v>
      </c>
      <c r="H1512" s="47">
        <v>0</v>
      </c>
      <c r="I1512" s="47">
        <v>0</v>
      </c>
      <c r="J1512" s="47">
        <v>0</v>
      </c>
      <c r="K1512" s="47">
        <v>0</v>
      </c>
      <c r="L1512" s="47">
        <v>0</v>
      </c>
      <c r="M1512" s="47">
        <v>2</v>
      </c>
      <c r="N1512" s="47">
        <v>0.48399999999999999</v>
      </c>
      <c r="O1512" s="47">
        <v>0.48399999999999999</v>
      </c>
      <c r="P1512" s="38" t="str">
        <f t="shared" si="95"/>
        <v/>
      </c>
      <c r="R1512" s="38">
        <f t="shared" si="96"/>
        <v>0.1</v>
      </c>
      <c r="S1512" s="38"/>
      <c r="T1512" s="47">
        <v>459855.9518838526</v>
      </c>
      <c r="U1512" s="47"/>
      <c r="V1512" s="47">
        <f t="shared" si="94"/>
        <v>459855.9518838526</v>
      </c>
      <c r="W1512" s="47">
        <f t="shared" si="97"/>
        <v>45985.595188385261</v>
      </c>
      <c r="Z1512" s="54"/>
    </row>
    <row r="1513" spans="5:26" x14ac:dyDescent="0.2">
      <c r="E1513" s="13">
        <v>50315</v>
      </c>
      <c r="F1513" s="13" t="s">
        <v>73</v>
      </c>
      <c r="G1513" s="47">
        <v>1.04</v>
      </c>
      <c r="H1513" s="47">
        <v>0</v>
      </c>
      <c r="I1513" s="47">
        <v>0</v>
      </c>
      <c r="J1513" s="47">
        <v>0</v>
      </c>
      <c r="K1513" s="47">
        <v>0</v>
      </c>
      <c r="L1513" s="47">
        <v>1.04</v>
      </c>
      <c r="M1513" s="47">
        <v>2</v>
      </c>
      <c r="N1513" s="47">
        <v>1.04</v>
      </c>
      <c r="O1513" s="47">
        <v>0</v>
      </c>
      <c r="P1513" s="38">
        <f t="shared" si="95"/>
        <v>0.65</v>
      </c>
      <c r="R1513" s="38">
        <f t="shared" si="96"/>
        <v>0.65</v>
      </c>
      <c r="S1513" s="38"/>
      <c r="T1513" s="47">
        <v>988120.22718844365</v>
      </c>
      <c r="U1513" s="47"/>
      <c r="V1513" s="47">
        <f t="shared" si="94"/>
        <v>988120.22718844365</v>
      </c>
      <c r="W1513" s="47">
        <f t="shared" si="97"/>
        <v>642278.14767248835</v>
      </c>
      <c r="Z1513" s="54"/>
    </row>
    <row r="1514" spans="5:26" x14ac:dyDescent="0.2">
      <c r="E1514" s="13">
        <v>50314</v>
      </c>
      <c r="F1514" s="13" t="s">
        <v>73</v>
      </c>
      <c r="G1514" s="47">
        <v>0.126</v>
      </c>
      <c r="H1514" s="47">
        <v>0</v>
      </c>
      <c r="I1514" s="47">
        <v>0</v>
      </c>
      <c r="J1514" s="47">
        <v>0</v>
      </c>
      <c r="K1514" s="47">
        <v>0</v>
      </c>
      <c r="L1514" s="47">
        <v>0.126</v>
      </c>
      <c r="M1514" s="47">
        <v>2</v>
      </c>
      <c r="N1514" s="47">
        <v>0.126</v>
      </c>
      <c r="O1514" s="47">
        <v>0</v>
      </c>
      <c r="P1514" s="38">
        <f t="shared" si="95"/>
        <v>0.65</v>
      </c>
      <c r="R1514" s="38">
        <f t="shared" si="96"/>
        <v>0.65</v>
      </c>
      <c r="S1514" s="38"/>
      <c r="T1514" s="47">
        <v>119714.5659862922</v>
      </c>
      <c r="U1514" s="47"/>
      <c r="V1514" s="47">
        <f t="shared" si="94"/>
        <v>119714.5659862922</v>
      </c>
      <c r="W1514" s="47">
        <f t="shared" si="97"/>
        <v>77814.467891089938</v>
      </c>
      <c r="Z1514" s="54"/>
    </row>
    <row r="1515" spans="5:26" x14ac:dyDescent="0.2">
      <c r="E1515" s="13">
        <v>50313</v>
      </c>
      <c r="F1515" s="13" t="s">
        <v>73</v>
      </c>
      <c r="G1515" s="47">
        <v>0.73699999999999999</v>
      </c>
      <c r="H1515" s="47">
        <v>0.32900000000000001</v>
      </c>
      <c r="I1515" s="47">
        <v>0.1</v>
      </c>
      <c r="J1515" s="47">
        <v>0</v>
      </c>
      <c r="K1515" s="47">
        <v>0</v>
      </c>
      <c r="L1515" s="47">
        <v>1.1660000000000001</v>
      </c>
      <c r="M1515" s="47">
        <v>2</v>
      </c>
      <c r="N1515" s="47">
        <v>1.1659999999999999</v>
      </c>
      <c r="O1515" s="47">
        <v>0</v>
      </c>
      <c r="P1515" s="38">
        <f t="shared" si="95"/>
        <v>0.53166809605488841</v>
      </c>
      <c r="R1515" s="38">
        <f t="shared" si="96"/>
        <v>0.53166809605488841</v>
      </c>
      <c r="S1515" s="38"/>
      <c r="T1515" s="47">
        <v>1107834.7931747357</v>
      </c>
      <c r="U1515" s="47"/>
      <c r="V1515" s="47">
        <f t="shared" si="94"/>
        <v>1107834.7931747357</v>
      </c>
      <c r="W1515" s="47">
        <f t="shared" si="97"/>
        <v>589000.41523057281</v>
      </c>
      <c r="Z1515" s="54"/>
    </row>
    <row r="1516" spans="5:26" x14ac:dyDescent="0.2">
      <c r="E1516" s="13">
        <v>50312</v>
      </c>
      <c r="F1516" s="13" t="s">
        <v>73</v>
      </c>
      <c r="G1516" s="47">
        <v>29.712599999999998</v>
      </c>
      <c r="H1516" s="47">
        <v>6.7539999999999996</v>
      </c>
      <c r="I1516" s="47">
        <v>0.57399999999999995</v>
      </c>
      <c r="J1516" s="47">
        <v>0</v>
      </c>
      <c r="K1516" s="47">
        <v>0</v>
      </c>
      <c r="L1516" s="47">
        <v>37.040599999999998</v>
      </c>
      <c r="M1516" s="47">
        <v>2</v>
      </c>
      <c r="N1516" s="47">
        <v>37.045999999999999</v>
      </c>
      <c r="O1516" s="47">
        <v>5.4000000000016257E-3</v>
      </c>
      <c r="P1516" s="38">
        <f t="shared" si="95"/>
        <v>0.59249553192982829</v>
      </c>
      <c r="R1516" s="38">
        <f t="shared" si="96"/>
        <v>0.59249553192982829</v>
      </c>
      <c r="S1516" s="38"/>
      <c r="T1516" s="47">
        <v>35197982.63117604</v>
      </c>
      <c r="U1516" s="47"/>
      <c r="V1516" s="47">
        <f t="shared" si="94"/>
        <v>35197982.63117604</v>
      </c>
      <c r="W1516" s="47">
        <f t="shared" si="97"/>
        <v>20854647.441915505</v>
      </c>
      <c r="Z1516" s="54"/>
    </row>
    <row r="1517" spans="5:26" x14ac:dyDescent="0.2">
      <c r="E1517" s="13">
        <v>50311</v>
      </c>
      <c r="F1517" s="13" t="s">
        <v>73</v>
      </c>
      <c r="G1517" s="47">
        <v>1.3340000000000001</v>
      </c>
      <c r="H1517" s="47">
        <v>0</v>
      </c>
      <c r="I1517" s="47">
        <v>0</v>
      </c>
      <c r="J1517" s="47">
        <v>0</v>
      </c>
      <c r="K1517" s="47">
        <v>0</v>
      </c>
      <c r="L1517" s="47">
        <v>1.3340000000000001</v>
      </c>
      <c r="M1517" s="47">
        <v>2</v>
      </c>
      <c r="N1517" s="47">
        <v>1.3340000000000001</v>
      </c>
      <c r="O1517" s="47">
        <v>0</v>
      </c>
      <c r="P1517" s="38">
        <f t="shared" si="95"/>
        <v>0.65</v>
      </c>
      <c r="R1517" s="38">
        <f t="shared" si="96"/>
        <v>0.65</v>
      </c>
      <c r="S1517" s="38"/>
      <c r="T1517" s="47">
        <v>1267454.2144897922</v>
      </c>
      <c r="U1517" s="47"/>
      <c r="V1517" s="47">
        <f t="shared" si="94"/>
        <v>1267454.2144897922</v>
      </c>
      <c r="W1517" s="47">
        <f t="shared" si="97"/>
        <v>823845.23941836494</v>
      </c>
      <c r="Z1517" s="54"/>
    </row>
    <row r="1518" spans="5:26" x14ac:dyDescent="0.2">
      <c r="E1518" s="13">
        <v>50310</v>
      </c>
      <c r="F1518" s="13" t="s">
        <v>73</v>
      </c>
      <c r="G1518" s="47">
        <v>1.1719999999999999</v>
      </c>
      <c r="H1518" s="47">
        <v>6.2E-2</v>
      </c>
      <c r="I1518" s="47">
        <v>0</v>
      </c>
      <c r="J1518" s="47">
        <v>0</v>
      </c>
      <c r="K1518" s="47">
        <v>0.1</v>
      </c>
      <c r="L1518" s="47">
        <v>1.3340000000000001</v>
      </c>
      <c r="M1518" s="47">
        <v>2</v>
      </c>
      <c r="N1518" s="47">
        <v>1.3340000000000001</v>
      </c>
      <c r="O1518" s="47">
        <v>0</v>
      </c>
      <c r="P1518" s="38">
        <f t="shared" si="95"/>
        <v>0.59598950524737626</v>
      </c>
      <c r="R1518" s="38">
        <f t="shared" si="96"/>
        <v>0.59598950524737626</v>
      </c>
      <c r="S1518" s="38"/>
      <c r="T1518" s="47">
        <v>1267454.2144897922</v>
      </c>
      <c r="U1518" s="47"/>
      <c r="V1518" s="47">
        <f t="shared" si="94"/>
        <v>1267454.2144897922</v>
      </c>
      <c r="W1518" s="47">
        <f t="shared" si="97"/>
        <v>755389.41021747317</v>
      </c>
      <c r="Z1518" s="54"/>
    </row>
    <row r="1519" spans="5:26" x14ac:dyDescent="0.2">
      <c r="E1519" s="13">
        <v>50309</v>
      </c>
      <c r="F1519" s="13" t="s">
        <v>73</v>
      </c>
      <c r="G1519" s="47">
        <v>33.326999999999998</v>
      </c>
      <c r="H1519" s="47">
        <v>3.9340000000000002</v>
      </c>
      <c r="I1519" s="47">
        <v>0.4</v>
      </c>
      <c r="J1519" s="47">
        <v>0.2</v>
      </c>
      <c r="K1519" s="47">
        <v>0</v>
      </c>
      <c r="L1519" s="47">
        <v>37.860999999999997</v>
      </c>
      <c r="M1519" s="47">
        <v>2</v>
      </c>
      <c r="N1519" s="47">
        <v>37.862000000000002</v>
      </c>
      <c r="O1519" s="47">
        <v>1.0000000000047748E-3</v>
      </c>
      <c r="P1519" s="38">
        <f t="shared" si="95"/>
        <v>0.61350202054884972</v>
      </c>
      <c r="R1519" s="38">
        <f t="shared" si="96"/>
        <v>0.61350202054884972</v>
      </c>
      <c r="S1519" s="38"/>
      <c r="T1519" s="47">
        <v>35973276.963277742</v>
      </c>
      <c r="U1519" s="47"/>
      <c r="V1519" s="47">
        <f t="shared" si="94"/>
        <v>35973276.963277742</v>
      </c>
      <c r="W1519" s="47">
        <f t="shared" si="97"/>
        <v>22069678.102734283</v>
      </c>
      <c r="Z1519" s="54"/>
    </row>
    <row r="1520" spans="5:26" x14ac:dyDescent="0.2">
      <c r="E1520" s="13">
        <v>50308</v>
      </c>
      <c r="F1520" s="13" t="s">
        <v>73</v>
      </c>
      <c r="G1520" s="47">
        <v>0</v>
      </c>
      <c r="H1520" s="47">
        <v>0</v>
      </c>
      <c r="I1520" s="47">
        <v>0</v>
      </c>
      <c r="J1520" s="47">
        <v>0</v>
      </c>
      <c r="K1520" s="47">
        <v>0</v>
      </c>
      <c r="L1520" s="47">
        <v>0</v>
      </c>
      <c r="M1520" s="47">
        <v>2</v>
      </c>
      <c r="N1520" s="47">
        <v>0.16</v>
      </c>
      <c r="O1520" s="47">
        <v>0.16</v>
      </c>
      <c r="P1520" s="38" t="str">
        <f t="shared" si="95"/>
        <v/>
      </c>
      <c r="R1520" s="38">
        <f t="shared" si="96"/>
        <v>0.1</v>
      </c>
      <c r="S1520" s="38"/>
      <c r="T1520" s="47">
        <v>152018.4964905298</v>
      </c>
      <c r="U1520" s="47"/>
      <c r="V1520" s="47">
        <f t="shared" si="94"/>
        <v>152018.4964905298</v>
      </c>
      <c r="W1520" s="47">
        <f t="shared" si="97"/>
        <v>15201.84964905298</v>
      </c>
      <c r="Z1520" s="54"/>
    </row>
    <row r="1521" spans="5:26" x14ac:dyDescent="0.2">
      <c r="E1521" s="13">
        <v>50307</v>
      </c>
      <c r="F1521" s="13" t="s">
        <v>73</v>
      </c>
      <c r="G1521" s="47">
        <v>0</v>
      </c>
      <c r="H1521" s="47">
        <v>0</v>
      </c>
      <c r="I1521" s="47">
        <v>0</v>
      </c>
      <c r="J1521" s="47">
        <v>0</v>
      </c>
      <c r="K1521" s="47">
        <v>0</v>
      </c>
      <c r="L1521" s="47">
        <v>0</v>
      </c>
      <c r="M1521" s="47">
        <v>2</v>
      </c>
      <c r="N1521" s="47">
        <v>0.16</v>
      </c>
      <c r="O1521" s="47">
        <v>0.16</v>
      </c>
      <c r="P1521" s="38" t="str">
        <f t="shared" si="95"/>
        <v/>
      </c>
      <c r="R1521" s="38">
        <f t="shared" si="96"/>
        <v>0.1</v>
      </c>
      <c r="S1521" s="38"/>
      <c r="T1521" s="47">
        <v>152018.4964905298</v>
      </c>
      <c r="U1521" s="47"/>
      <c r="V1521" s="47">
        <f t="shared" si="94"/>
        <v>152018.4964905298</v>
      </c>
      <c r="W1521" s="47">
        <f t="shared" si="97"/>
        <v>15201.84964905298</v>
      </c>
      <c r="Z1521" s="54"/>
    </row>
    <row r="1522" spans="5:26" x14ac:dyDescent="0.2">
      <c r="E1522" s="13">
        <v>50306</v>
      </c>
      <c r="F1522" s="13" t="s">
        <v>73</v>
      </c>
      <c r="G1522" s="47">
        <v>0</v>
      </c>
      <c r="H1522" s="47">
        <v>0</v>
      </c>
      <c r="I1522" s="47">
        <v>0</v>
      </c>
      <c r="J1522" s="47">
        <v>0</v>
      </c>
      <c r="K1522" s="47">
        <v>0</v>
      </c>
      <c r="L1522" s="47">
        <v>0</v>
      </c>
      <c r="M1522" s="47">
        <v>2</v>
      </c>
      <c r="N1522" s="47">
        <v>0.24</v>
      </c>
      <c r="O1522" s="47">
        <v>0.24</v>
      </c>
      <c r="P1522" s="38" t="str">
        <f t="shared" si="95"/>
        <v/>
      </c>
      <c r="R1522" s="38">
        <f t="shared" si="96"/>
        <v>0.1</v>
      </c>
      <c r="S1522" s="38"/>
      <c r="T1522" s="47">
        <v>228027.74473579469</v>
      </c>
      <c r="U1522" s="47"/>
      <c r="V1522" s="47">
        <f t="shared" si="94"/>
        <v>228027.74473579469</v>
      </c>
      <c r="W1522" s="47">
        <f t="shared" si="97"/>
        <v>22802.774473579469</v>
      </c>
      <c r="Z1522" s="54"/>
    </row>
    <row r="1523" spans="5:26" x14ac:dyDescent="0.2">
      <c r="E1523" s="13">
        <v>50305</v>
      </c>
      <c r="F1523" s="13" t="s">
        <v>73</v>
      </c>
      <c r="G1523" s="47">
        <v>0</v>
      </c>
      <c r="H1523" s="47">
        <v>0</v>
      </c>
      <c r="I1523" s="47">
        <v>0</v>
      </c>
      <c r="J1523" s="47">
        <v>0</v>
      </c>
      <c r="K1523" s="47">
        <v>0</v>
      </c>
      <c r="L1523" s="47">
        <v>0</v>
      </c>
      <c r="M1523" s="47">
        <v>2</v>
      </c>
      <c r="N1523" s="47">
        <v>0.4</v>
      </c>
      <c r="O1523" s="47">
        <v>0.4</v>
      </c>
      <c r="P1523" s="38" t="str">
        <f t="shared" si="95"/>
        <v/>
      </c>
      <c r="R1523" s="38">
        <f t="shared" si="96"/>
        <v>0.1</v>
      </c>
      <c r="S1523" s="38"/>
      <c r="T1523" s="47">
        <v>380046.24122632452</v>
      </c>
      <c r="U1523" s="47"/>
      <c r="V1523" s="47">
        <f t="shared" si="94"/>
        <v>380046.24122632452</v>
      </c>
      <c r="W1523" s="47">
        <f t="shared" si="97"/>
        <v>38004.624122632456</v>
      </c>
      <c r="Z1523" s="54"/>
    </row>
    <row r="1524" spans="5:26" x14ac:dyDescent="0.2">
      <c r="E1524" s="13">
        <v>50304</v>
      </c>
      <c r="F1524" s="13" t="s">
        <v>73</v>
      </c>
      <c r="G1524" s="47">
        <v>0</v>
      </c>
      <c r="H1524" s="47">
        <v>0</v>
      </c>
      <c r="I1524" s="47">
        <v>0</v>
      </c>
      <c r="J1524" s="47">
        <v>0</v>
      </c>
      <c r="K1524" s="47">
        <v>0</v>
      </c>
      <c r="L1524" s="47">
        <v>0</v>
      </c>
      <c r="M1524" s="47">
        <v>2</v>
      </c>
      <c r="N1524" s="47">
        <v>0.4</v>
      </c>
      <c r="O1524" s="47">
        <v>0.4</v>
      </c>
      <c r="P1524" s="38" t="str">
        <f t="shared" si="95"/>
        <v/>
      </c>
      <c r="R1524" s="38">
        <f t="shared" si="96"/>
        <v>0.1</v>
      </c>
      <c r="S1524" s="38"/>
      <c r="T1524" s="47">
        <v>380046.24122632452</v>
      </c>
      <c r="U1524" s="47"/>
      <c r="V1524" s="47">
        <f t="shared" si="94"/>
        <v>380046.24122632452</v>
      </c>
      <c r="W1524" s="47">
        <f t="shared" si="97"/>
        <v>38004.624122632456</v>
      </c>
      <c r="Z1524" s="54"/>
    </row>
    <row r="1525" spans="5:26" x14ac:dyDescent="0.2">
      <c r="E1525" s="13">
        <v>50303</v>
      </c>
      <c r="F1525" s="13" t="s">
        <v>73</v>
      </c>
      <c r="G1525" s="47">
        <v>0</v>
      </c>
      <c r="H1525" s="47">
        <v>0</v>
      </c>
      <c r="I1525" s="47">
        <v>0</v>
      </c>
      <c r="J1525" s="47">
        <v>0</v>
      </c>
      <c r="K1525" s="47">
        <v>0</v>
      </c>
      <c r="L1525" s="47">
        <v>0</v>
      </c>
      <c r="M1525" s="47">
        <v>2</v>
      </c>
      <c r="N1525" s="47">
        <v>0.28999999999999998</v>
      </c>
      <c r="O1525" s="47">
        <v>0.28999999999999998</v>
      </c>
      <c r="P1525" s="38" t="str">
        <f t="shared" si="95"/>
        <v/>
      </c>
      <c r="R1525" s="38">
        <f t="shared" si="96"/>
        <v>0.1</v>
      </c>
      <c r="S1525" s="38"/>
      <c r="T1525" s="47">
        <v>275533.52488908527</v>
      </c>
      <c r="U1525" s="47"/>
      <c r="V1525" s="47">
        <f t="shared" si="94"/>
        <v>275533.52488908527</v>
      </c>
      <c r="W1525" s="47">
        <f t="shared" si="97"/>
        <v>27553.352488908527</v>
      </c>
      <c r="Z1525" s="54"/>
    </row>
    <row r="1526" spans="5:26" x14ac:dyDescent="0.2">
      <c r="E1526" s="13">
        <v>50302</v>
      </c>
      <c r="F1526" s="13" t="s">
        <v>73</v>
      </c>
      <c r="G1526" s="47">
        <v>1.502</v>
      </c>
      <c r="H1526" s="47">
        <v>0.186</v>
      </c>
      <c r="I1526" s="47">
        <v>0</v>
      </c>
      <c r="J1526" s="47">
        <v>0</v>
      </c>
      <c r="K1526" s="47">
        <v>0</v>
      </c>
      <c r="L1526" s="47">
        <v>1.6879999999999999</v>
      </c>
      <c r="M1526" s="47">
        <v>2</v>
      </c>
      <c r="N1526" s="47">
        <v>1.6879999999999999</v>
      </c>
      <c r="O1526" s="47">
        <v>0</v>
      </c>
      <c r="P1526" s="38">
        <f t="shared" si="95"/>
        <v>0.61969786729857834</v>
      </c>
      <c r="R1526" s="38">
        <f t="shared" si="96"/>
        <v>0.61969786729857834</v>
      </c>
      <c r="S1526" s="38"/>
      <c r="T1526" s="47">
        <v>1603795.1379750893</v>
      </c>
      <c r="U1526" s="47"/>
      <c r="V1526" s="47">
        <f t="shared" si="94"/>
        <v>1603795.1379750893</v>
      </c>
      <c r="W1526" s="47">
        <f t="shared" si="97"/>
        <v>993868.42658699199</v>
      </c>
      <c r="Z1526" s="54"/>
    </row>
    <row r="1527" spans="5:26" x14ac:dyDescent="0.2">
      <c r="E1527" s="13">
        <v>50301</v>
      </c>
      <c r="F1527" s="13" t="s">
        <v>73</v>
      </c>
      <c r="G1527" s="47">
        <v>4.3999999999999997E-2</v>
      </c>
      <c r="H1527" s="47">
        <v>0</v>
      </c>
      <c r="I1527" s="47">
        <v>0</v>
      </c>
      <c r="J1527" s="47">
        <v>0</v>
      </c>
      <c r="K1527" s="47">
        <v>0</v>
      </c>
      <c r="L1527" s="47">
        <v>4.3999999999999997E-2</v>
      </c>
      <c r="M1527" s="47">
        <v>2</v>
      </c>
      <c r="N1527" s="47">
        <v>4.5999999999999999E-2</v>
      </c>
      <c r="O1527" s="47">
        <v>2.0000000000000018E-3</v>
      </c>
      <c r="P1527" s="38">
        <f t="shared" si="95"/>
        <v>0.65</v>
      </c>
      <c r="R1527" s="38">
        <f t="shared" si="96"/>
        <v>0.65</v>
      </c>
      <c r="S1527" s="38"/>
      <c r="T1527" s="47">
        <v>43705.31774102732</v>
      </c>
      <c r="U1527" s="47"/>
      <c r="V1527" s="47">
        <f t="shared" si="94"/>
        <v>43705.31774102732</v>
      </c>
      <c r="W1527" s="47">
        <f t="shared" si="97"/>
        <v>28408.456531667758</v>
      </c>
      <c r="Z1527" s="54"/>
    </row>
    <row r="1528" spans="5:26" x14ac:dyDescent="0.2">
      <c r="E1528" s="13">
        <v>50300</v>
      </c>
      <c r="F1528" s="13" t="s">
        <v>73</v>
      </c>
      <c r="G1528" s="47">
        <v>1.5029999999999999</v>
      </c>
      <c r="H1528" s="47">
        <v>0.23100000000000001</v>
      </c>
      <c r="I1528" s="47">
        <v>0</v>
      </c>
      <c r="J1528" s="47">
        <v>0</v>
      </c>
      <c r="K1528" s="47">
        <v>0</v>
      </c>
      <c r="L1528" s="47">
        <v>1.734</v>
      </c>
      <c r="M1528" s="47">
        <v>2</v>
      </c>
      <c r="N1528" s="47">
        <v>1.734</v>
      </c>
      <c r="O1528" s="47">
        <v>0</v>
      </c>
      <c r="P1528" s="38">
        <f t="shared" si="95"/>
        <v>0.61336505190311419</v>
      </c>
      <c r="R1528" s="38">
        <f t="shared" si="96"/>
        <v>0.61336505190311419</v>
      </c>
      <c r="S1528" s="38"/>
      <c r="T1528" s="47">
        <v>1647500.4557161166</v>
      </c>
      <c r="U1528" s="47"/>
      <c r="V1528" s="47">
        <f t="shared" si="94"/>
        <v>1647500.4557161166</v>
      </c>
      <c r="W1528" s="47">
        <f t="shared" si="97"/>
        <v>1010519.2025307202</v>
      </c>
      <c r="Z1528" s="54"/>
    </row>
    <row r="1529" spans="5:26" x14ac:dyDescent="0.2">
      <c r="E1529" s="13">
        <v>50299</v>
      </c>
      <c r="F1529" s="13" t="s">
        <v>73</v>
      </c>
      <c r="G1529" s="47">
        <v>3.056</v>
      </c>
      <c r="H1529" s="47">
        <v>0.8</v>
      </c>
      <c r="I1529" s="47">
        <v>3.5999999999999997E-2</v>
      </c>
      <c r="J1529" s="47">
        <v>0</v>
      </c>
      <c r="K1529" s="47">
        <v>0</v>
      </c>
      <c r="L1529" s="47">
        <v>3.8919999999999999</v>
      </c>
      <c r="M1529" s="47">
        <v>2</v>
      </c>
      <c r="N1529" s="47">
        <v>3.8919999999999999</v>
      </c>
      <c r="O1529" s="47">
        <v>0</v>
      </c>
      <c r="P1529" s="38">
        <f t="shared" si="95"/>
        <v>0.58908016443987676</v>
      </c>
      <c r="R1529" s="38">
        <f t="shared" si="96"/>
        <v>0.58908016443987676</v>
      </c>
      <c r="S1529" s="38"/>
      <c r="T1529" s="47">
        <v>3697849.9271321376</v>
      </c>
      <c r="U1529" s="47"/>
      <c r="V1529" s="47">
        <f t="shared" si="94"/>
        <v>3697849.9271321376</v>
      </c>
      <c r="W1529" s="47">
        <f t="shared" si="97"/>
        <v>2178330.0431489861</v>
      </c>
      <c r="Z1529" s="54"/>
    </row>
    <row r="1530" spans="5:26" x14ac:dyDescent="0.2">
      <c r="E1530" s="13">
        <v>50298</v>
      </c>
      <c r="F1530" s="13" t="s">
        <v>74</v>
      </c>
      <c r="G1530" s="47">
        <v>0</v>
      </c>
      <c r="H1530" s="47">
        <v>0</v>
      </c>
      <c r="I1530" s="47">
        <v>0</v>
      </c>
      <c r="J1530" s="47">
        <v>0</v>
      </c>
      <c r="K1530" s="47">
        <v>0</v>
      </c>
      <c r="L1530" s="47">
        <v>0</v>
      </c>
      <c r="M1530" s="47">
        <v>2</v>
      </c>
      <c r="N1530" s="47">
        <v>1.69</v>
      </c>
      <c r="O1530" s="47">
        <v>1.69</v>
      </c>
      <c r="P1530" s="38" t="str">
        <f t="shared" si="95"/>
        <v/>
      </c>
      <c r="R1530" s="38">
        <f t="shared" si="96"/>
        <v>0.1</v>
      </c>
      <c r="S1530" s="38"/>
      <c r="T1530" s="47">
        <v>1605695.3691812209</v>
      </c>
      <c r="U1530" s="47"/>
      <c r="V1530" s="47">
        <f t="shared" si="94"/>
        <v>0</v>
      </c>
      <c r="W1530" s="47">
        <f t="shared" si="97"/>
        <v>0</v>
      </c>
      <c r="Z1530" s="54"/>
    </row>
    <row r="1531" spans="5:26" x14ac:dyDescent="0.2">
      <c r="E1531" s="13">
        <v>50297</v>
      </c>
      <c r="F1531" s="13" t="s">
        <v>74</v>
      </c>
      <c r="G1531" s="47">
        <v>0</v>
      </c>
      <c r="H1531" s="47">
        <v>0</v>
      </c>
      <c r="I1531" s="47">
        <v>0</v>
      </c>
      <c r="J1531" s="47">
        <v>0</v>
      </c>
      <c r="K1531" s="47">
        <v>0</v>
      </c>
      <c r="L1531" s="47">
        <v>0</v>
      </c>
      <c r="M1531" s="47">
        <v>2</v>
      </c>
      <c r="N1531" s="47">
        <v>1.69</v>
      </c>
      <c r="O1531" s="47">
        <v>1.69</v>
      </c>
      <c r="P1531" s="38" t="str">
        <f t="shared" si="95"/>
        <v/>
      </c>
      <c r="R1531" s="38">
        <f t="shared" si="96"/>
        <v>0.1</v>
      </c>
      <c r="S1531" s="38"/>
      <c r="T1531" s="47">
        <v>1605695.3691812209</v>
      </c>
      <c r="U1531" s="47"/>
      <c r="V1531" s="47">
        <f t="shared" si="94"/>
        <v>0</v>
      </c>
      <c r="W1531" s="47">
        <f t="shared" si="97"/>
        <v>0</v>
      </c>
      <c r="Z1531" s="54"/>
    </row>
    <row r="1532" spans="5:26" x14ac:dyDescent="0.2">
      <c r="E1532" s="13">
        <v>50296</v>
      </c>
      <c r="F1532" s="13" t="s">
        <v>74</v>
      </c>
      <c r="G1532" s="47">
        <v>0</v>
      </c>
      <c r="H1532" s="47">
        <v>0</v>
      </c>
      <c r="I1532" s="47">
        <v>0</v>
      </c>
      <c r="J1532" s="47">
        <v>0</v>
      </c>
      <c r="K1532" s="47">
        <v>0</v>
      </c>
      <c r="L1532" s="47">
        <v>0</v>
      </c>
      <c r="M1532" s="47">
        <v>2</v>
      </c>
      <c r="N1532" s="47">
        <v>26.954000000000001</v>
      </c>
      <c r="O1532" s="47">
        <v>26.954000000000001</v>
      </c>
      <c r="P1532" s="38" t="str">
        <f t="shared" si="95"/>
        <v/>
      </c>
      <c r="R1532" s="38">
        <f t="shared" si="96"/>
        <v>0.1</v>
      </c>
      <c r="S1532" s="38"/>
      <c r="T1532" s="47">
        <v>25609415.965035874</v>
      </c>
      <c r="U1532" s="47"/>
      <c r="V1532" s="47">
        <f t="shared" si="94"/>
        <v>0</v>
      </c>
      <c r="W1532" s="47">
        <f t="shared" si="97"/>
        <v>0</v>
      </c>
      <c r="Z1532" s="54"/>
    </row>
    <row r="1533" spans="5:26" x14ac:dyDescent="0.2">
      <c r="E1533" s="13">
        <v>50295</v>
      </c>
      <c r="F1533" s="13" t="s">
        <v>74</v>
      </c>
      <c r="G1533" s="47">
        <v>0</v>
      </c>
      <c r="H1533" s="47">
        <v>0</v>
      </c>
      <c r="I1533" s="47">
        <v>0</v>
      </c>
      <c r="J1533" s="47">
        <v>0</v>
      </c>
      <c r="K1533" s="47">
        <v>0</v>
      </c>
      <c r="L1533" s="47">
        <v>0</v>
      </c>
      <c r="M1533" s="47">
        <v>2</v>
      </c>
      <c r="N1533" s="47">
        <v>0.81</v>
      </c>
      <c r="O1533" s="47">
        <v>0.81</v>
      </c>
      <c r="P1533" s="38" t="str">
        <f t="shared" si="95"/>
        <v/>
      </c>
      <c r="R1533" s="38">
        <f t="shared" si="96"/>
        <v>0.1</v>
      </c>
      <c r="S1533" s="38"/>
      <c r="T1533" s="47">
        <v>769593.63848330721</v>
      </c>
      <c r="U1533" s="47"/>
      <c r="V1533" s="47">
        <f t="shared" si="94"/>
        <v>0</v>
      </c>
      <c r="W1533" s="47">
        <f t="shared" si="97"/>
        <v>0</v>
      </c>
      <c r="Z1533" s="54"/>
    </row>
    <row r="1534" spans="5:26" x14ac:dyDescent="0.2">
      <c r="E1534" s="13">
        <v>50294</v>
      </c>
      <c r="F1534" s="13" t="s">
        <v>74</v>
      </c>
      <c r="G1534" s="47">
        <v>0</v>
      </c>
      <c r="H1534" s="47">
        <v>0</v>
      </c>
      <c r="I1534" s="47">
        <v>0</v>
      </c>
      <c r="J1534" s="47">
        <v>0</v>
      </c>
      <c r="K1534" s="47">
        <v>0</v>
      </c>
      <c r="L1534" s="47">
        <v>0</v>
      </c>
      <c r="M1534" s="47">
        <v>2</v>
      </c>
      <c r="N1534" s="47">
        <v>0.45600000000000002</v>
      </c>
      <c r="O1534" s="47">
        <v>0.45600000000000002</v>
      </c>
      <c r="P1534" s="38" t="str">
        <f t="shared" si="95"/>
        <v/>
      </c>
      <c r="R1534" s="38">
        <f t="shared" si="96"/>
        <v>0.1</v>
      </c>
      <c r="S1534" s="38"/>
      <c r="T1534" s="47">
        <v>433252.71499800996</v>
      </c>
      <c r="U1534" s="47"/>
      <c r="V1534" s="47">
        <f t="shared" si="94"/>
        <v>0</v>
      </c>
      <c r="W1534" s="47">
        <f t="shared" si="97"/>
        <v>0</v>
      </c>
      <c r="Z1534" s="54"/>
    </row>
    <row r="1535" spans="5:26" x14ac:dyDescent="0.2">
      <c r="E1535" s="13">
        <v>50293</v>
      </c>
      <c r="F1535" s="13" t="s">
        <v>74</v>
      </c>
      <c r="G1535" s="47">
        <v>0</v>
      </c>
      <c r="H1535" s="47">
        <v>0</v>
      </c>
      <c r="I1535" s="47">
        <v>0</v>
      </c>
      <c r="J1535" s="47">
        <v>0</v>
      </c>
      <c r="K1535" s="47">
        <v>0</v>
      </c>
      <c r="L1535" s="47">
        <v>0</v>
      </c>
      <c r="M1535" s="47">
        <v>2</v>
      </c>
      <c r="N1535" s="47">
        <v>0.45600000000000002</v>
      </c>
      <c r="O1535" s="47">
        <v>0.45600000000000002</v>
      </c>
      <c r="P1535" s="38" t="str">
        <f t="shared" si="95"/>
        <v/>
      </c>
      <c r="R1535" s="38">
        <f t="shared" si="96"/>
        <v>0.1</v>
      </c>
      <c r="S1535" s="38"/>
      <c r="T1535" s="47">
        <v>433252.71499800996</v>
      </c>
      <c r="U1535" s="47"/>
      <c r="V1535" s="47">
        <f t="shared" si="94"/>
        <v>0</v>
      </c>
      <c r="W1535" s="47">
        <f t="shared" si="97"/>
        <v>0</v>
      </c>
      <c r="Z1535" s="54"/>
    </row>
    <row r="1536" spans="5:26" x14ac:dyDescent="0.2">
      <c r="E1536" s="13">
        <v>50292</v>
      </c>
      <c r="F1536" s="13" t="s">
        <v>74</v>
      </c>
      <c r="G1536" s="47">
        <v>0</v>
      </c>
      <c r="H1536" s="47">
        <v>0</v>
      </c>
      <c r="I1536" s="47">
        <v>0</v>
      </c>
      <c r="J1536" s="47">
        <v>0</v>
      </c>
      <c r="K1536" s="47">
        <v>0</v>
      </c>
      <c r="L1536" s="47">
        <v>0</v>
      </c>
      <c r="M1536" s="47">
        <v>2</v>
      </c>
      <c r="N1536" s="47">
        <v>0.126</v>
      </c>
      <c r="O1536" s="47">
        <v>0.126</v>
      </c>
      <c r="P1536" s="38" t="str">
        <f t="shared" si="95"/>
        <v/>
      </c>
      <c r="R1536" s="38">
        <f t="shared" si="96"/>
        <v>0.1</v>
      </c>
      <c r="S1536" s="38"/>
      <c r="T1536" s="47">
        <v>119714.5659862922</v>
      </c>
      <c r="U1536" s="47"/>
      <c r="V1536" s="47">
        <f t="shared" si="94"/>
        <v>0</v>
      </c>
      <c r="W1536" s="47">
        <f t="shared" si="97"/>
        <v>0</v>
      </c>
      <c r="Z1536" s="54"/>
    </row>
    <row r="1537" spans="5:26" x14ac:dyDescent="0.2">
      <c r="E1537" s="13">
        <v>50291</v>
      </c>
      <c r="F1537" s="13" t="s">
        <v>74</v>
      </c>
      <c r="G1537" s="47">
        <v>0</v>
      </c>
      <c r="H1537" s="47">
        <v>0</v>
      </c>
      <c r="I1537" s="47">
        <v>0</v>
      </c>
      <c r="J1537" s="47">
        <v>0</v>
      </c>
      <c r="K1537" s="47">
        <v>0</v>
      </c>
      <c r="L1537" s="47">
        <v>0</v>
      </c>
      <c r="M1537" s="47">
        <v>2</v>
      </c>
      <c r="N1537" s="47">
        <v>1.3919999999999999</v>
      </c>
      <c r="O1537" s="47">
        <v>1.3919999999999999</v>
      </c>
      <c r="P1537" s="38" t="str">
        <f t="shared" si="95"/>
        <v/>
      </c>
      <c r="R1537" s="38">
        <f t="shared" si="96"/>
        <v>0.1</v>
      </c>
      <c r="S1537" s="38"/>
      <c r="T1537" s="47">
        <v>1322560.9194676094</v>
      </c>
      <c r="U1537" s="47"/>
      <c r="V1537" s="47">
        <f t="shared" si="94"/>
        <v>0</v>
      </c>
      <c r="W1537" s="47">
        <f t="shared" si="97"/>
        <v>0</v>
      </c>
      <c r="Z1537" s="54"/>
    </row>
    <row r="1538" spans="5:26" x14ac:dyDescent="0.2">
      <c r="E1538" s="13">
        <v>50290</v>
      </c>
      <c r="F1538" s="13" t="s">
        <v>74</v>
      </c>
      <c r="G1538" s="47">
        <v>0</v>
      </c>
      <c r="H1538" s="47">
        <v>0</v>
      </c>
      <c r="I1538" s="47">
        <v>0</v>
      </c>
      <c r="J1538" s="47">
        <v>0</v>
      </c>
      <c r="K1538" s="47">
        <v>0</v>
      </c>
      <c r="L1538" s="47">
        <v>0</v>
      </c>
      <c r="M1538" s="47">
        <v>2</v>
      </c>
      <c r="N1538" s="47">
        <v>29.594000000000001</v>
      </c>
      <c r="O1538" s="47">
        <v>29.594000000000001</v>
      </c>
      <c r="P1538" s="38" t="str">
        <f t="shared" si="95"/>
        <v/>
      </c>
      <c r="R1538" s="38">
        <f t="shared" si="96"/>
        <v>0.1</v>
      </c>
      <c r="S1538" s="38"/>
      <c r="T1538" s="47">
        <v>28117721.157129623</v>
      </c>
      <c r="U1538" s="47"/>
      <c r="V1538" s="47">
        <f t="shared" si="94"/>
        <v>0</v>
      </c>
      <c r="W1538" s="47">
        <f t="shared" si="97"/>
        <v>0</v>
      </c>
      <c r="Z1538" s="54"/>
    </row>
    <row r="1539" spans="5:26" x14ac:dyDescent="0.2">
      <c r="E1539" s="13">
        <v>50289</v>
      </c>
      <c r="F1539" s="13" t="s">
        <v>74</v>
      </c>
      <c r="G1539" s="47">
        <v>0</v>
      </c>
      <c r="H1539" s="47">
        <v>0</v>
      </c>
      <c r="I1539" s="47">
        <v>0</v>
      </c>
      <c r="J1539" s="47">
        <v>0</v>
      </c>
      <c r="K1539" s="47">
        <v>0</v>
      </c>
      <c r="L1539" s="47">
        <v>0</v>
      </c>
      <c r="M1539" s="47">
        <v>2</v>
      </c>
      <c r="N1539" s="47">
        <v>1.1839999999999999</v>
      </c>
      <c r="O1539" s="47">
        <v>1.1839999999999999</v>
      </c>
      <c r="P1539" s="38" t="str">
        <f t="shared" si="95"/>
        <v/>
      </c>
      <c r="R1539" s="38">
        <f t="shared" si="96"/>
        <v>0.1</v>
      </c>
      <c r="S1539" s="38"/>
      <c r="T1539" s="47">
        <v>1124936.8740299204</v>
      </c>
      <c r="U1539" s="47"/>
      <c r="V1539" s="47">
        <f t="shared" si="94"/>
        <v>0</v>
      </c>
      <c r="W1539" s="47">
        <f t="shared" si="97"/>
        <v>0</v>
      </c>
      <c r="Z1539" s="54"/>
    </row>
    <row r="1540" spans="5:26" x14ac:dyDescent="0.2">
      <c r="E1540" s="13">
        <v>50288</v>
      </c>
      <c r="F1540" s="13" t="s">
        <v>74</v>
      </c>
      <c r="G1540" s="47">
        <v>0</v>
      </c>
      <c r="H1540" s="47">
        <v>0</v>
      </c>
      <c r="I1540" s="47">
        <v>0</v>
      </c>
      <c r="J1540" s="47">
        <v>0</v>
      </c>
      <c r="K1540" s="47">
        <v>0</v>
      </c>
      <c r="L1540" s="47">
        <v>0</v>
      </c>
      <c r="M1540" s="47">
        <v>2</v>
      </c>
      <c r="N1540" s="47">
        <v>1.1839999999999999</v>
      </c>
      <c r="O1540" s="47">
        <v>1.1839999999999999</v>
      </c>
      <c r="P1540" s="38" t="str">
        <f t="shared" si="95"/>
        <v/>
      </c>
      <c r="R1540" s="38">
        <f t="shared" si="96"/>
        <v>0.1</v>
      </c>
      <c r="S1540" s="38"/>
      <c r="T1540" s="47">
        <v>1124936.8740299204</v>
      </c>
      <c r="U1540" s="47"/>
      <c r="V1540" s="47">
        <f t="shared" si="94"/>
        <v>0</v>
      </c>
      <c r="W1540" s="47">
        <f t="shared" si="97"/>
        <v>0</v>
      </c>
      <c r="Z1540" s="54"/>
    </row>
    <row r="1541" spans="5:26" x14ac:dyDescent="0.2">
      <c r="E1541" s="13">
        <v>50286</v>
      </c>
      <c r="F1541" s="13" t="s">
        <v>73</v>
      </c>
      <c r="G1541" s="47">
        <v>0</v>
      </c>
      <c r="H1541" s="47">
        <v>0</v>
      </c>
      <c r="I1541" s="47">
        <v>0</v>
      </c>
      <c r="J1541" s="47">
        <v>0</v>
      </c>
      <c r="K1541" s="47">
        <v>0</v>
      </c>
      <c r="L1541" s="47">
        <v>0</v>
      </c>
      <c r="M1541" s="47">
        <v>2</v>
      </c>
      <c r="N1541" s="47">
        <v>0.66200000000000003</v>
      </c>
      <c r="O1541" s="47">
        <v>0.66200000000000003</v>
      </c>
      <c r="P1541" s="38" t="str">
        <f t="shared" si="95"/>
        <v/>
      </c>
      <c r="R1541" s="38">
        <f t="shared" si="96"/>
        <v>0.1</v>
      </c>
      <c r="S1541" s="38"/>
      <c r="T1541" s="47">
        <v>628976.52922956715</v>
      </c>
      <c r="U1541" s="47"/>
      <c r="V1541" s="47">
        <f t="shared" si="94"/>
        <v>628976.52922956715</v>
      </c>
      <c r="W1541" s="47">
        <f t="shared" si="97"/>
        <v>62897.652922956717</v>
      </c>
      <c r="Z1541" s="54"/>
    </row>
    <row r="1542" spans="5:26" x14ac:dyDescent="0.2">
      <c r="E1542" s="13">
        <v>50285</v>
      </c>
      <c r="F1542" s="13" t="s">
        <v>73</v>
      </c>
      <c r="G1542" s="47">
        <v>3.8618000000000001</v>
      </c>
      <c r="H1542" s="47">
        <v>1.244</v>
      </c>
      <c r="I1542" s="47">
        <v>0.71419999999999995</v>
      </c>
      <c r="J1542" s="47">
        <v>0</v>
      </c>
      <c r="K1542" s="47">
        <v>0</v>
      </c>
      <c r="L1542" s="47">
        <v>5.82</v>
      </c>
      <c r="M1542" s="47">
        <v>2</v>
      </c>
      <c r="N1542" s="47">
        <v>5.84</v>
      </c>
      <c r="O1542" s="47">
        <v>1.9999999999999574E-2</v>
      </c>
      <c r="P1542" s="38">
        <f t="shared" si="95"/>
        <v>0.53293041237113403</v>
      </c>
      <c r="R1542" s="38">
        <f t="shared" si="96"/>
        <v>0.53293041237113403</v>
      </c>
      <c r="S1542" s="38"/>
      <c r="T1542" s="47">
        <v>5932894.7899923278</v>
      </c>
      <c r="U1542" s="47"/>
      <c r="V1542" s="47">
        <f t="shared" si="94"/>
        <v>5932894.7899923278</v>
      </c>
      <c r="W1542" s="47">
        <f t="shared" si="97"/>
        <v>3161820.0669851638</v>
      </c>
      <c r="Z1542" s="54"/>
    </row>
    <row r="1543" spans="5:26" x14ac:dyDescent="0.2">
      <c r="E1543" s="13">
        <v>50284</v>
      </c>
      <c r="F1543" s="13" t="s">
        <v>73</v>
      </c>
      <c r="G1543" s="47">
        <v>21.777000000000001</v>
      </c>
      <c r="H1543" s="47">
        <v>1.0449999999999999</v>
      </c>
      <c r="I1543" s="47">
        <v>0</v>
      </c>
      <c r="J1543" s="47">
        <v>0.1</v>
      </c>
      <c r="K1543" s="47">
        <v>0</v>
      </c>
      <c r="L1543" s="47">
        <v>22.922000000000004</v>
      </c>
      <c r="M1543" s="47">
        <v>2</v>
      </c>
      <c r="N1543" s="47">
        <v>22.922000000000001</v>
      </c>
      <c r="O1543" s="47">
        <v>0</v>
      </c>
      <c r="P1543" s="38">
        <f t="shared" si="95"/>
        <v>0.63506347613646275</v>
      </c>
      <c r="R1543" s="38">
        <f t="shared" si="96"/>
        <v>0.63506347613646275</v>
      </c>
      <c r="S1543" s="38"/>
      <c r="T1543" s="47">
        <v>23286612.050719887</v>
      </c>
      <c r="U1543" s="47"/>
      <c r="V1543" s="47">
        <f t="shared" si="94"/>
        <v>23286612.050719887</v>
      </c>
      <c r="W1543" s="47">
        <f t="shared" si="97"/>
        <v>14788476.796371415</v>
      </c>
      <c r="Z1543" s="54"/>
    </row>
    <row r="1544" spans="5:26" x14ac:dyDescent="0.2">
      <c r="E1544" s="13">
        <v>50283</v>
      </c>
      <c r="F1544" s="13" t="s">
        <v>73</v>
      </c>
      <c r="G1544" s="47">
        <v>0</v>
      </c>
      <c r="H1544" s="47">
        <v>0</v>
      </c>
      <c r="I1544" s="47">
        <v>0</v>
      </c>
      <c r="J1544" s="47">
        <v>0</v>
      </c>
      <c r="K1544" s="47">
        <v>0</v>
      </c>
      <c r="L1544" s="47">
        <v>0</v>
      </c>
      <c r="M1544" s="47">
        <v>2</v>
      </c>
      <c r="N1544" s="47">
        <v>0.41</v>
      </c>
      <c r="O1544" s="47">
        <v>0.41</v>
      </c>
      <c r="P1544" s="38" t="str">
        <f t="shared" si="95"/>
        <v/>
      </c>
      <c r="R1544" s="38">
        <f t="shared" si="96"/>
        <v>0.1</v>
      </c>
      <c r="S1544" s="38"/>
      <c r="T1544" s="47">
        <v>389547.39725698263</v>
      </c>
      <c r="U1544" s="47"/>
      <c r="V1544" s="47">
        <f t="shared" si="94"/>
        <v>389547.39725698263</v>
      </c>
      <c r="W1544" s="47">
        <f t="shared" si="97"/>
        <v>38954.739725698266</v>
      </c>
      <c r="Z1544" s="54"/>
    </row>
    <row r="1545" spans="5:26" x14ac:dyDescent="0.2">
      <c r="E1545" s="13">
        <v>50282</v>
      </c>
      <c r="F1545" s="13" t="s">
        <v>73</v>
      </c>
      <c r="G1545" s="47">
        <v>2.488</v>
      </c>
      <c r="H1545" s="47">
        <v>0</v>
      </c>
      <c r="I1545" s="47">
        <v>0</v>
      </c>
      <c r="J1545" s="47">
        <v>0</v>
      </c>
      <c r="K1545" s="47">
        <v>0</v>
      </c>
      <c r="L1545" s="47">
        <v>2.488</v>
      </c>
      <c r="M1545" s="47">
        <v>2</v>
      </c>
      <c r="N1545" s="47">
        <v>2.488</v>
      </c>
      <c r="O1545" s="47">
        <v>0</v>
      </c>
      <c r="P1545" s="38">
        <f t="shared" si="95"/>
        <v>0.65</v>
      </c>
      <c r="R1545" s="38">
        <f t="shared" si="96"/>
        <v>0.65</v>
      </c>
      <c r="S1545" s="38"/>
      <c r="T1545" s="47">
        <v>1983841.3792014138</v>
      </c>
      <c r="U1545" s="47"/>
      <c r="V1545" s="47">
        <f t="shared" si="94"/>
        <v>1983841.3792014138</v>
      </c>
      <c r="W1545" s="47">
        <f t="shared" si="97"/>
        <v>1289496.8964809191</v>
      </c>
      <c r="Z1545" s="54"/>
    </row>
    <row r="1546" spans="5:26" x14ac:dyDescent="0.2">
      <c r="E1546" s="13">
        <v>50281</v>
      </c>
      <c r="F1546" s="13" t="s">
        <v>73</v>
      </c>
      <c r="G1546" s="47">
        <v>0.54</v>
      </c>
      <c r="H1546" s="47">
        <v>0</v>
      </c>
      <c r="I1546" s="47">
        <v>0</v>
      </c>
      <c r="J1546" s="47">
        <v>0</v>
      </c>
      <c r="K1546" s="47">
        <v>0</v>
      </c>
      <c r="L1546" s="47">
        <v>0.54</v>
      </c>
      <c r="M1546" s="47">
        <v>2</v>
      </c>
      <c r="N1546" s="47">
        <v>0.54</v>
      </c>
      <c r="O1546" s="47">
        <v>0</v>
      </c>
      <c r="P1546" s="38">
        <f t="shared" si="95"/>
        <v>0.65</v>
      </c>
      <c r="R1546" s="38">
        <f t="shared" si="96"/>
        <v>0.65</v>
      </c>
      <c r="S1546" s="38"/>
      <c r="T1546" s="47">
        <v>513062.42565553798</v>
      </c>
      <c r="U1546" s="47"/>
      <c r="V1546" s="47">
        <f t="shared" si="94"/>
        <v>513062.42565553798</v>
      </c>
      <c r="W1546" s="47">
        <f t="shared" si="97"/>
        <v>333490.57667609968</v>
      </c>
      <c r="Z1546" s="54"/>
    </row>
    <row r="1547" spans="5:26" x14ac:dyDescent="0.2">
      <c r="E1547" s="13">
        <v>50280</v>
      </c>
      <c r="F1547" s="13" t="s">
        <v>73</v>
      </c>
      <c r="G1547" s="47">
        <v>3.028</v>
      </c>
      <c r="H1547" s="47">
        <v>0</v>
      </c>
      <c r="I1547" s="47">
        <v>0</v>
      </c>
      <c r="J1547" s="47">
        <v>0</v>
      </c>
      <c r="K1547" s="47">
        <v>0</v>
      </c>
      <c r="L1547" s="47">
        <v>3.028</v>
      </c>
      <c r="M1547" s="47">
        <v>2</v>
      </c>
      <c r="N1547" s="47">
        <v>3.028</v>
      </c>
      <c r="O1547" s="47">
        <v>0</v>
      </c>
      <c r="P1547" s="38">
        <f t="shared" si="95"/>
        <v>0.65</v>
      </c>
      <c r="R1547" s="38">
        <f t="shared" si="96"/>
        <v>0.65</v>
      </c>
      <c r="S1547" s="38"/>
      <c r="T1547" s="47">
        <v>3076165.3123453367</v>
      </c>
      <c r="U1547" s="47"/>
      <c r="V1547" s="47">
        <f t="shared" si="94"/>
        <v>3076165.3123453367</v>
      </c>
      <c r="W1547" s="47">
        <f t="shared" si="97"/>
        <v>1999507.4530244689</v>
      </c>
      <c r="Z1547" s="54"/>
    </row>
    <row r="1548" spans="5:26" x14ac:dyDescent="0.2">
      <c r="E1548" s="13">
        <v>50279</v>
      </c>
      <c r="F1548" s="13" t="s">
        <v>73</v>
      </c>
      <c r="G1548" s="47">
        <v>23.63</v>
      </c>
      <c r="H1548" s="47">
        <v>2.1179000000000001</v>
      </c>
      <c r="I1548" s="47">
        <v>1.3002</v>
      </c>
      <c r="J1548" s="47">
        <v>0.32790000000000002</v>
      </c>
      <c r="K1548" s="47">
        <v>0</v>
      </c>
      <c r="L1548" s="47">
        <v>27.375999999999998</v>
      </c>
      <c r="M1548" s="47">
        <v>2</v>
      </c>
      <c r="N1548" s="47">
        <v>27.376000000000001</v>
      </c>
      <c r="O1548" s="47">
        <v>0</v>
      </c>
      <c r="P1548" s="38">
        <f t="shared" si="95"/>
        <v>0.59957764099941557</v>
      </c>
      <c r="R1548" s="38">
        <f t="shared" si="96"/>
        <v>0.59957764099941557</v>
      </c>
      <c r="S1548" s="38"/>
      <c r="T1548" s="47">
        <v>26350249.852183886</v>
      </c>
      <c r="U1548" s="47"/>
      <c r="V1548" s="47">
        <f t="shared" si="94"/>
        <v>26350249.852183886</v>
      </c>
      <c r="W1548" s="47">
        <f t="shared" si="97"/>
        <v>15799020.646117613</v>
      </c>
      <c r="Z1548" s="54"/>
    </row>
    <row r="1549" spans="5:26" x14ac:dyDescent="0.2">
      <c r="E1549" s="13">
        <v>50278</v>
      </c>
      <c r="F1549" s="13" t="s">
        <v>73</v>
      </c>
      <c r="G1549" s="47">
        <v>1.63</v>
      </c>
      <c r="H1549" s="47">
        <v>0</v>
      </c>
      <c r="I1549" s="47">
        <v>0</v>
      </c>
      <c r="J1549" s="47">
        <v>0</v>
      </c>
      <c r="K1549" s="47">
        <v>0</v>
      </c>
      <c r="L1549" s="47">
        <v>1.63</v>
      </c>
      <c r="M1549" s="47">
        <v>2</v>
      </c>
      <c r="N1549" s="47">
        <v>1.63</v>
      </c>
      <c r="O1549" s="47">
        <v>0</v>
      </c>
      <c r="P1549" s="38">
        <f t="shared" si="95"/>
        <v>0.65</v>
      </c>
      <c r="R1549" s="38">
        <f t="shared" si="96"/>
        <v>0.65</v>
      </c>
      <c r="S1549" s="38"/>
      <c r="T1549" s="47">
        <v>1240850.9776039496</v>
      </c>
      <c r="U1549" s="47"/>
      <c r="V1549" s="47">
        <f t="shared" si="94"/>
        <v>1240850.9776039496</v>
      </c>
      <c r="W1549" s="47">
        <f t="shared" si="97"/>
        <v>806553.13544256729</v>
      </c>
      <c r="Z1549" s="54"/>
    </row>
    <row r="1550" spans="5:26" x14ac:dyDescent="0.2">
      <c r="E1550" s="13">
        <v>50277</v>
      </c>
      <c r="F1550" s="13" t="s">
        <v>73</v>
      </c>
      <c r="G1550" s="47">
        <v>0</v>
      </c>
      <c r="H1550" s="47">
        <v>0</v>
      </c>
      <c r="I1550" s="47">
        <v>0</v>
      </c>
      <c r="J1550" s="47">
        <v>0</v>
      </c>
      <c r="K1550" s="47">
        <v>0</v>
      </c>
      <c r="L1550" s="47">
        <v>0</v>
      </c>
      <c r="M1550" s="47">
        <v>2</v>
      </c>
      <c r="N1550" s="47">
        <v>1</v>
      </c>
      <c r="O1550" s="47">
        <v>1</v>
      </c>
      <c r="P1550" s="38" t="str">
        <f t="shared" si="95"/>
        <v/>
      </c>
      <c r="R1550" s="38">
        <f t="shared" si="96"/>
        <v>0.1</v>
      </c>
      <c r="S1550" s="38"/>
      <c r="T1550" s="47">
        <v>950115.60306581133</v>
      </c>
      <c r="U1550" s="47"/>
      <c r="V1550" s="47">
        <f t="shared" si="94"/>
        <v>950115.60306581133</v>
      </c>
      <c r="W1550" s="47">
        <f t="shared" si="97"/>
        <v>95011.560306581145</v>
      </c>
      <c r="Z1550" s="54"/>
    </row>
    <row r="1551" spans="5:26" x14ac:dyDescent="0.2">
      <c r="E1551" s="13">
        <v>50276</v>
      </c>
      <c r="F1551" s="13" t="s">
        <v>73</v>
      </c>
      <c r="G1551" s="47">
        <v>1</v>
      </c>
      <c r="H1551" s="47">
        <v>0</v>
      </c>
      <c r="I1551" s="47">
        <v>0</v>
      </c>
      <c r="J1551" s="47">
        <v>0</v>
      </c>
      <c r="K1551" s="47">
        <v>0</v>
      </c>
      <c r="L1551" s="47">
        <v>1</v>
      </c>
      <c r="M1551" s="47">
        <v>2</v>
      </c>
      <c r="N1551" s="47">
        <v>1</v>
      </c>
      <c r="O1551" s="47">
        <v>0</v>
      </c>
      <c r="P1551" s="38">
        <f t="shared" si="95"/>
        <v>0.65</v>
      </c>
      <c r="R1551" s="38">
        <f t="shared" si="96"/>
        <v>0.65</v>
      </c>
      <c r="S1551" s="38"/>
      <c r="T1551" s="47">
        <v>950115.60306581133</v>
      </c>
      <c r="U1551" s="47"/>
      <c r="V1551" s="47">
        <f t="shared" si="94"/>
        <v>950115.60306581133</v>
      </c>
      <c r="W1551" s="47">
        <f t="shared" si="97"/>
        <v>617575.14199277735</v>
      </c>
      <c r="Z1551" s="54"/>
    </row>
    <row r="1552" spans="5:26" x14ac:dyDescent="0.2">
      <c r="E1552" s="13">
        <v>50275</v>
      </c>
      <c r="F1552" s="13" t="s">
        <v>73</v>
      </c>
      <c r="G1552" s="47">
        <v>0.40200000000000002</v>
      </c>
      <c r="H1552" s="47">
        <v>0</v>
      </c>
      <c r="I1552" s="47">
        <v>0</v>
      </c>
      <c r="J1552" s="47">
        <v>0</v>
      </c>
      <c r="K1552" s="47">
        <v>0</v>
      </c>
      <c r="L1552" s="47">
        <v>0.40200000000000002</v>
      </c>
      <c r="M1552" s="47">
        <v>2</v>
      </c>
      <c r="N1552" s="47">
        <v>0.40200000000000002</v>
      </c>
      <c r="O1552" s="47">
        <v>0</v>
      </c>
      <c r="P1552" s="38">
        <f t="shared" si="95"/>
        <v>0.65</v>
      </c>
      <c r="R1552" s="38">
        <f t="shared" si="96"/>
        <v>0.65</v>
      </c>
      <c r="S1552" s="38"/>
      <c r="T1552" s="47">
        <v>381946.4724324561</v>
      </c>
      <c r="U1552" s="47"/>
      <c r="V1552" s="47">
        <f t="shared" si="94"/>
        <v>381946.4724324561</v>
      </c>
      <c r="W1552" s="47">
        <f t="shared" si="97"/>
        <v>248265.20708109648</v>
      </c>
      <c r="Z1552" s="54"/>
    </row>
    <row r="1553" spans="5:26" x14ac:dyDescent="0.2">
      <c r="E1553" s="13">
        <v>50274</v>
      </c>
      <c r="F1553" s="13" t="s">
        <v>73</v>
      </c>
      <c r="G1553" s="47">
        <v>1.8661000000000001</v>
      </c>
      <c r="H1553" s="47">
        <v>1.1658999999999999</v>
      </c>
      <c r="I1553" s="47">
        <v>0</v>
      </c>
      <c r="J1553" s="47">
        <v>0</v>
      </c>
      <c r="K1553" s="47">
        <v>0</v>
      </c>
      <c r="L1553" s="47">
        <v>3.032</v>
      </c>
      <c r="M1553" s="47">
        <v>2</v>
      </c>
      <c r="N1553" s="47">
        <v>3.032</v>
      </c>
      <c r="O1553" s="47">
        <v>0</v>
      </c>
      <c r="P1553" s="38">
        <f t="shared" si="95"/>
        <v>0.54425379287598952</v>
      </c>
      <c r="R1553" s="38">
        <f t="shared" si="96"/>
        <v>0.54425379287598952</v>
      </c>
      <c r="S1553" s="38"/>
      <c r="T1553" s="47">
        <v>3080228.938913825</v>
      </c>
      <c r="U1553" s="47"/>
      <c r="V1553" s="47">
        <f t="shared" si="94"/>
        <v>3080228.938913825</v>
      </c>
      <c r="W1553" s="47">
        <f t="shared" si="97"/>
        <v>1676426.2829302337</v>
      </c>
      <c r="Z1553" s="54"/>
    </row>
    <row r="1554" spans="5:26" x14ac:dyDescent="0.2">
      <c r="E1554" s="13">
        <v>50273</v>
      </c>
      <c r="F1554" s="13" t="s">
        <v>73</v>
      </c>
      <c r="G1554" s="47">
        <v>0</v>
      </c>
      <c r="H1554" s="47">
        <v>0</v>
      </c>
      <c r="I1554" s="47">
        <v>0</v>
      </c>
      <c r="J1554" s="47">
        <v>0</v>
      </c>
      <c r="K1554" s="47">
        <v>0</v>
      </c>
      <c r="L1554" s="47">
        <v>0</v>
      </c>
      <c r="M1554" s="47">
        <v>2</v>
      </c>
      <c r="N1554" s="47">
        <v>0.222</v>
      </c>
      <c r="O1554" s="47">
        <v>0.222</v>
      </c>
      <c r="P1554" s="38" t="str">
        <f t="shared" si="95"/>
        <v/>
      </c>
      <c r="R1554" s="38">
        <f t="shared" si="96"/>
        <v>0.1</v>
      </c>
      <c r="S1554" s="38"/>
      <c r="T1554" s="47">
        <v>213681.89170020539</v>
      </c>
      <c r="U1554" s="47"/>
      <c r="V1554" s="47">
        <f t="shared" si="94"/>
        <v>213681.89170020539</v>
      </c>
      <c r="W1554" s="47">
        <f t="shared" si="97"/>
        <v>21368.189170020541</v>
      </c>
      <c r="Z1554" s="54"/>
    </row>
    <row r="1555" spans="5:26" x14ac:dyDescent="0.2">
      <c r="E1555" s="13">
        <v>50272</v>
      </c>
      <c r="F1555" s="13" t="s">
        <v>73</v>
      </c>
      <c r="G1555" s="47">
        <v>0.16500000000000001</v>
      </c>
      <c r="H1555" s="47">
        <v>4.7E-2</v>
      </c>
      <c r="I1555" s="47">
        <v>0</v>
      </c>
      <c r="J1555" s="47">
        <v>0</v>
      </c>
      <c r="K1555" s="47">
        <v>0</v>
      </c>
      <c r="L1555" s="47">
        <v>0.21200000000000002</v>
      </c>
      <c r="M1555" s="47">
        <v>2</v>
      </c>
      <c r="N1555" s="47">
        <v>0.21199999999999999</v>
      </c>
      <c r="O1555" s="47">
        <v>0</v>
      </c>
      <c r="P1555" s="38">
        <f t="shared" si="95"/>
        <v>0.58903301886792458</v>
      </c>
      <c r="R1555" s="38">
        <f t="shared" si="96"/>
        <v>0.58903301886792458</v>
      </c>
      <c r="S1555" s="38"/>
      <c r="T1555" s="47">
        <v>204056.58126325917</v>
      </c>
      <c r="U1555" s="47"/>
      <c r="V1555" s="47">
        <f t="shared" ref="V1555:V1618" si="98">IF(F1555="Operational",T1555,0)</f>
        <v>204056.58126325917</v>
      </c>
      <c r="W1555" s="47">
        <f t="shared" si="97"/>
        <v>120196.06408136552</v>
      </c>
      <c r="Z1555" s="54"/>
    </row>
    <row r="1556" spans="5:26" x14ac:dyDescent="0.2">
      <c r="E1556" s="13">
        <v>50271</v>
      </c>
      <c r="F1556" s="13" t="s">
        <v>73</v>
      </c>
      <c r="G1556" s="47">
        <v>1.155</v>
      </c>
      <c r="H1556" s="47">
        <v>4.9000000000000002E-2</v>
      </c>
      <c r="I1556" s="47">
        <v>0</v>
      </c>
      <c r="J1556" s="47">
        <v>7.9000000000000001E-2</v>
      </c>
      <c r="K1556" s="47">
        <v>7.9000000000000001E-2</v>
      </c>
      <c r="L1556" s="47">
        <v>1.3619999999999999</v>
      </c>
      <c r="M1556" s="47">
        <v>2</v>
      </c>
      <c r="N1556" s="47">
        <v>1.3620000000000001</v>
      </c>
      <c r="O1556" s="47">
        <v>0</v>
      </c>
      <c r="P1556" s="38">
        <f t="shared" ref="P1556:P1619" si="99">IF(L1556=0,"", MAX(((SUMPRODUCT(G1556:K1556,$F$10:$J$10)/L1556)),0.1))</f>
        <v>0.57630323054331878</v>
      </c>
      <c r="R1556" s="38">
        <f t="shared" ref="R1556:R1619" si="100">IF(L1556=0,$I$4,P1556)</f>
        <v>0.57630323054331878</v>
      </c>
      <c r="S1556" s="38"/>
      <c r="T1556" s="47">
        <v>1310967.2815120709</v>
      </c>
      <c r="U1556" s="47"/>
      <c r="V1556" s="47">
        <f t="shared" si="98"/>
        <v>1310967.2815120709</v>
      </c>
      <c r="W1556" s="47">
        <f t="shared" ref="W1556:W1619" si="101">V1556*R1556</f>
        <v>755514.67947199894</v>
      </c>
      <c r="Z1556" s="54"/>
    </row>
    <row r="1557" spans="5:26" x14ac:dyDescent="0.2">
      <c r="E1557" s="13">
        <v>50270</v>
      </c>
      <c r="F1557" s="13" t="s">
        <v>73</v>
      </c>
      <c r="G1557" s="47">
        <v>0.15</v>
      </c>
      <c r="H1557" s="47">
        <v>0</v>
      </c>
      <c r="I1557" s="47">
        <v>0</v>
      </c>
      <c r="J1557" s="47">
        <v>0</v>
      </c>
      <c r="K1557" s="47">
        <v>0</v>
      </c>
      <c r="L1557" s="47">
        <v>0.15</v>
      </c>
      <c r="M1557" s="47">
        <v>2</v>
      </c>
      <c r="N1557" s="47">
        <v>0.15</v>
      </c>
      <c r="O1557" s="47">
        <v>0</v>
      </c>
      <c r="P1557" s="38">
        <f t="shared" si="99"/>
        <v>0.65</v>
      </c>
      <c r="R1557" s="38">
        <f t="shared" si="100"/>
        <v>0.65</v>
      </c>
      <c r="S1557" s="38"/>
      <c r="T1557" s="47">
        <v>144379.65655419283</v>
      </c>
      <c r="U1557" s="47"/>
      <c r="V1557" s="47">
        <f t="shared" si="98"/>
        <v>144379.65655419283</v>
      </c>
      <c r="W1557" s="47">
        <f t="shared" si="101"/>
        <v>93846.776760225344</v>
      </c>
      <c r="Z1557" s="54"/>
    </row>
    <row r="1558" spans="5:26" x14ac:dyDescent="0.2">
      <c r="E1558" s="13">
        <v>50269</v>
      </c>
      <c r="F1558" s="13" t="s">
        <v>73</v>
      </c>
      <c r="G1558" s="47">
        <v>21.989000000000001</v>
      </c>
      <c r="H1558" s="47">
        <v>6.5239000000000003</v>
      </c>
      <c r="I1558" s="47">
        <v>2.4171</v>
      </c>
      <c r="J1558" s="47">
        <v>0</v>
      </c>
      <c r="K1558" s="47">
        <v>0</v>
      </c>
      <c r="L1558" s="47">
        <v>30.930000000000003</v>
      </c>
      <c r="M1558" s="47">
        <v>2</v>
      </c>
      <c r="N1558" s="47">
        <v>30.93</v>
      </c>
      <c r="O1558" s="47">
        <v>0</v>
      </c>
      <c r="P1558" s="38">
        <f t="shared" si="99"/>
        <v>0.55487568703524082</v>
      </c>
      <c r="R1558" s="38">
        <f t="shared" si="100"/>
        <v>0.55487568703524082</v>
      </c>
      <c r="S1558" s="38"/>
      <c r="T1558" s="47">
        <v>29771085.181474555</v>
      </c>
      <c r="U1558" s="47"/>
      <c r="V1558" s="47">
        <f t="shared" si="98"/>
        <v>29771085.181474555</v>
      </c>
      <c r="W1558" s="47">
        <f t="shared" si="101"/>
        <v>16519251.343855372</v>
      </c>
      <c r="Z1558" s="54"/>
    </row>
    <row r="1559" spans="5:26" x14ac:dyDescent="0.2">
      <c r="E1559" s="13">
        <v>50268</v>
      </c>
      <c r="F1559" s="13" t="s">
        <v>73</v>
      </c>
      <c r="G1559" s="47">
        <v>0</v>
      </c>
      <c r="H1559" s="47">
        <v>0</v>
      </c>
      <c r="I1559" s="47">
        <v>0</v>
      </c>
      <c r="J1559" s="47">
        <v>0</v>
      </c>
      <c r="K1559" s="47">
        <v>0</v>
      </c>
      <c r="L1559" s="47">
        <v>0</v>
      </c>
      <c r="M1559" s="47">
        <v>2</v>
      </c>
      <c r="N1559" s="47">
        <v>0.18</v>
      </c>
      <c r="O1559" s="47">
        <v>0.18</v>
      </c>
      <c r="P1559" s="38" t="str">
        <f t="shared" si="99"/>
        <v/>
      </c>
      <c r="R1559" s="38">
        <f t="shared" si="100"/>
        <v>0.1</v>
      </c>
      <c r="S1559" s="38"/>
      <c r="T1559" s="47">
        <v>171020.80855184601</v>
      </c>
      <c r="U1559" s="47"/>
      <c r="V1559" s="47">
        <f t="shared" si="98"/>
        <v>171020.80855184601</v>
      </c>
      <c r="W1559" s="47">
        <f t="shared" si="101"/>
        <v>17102.080855184602</v>
      </c>
      <c r="Z1559" s="54"/>
    </row>
    <row r="1560" spans="5:26" x14ac:dyDescent="0.2">
      <c r="E1560" s="13">
        <v>50267</v>
      </c>
      <c r="F1560" s="13" t="s">
        <v>73</v>
      </c>
      <c r="G1560" s="47">
        <v>0.17799999999999999</v>
      </c>
      <c r="H1560" s="47">
        <v>0</v>
      </c>
      <c r="I1560" s="47">
        <v>0</v>
      </c>
      <c r="J1560" s="47">
        <v>0</v>
      </c>
      <c r="K1560" s="47">
        <v>0</v>
      </c>
      <c r="L1560" s="47">
        <v>0.17799999999999999</v>
      </c>
      <c r="M1560" s="47">
        <v>2</v>
      </c>
      <c r="N1560" s="47">
        <v>0.17799999999999999</v>
      </c>
      <c r="O1560" s="47">
        <v>0</v>
      </c>
      <c r="P1560" s="38">
        <f t="shared" si="99"/>
        <v>0.65</v>
      </c>
      <c r="R1560" s="38">
        <f t="shared" si="100"/>
        <v>0.65</v>
      </c>
      <c r="S1560" s="38"/>
      <c r="T1560" s="47">
        <v>169120.57734571438</v>
      </c>
      <c r="U1560" s="47"/>
      <c r="V1560" s="47">
        <f t="shared" si="98"/>
        <v>169120.57734571438</v>
      </c>
      <c r="W1560" s="47">
        <f t="shared" si="101"/>
        <v>109928.37527471434</v>
      </c>
      <c r="Z1560" s="54"/>
    </row>
    <row r="1561" spans="5:26" x14ac:dyDescent="0.2">
      <c r="E1561" s="13">
        <v>50266</v>
      </c>
      <c r="F1561" s="13" t="s">
        <v>73</v>
      </c>
      <c r="G1561" s="47">
        <v>0.04</v>
      </c>
      <c r="H1561" s="47">
        <v>0</v>
      </c>
      <c r="I1561" s="47">
        <v>0</v>
      </c>
      <c r="J1561" s="47">
        <v>0</v>
      </c>
      <c r="K1561" s="47">
        <v>0</v>
      </c>
      <c r="L1561" s="47">
        <v>0.04</v>
      </c>
      <c r="M1561" s="47">
        <v>2</v>
      </c>
      <c r="N1561" s="47">
        <v>0.04</v>
      </c>
      <c r="O1561" s="47">
        <v>0</v>
      </c>
      <c r="P1561" s="38">
        <f t="shared" si="99"/>
        <v>0.65</v>
      </c>
      <c r="R1561" s="38">
        <f t="shared" si="100"/>
        <v>0.65</v>
      </c>
      <c r="S1561" s="38"/>
      <c r="T1561" s="47">
        <v>40636.265684878963</v>
      </c>
      <c r="U1561" s="47"/>
      <c r="V1561" s="47">
        <f t="shared" si="98"/>
        <v>40636.265684878963</v>
      </c>
      <c r="W1561" s="47">
        <f t="shared" si="101"/>
        <v>26413.572695171326</v>
      </c>
      <c r="Z1561" s="54"/>
    </row>
    <row r="1562" spans="5:26" x14ac:dyDescent="0.2">
      <c r="E1562" s="13">
        <v>50264</v>
      </c>
      <c r="F1562" s="13" t="s">
        <v>73</v>
      </c>
      <c r="G1562" s="47">
        <v>0.3</v>
      </c>
      <c r="H1562" s="47">
        <v>0</v>
      </c>
      <c r="I1562" s="47">
        <v>0</v>
      </c>
      <c r="J1562" s="47">
        <v>0</v>
      </c>
      <c r="K1562" s="47">
        <v>0</v>
      </c>
      <c r="L1562" s="47">
        <v>0.3</v>
      </c>
      <c r="M1562" s="47">
        <v>2</v>
      </c>
      <c r="N1562" s="47">
        <v>0.3</v>
      </c>
      <c r="O1562" s="47">
        <v>0</v>
      </c>
      <c r="P1562" s="38">
        <f t="shared" si="99"/>
        <v>0.65</v>
      </c>
      <c r="R1562" s="38">
        <f t="shared" si="100"/>
        <v>0.65</v>
      </c>
      <c r="S1562" s="38"/>
      <c r="T1562" s="47">
        <v>304771.99263659213</v>
      </c>
      <c r="U1562" s="47"/>
      <c r="V1562" s="47">
        <f t="shared" si="98"/>
        <v>304771.99263659213</v>
      </c>
      <c r="W1562" s="47">
        <f t="shared" si="101"/>
        <v>198101.79521378488</v>
      </c>
      <c r="Z1562" s="54"/>
    </row>
    <row r="1563" spans="5:26" x14ac:dyDescent="0.2">
      <c r="E1563" s="13">
        <v>50258</v>
      </c>
      <c r="F1563" s="13" t="s">
        <v>73</v>
      </c>
      <c r="G1563" s="47">
        <v>0</v>
      </c>
      <c r="H1563" s="47">
        <v>0</v>
      </c>
      <c r="I1563" s="47">
        <v>0</v>
      </c>
      <c r="J1563" s="47">
        <v>0</v>
      </c>
      <c r="K1563" s="47">
        <v>0</v>
      </c>
      <c r="L1563" s="47">
        <v>0</v>
      </c>
      <c r="M1563" s="47">
        <v>2</v>
      </c>
      <c r="N1563" s="47">
        <v>0.23</v>
      </c>
      <c r="O1563" s="47">
        <v>0.23</v>
      </c>
      <c r="P1563" s="38" t="str">
        <f t="shared" si="99"/>
        <v/>
      </c>
      <c r="R1563" s="38">
        <f t="shared" si="100"/>
        <v>0.1</v>
      </c>
      <c r="S1563" s="38"/>
      <c r="T1563" s="47">
        <v>221382.14004976235</v>
      </c>
      <c r="U1563" s="47"/>
      <c r="V1563" s="47">
        <f t="shared" si="98"/>
        <v>221382.14004976235</v>
      </c>
      <c r="W1563" s="47">
        <f t="shared" si="101"/>
        <v>22138.214004976238</v>
      </c>
      <c r="Z1563" s="54"/>
    </row>
    <row r="1564" spans="5:26" x14ac:dyDescent="0.2">
      <c r="E1564" s="13">
        <v>50254</v>
      </c>
      <c r="F1564" s="13" t="s">
        <v>73</v>
      </c>
      <c r="G1564" s="47">
        <v>0</v>
      </c>
      <c r="H1564" s="47">
        <v>0</v>
      </c>
      <c r="I1564" s="47">
        <v>0</v>
      </c>
      <c r="J1564" s="47">
        <v>0</v>
      </c>
      <c r="K1564" s="47">
        <v>0</v>
      </c>
      <c r="L1564" s="47">
        <v>0</v>
      </c>
      <c r="M1564" s="47">
        <v>2</v>
      </c>
      <c r="N1564" s="47">
        <v>1.8879999999999999</v>
      </c>
      <c r="O1564" s="47">
        <v>1.8879999999999999</v>
      </c>
      <c r="P1564" s="38" t="str">
        <f t="shared" si="99"/>
        <v/>
      </c>
      <c r="R1564" s="38">
        <f t="shared" si="100"/>
        <v>0.1</v>
      </c>
      <c r="S1564" s="38"/>
      <c r="T1564" s="47">
        <v>1817258.6104954402</v>
      </c>
      <c r="U1564" s="47"/>
      <c r="V1564" s="47">
        <f t="shared" si="98"/>
        <v>1817258.6104954402</v>
      </c>
      <c r="W1564" s="47">
        <f t="shared" si="101"/>
        <v>181725.86104954404</v>
      </c>
      <c r="Z1564" s="54"/>
    </row>
    <row r="1565" spans="5:26" x14ac:dyDescent="0.2">
      <c r="E1565" s="13">
        <v>50253</v>
      </c>
      <c r="F1565" s="13" t="s">
        <v>73</v>
      </c>
      <c r="G1565" s="47">
        <v>0</v>
      </c>
      <c r="H1565" s="47">
        <v>0</v>
      </c>
      <c r="I1565" s="47">
        <v>0</v>
      </c>
      <c r="J1565" s="47">
        <v>0</v>
      </c>
      <c r="K1565" s="47">
        <v>0</v>
      </c>
      <c r="L1565" s="47">
        <v>0</v>
      </c>
      <c r="M1565" s="47">
        <v>2</v>
      </c>
      <c r="N1565" s="47">
        <v>0.14399999999999999</v>
      </c>
      <c r="O1565" s="47">
        <v>0.14399999999999999</v>
      </c>
      <c r="P1565" s="38" t="str">
        <f t="shared" si="99"/>
        <v/>
      </c>
      <c r="R1565" s="38">
        <f t="shared" si="100"/>
        <v>0.1</v>
      </c>
      <c r="S1565" s="38"/>
      <c r="T1565" s="47">
        <v>138604.47029202507</v>
      </c>
      <c r="U1565" s="47"/>
      <c r="V1565" s="47">
        <f t="shared" si="98"/>
        <v>138604.47029202507</v>
      </c>
      <c r="W1565" s="47">
        <f t="shared" si="101"/>
        <v>13860.447029202507</v>
      </c>
      <c r="Z1565" s="54"/>
    </row>
    <row r="1566" spans="5:26" x14ac:dyDescent="0.2">
      <c r="E1566" s="13">
        <v>50252</v>
      </c>
      <c r="F1566" s="13" t="s">
        <v>73</v>
      </c>
      <c r="G1566" s="47">
        <v>0</v>
      </c>
      <c r="H1566" s="47">
        <v>0</v>
      </c>
      <c r="I1566" s="47">
        <v>0</v>
      </c>
      <c r="J1566" s="47">
        <v>0</v>
      </c>
      <c r="K1566" s="47">
        <v>0</v>
      </c>
      <c r="L1566" s="47">
        <v>0</v>
      </c>
      <c r="M1566" s="47">
        <v>2</v>
      </c>
      <c r="N1566" s="47">
        <v>0.06</v>
      </c>
      <c r="O1566" s="47">
        <v>0.06</v>
      </c>
      <c r="P1566" s="38" t="str">
        <f t="shared" si="99"/>
        <v/>
      </c>
      <c r="R1566" s="38">
        <f t="shared" si="100"/>
        <v>0.1</v>
      </c>
      <c r="S1566" s="38"/>
      <c r="T1566" s="47">
        <v>57751.862621677123</v>
      </c>
      <c r="U1566" s="47"/>
      <c r="V1566" s="47">
        <f t="shared" si="98"/>
        <v>57751.862621677123</v>
      </c>
      <c r="W1566" s="47">
        <f t="shared" si="101"/>
        <v>5775.1862621677128</v>
      </c>
      <c r="Z1566" s="54"/>
    </row>
    <row r="1567" spans="5:26" x14ac:dyDescent="0.2">
      <c r="E1567" s="13">
        <v>50251</v>
      </c>
      <c r="F1567" s="13" t="s">
        <v>73</v>
      </c>
      <c r="G1567" s="47">
        <v>0</v>
      </c>
      <c r="H1567" s="47">
        <v>0</v>
      </c>
      <c r="I1567" s="47">
        <v>0</v>
      </c>
      <c r="J1567" s="47">
        <v>0</v>
      </c>
      <c r="K1567" s="47">
        <v>0</v>
      </c>
      <c r="L1567" s="47">
        <v>0</v>
      </c>
      <c r="M1567" s="47">
        <v>2</v>
      </c>
      <c r="N1567" s="47">
        <v>0.82399999999999995</v>
      </c>
      <c r="O1567" s="47">
        <v>0.82399999999999995</v>
      </c>
      <c r="P1567" s="38" t="str">
        <f t="shared" si="99"/>
        <v/>
      </c>
      <c r="R1567" s="38">
        <f t="shared" si="100"/>
        <v>0.1</v>
      </c>
      <c r="S1567" s="38"/>
      <c r="T1567" s="47">
        <v>793125.58000436588</v>
      </c>
      <c r="U1567" s="47"/>
      <c r="V1567" s="47">
        <f t="shared" si="98"/>
        <v>793125.58000436588</v>
      </c>
      <c r="W1567" s="47">
        <f t="shared" si="101"/>
        <v>79312.558000436591</v>
      </c>
      <c r="Z1567" s="54"/>
    </row>
    <row r="1568" spans="5:26" x14ac:dyDescent="0.2">
      <c r="E1568" s="13">
        <v>50249</v>
      </c>
      <c r="F1568" s="13" t="s">
        <v>73</v>
      </c>
      <c r="G1568" s="47">
        <v>14.394</v>
      </c>
      <c r="H1568" s="47">
        <v>4.5419999999999998</v>
      </c>
      <c r="I1568" s="47">
        <v>0.98199999999999998</v>
      </c>
      <c r="J1568" s="47">
        <v>0</v>
      </c>
      <c r="K1568" s="47">
        <v>0</v>
      </c>
      <c r="L1568" s="47">
        <v>19.917999999999999</v>
      </c>
      <c r="M1568" s="47">
        <v>2</v>
      </c>
      <c r="N1568" s="47">
        <v>19.917999999999999</v>
      </c>
      <c r="O1568" s="47">
        <v>0</v>
      </c>
      <c r="P1568" s="38">
        <f t="shared" si="99"/>
        <v>0.56387187468621347</v>
      </c>
      <c r="R1568" s="38">
        <f t="shared" si="100"/>
        <v>0.56387187468621347</v>
      </c>
      <c r="S1568" s="38"/>
      <c r="T1568" s="47">
        <v>19171693.328309413</v>
      </c>
      <c r="U1568" s="47"/>
      <c r="V1568" s="47">
        <f t="shared" si="98"/>
        <v>19171693.328309413</v>
      </c>
      <c r="W1568" s="47">
        <f t="shared" si="101"/>
        <v>10810378.657943001</v>
      </c>
      <c r="Z1568" s="54"/>
    </row>
    <row r="1569" spans="5:26" x14ac:dyDescent="0.2">
      <c r="E1569" s="13">
        <v>50248</v>
      </c>
      <c r="F1569" s="13" t="s">
        <v>73</v>
      </c>
      <c r="G1569" s="47">
        <v>0.79700000000000004</v>
      </c>
      <c r="H1569" s="47">
        <v>0.39300000000000002</v>
      </c>
      <c r="I1569" s="47">
        <v>0</v>
      </c>
      <c r="J1569" s="47">
        <v>0</v>
      </c>
      <c r="K1569" s="47">
        <v>0</v>
      </c>
      <c r="L1569" s="47">
        <v>1.19</v>
      </c>
      <c r="M1569" s="47">
        <v>2</v>
      </c>
      <c r="N1569" s="47">
        <v>1.19</v>
      </c>
      <c r="O1569" s="47">
        <v>0</v>
      </c>
      <c r="P1569" s="38">
        <f t="shared" si="99"/>
        <v>0.55918067226890766</v>
      </c>
      <c r="R1569" s="38">
        <f t="shared" si="100"/>
        <v>0.55918067226890766</v>
      </c>
      <c r="S1569" s="38"/>
      <c r="T1569" s="47">
        <v>1145411.9419965963</v>
      </c>
      <c r="U1569" s="47"/>
      <c r="V1569" s="47">
        <f t="shared" si="98"/>
        <v>1145411.9419965963</v>
      </c>
      <c r="W1569" s="47">
        <f t="shared" si="101"/>
        <v>640492.21975049179</v>
      </c>
      <c r="Z1569" s="54"/>
    </row>
    <row r="1570" spans="5:26" x14ac:dyDescent="0.2">
      <c r="E1570" s="13">
        <v>50247</v>
      </c>
      <c r="F1570" s="13" t="s">
        <v>73</v>
      </c>
      <c r="G1570" s="47">
        <v>1.042</v>
      </c>
      <c r="H1570" s="47">
        <v>0</v>
      </c>
      <c r="I1570" s="47">
        <v>0</v>
      </c>
      <c r="J1570" s="47">
        <v>0</v>
      </c>
      <c r="K1570" s="47">
        <v>0</v>
      </c>
      <c r="L1570" s="47">
        <v>1.042</v>
      </c>
      <c r="M1570" s="47">
        <v>2</v>
      </c>
      <c r="N1570" s="47">
        <v>1.042</v>
      </c>
      <c r="O1570" s="47">
        <v>0</v>
      </c>
      <c r="P1570" s="38">
        <f t="shared" si="99"/>
        <v>0.65</v>
      </c>
      <c r="R1570" s="38">
        <f t="shared" si="100"/>
        <v>0.65</v>
      </c>
      <c r="S1570" s="38"/>
      <c r="T1570" s="47">
        <v>1002957.3475297927</v>
      </c>
      <c r="U1570" s="47"/>
      <c r="V1570" s="47">
        <f t="shared" si="98"/>
        <v>1002957.3475297927</v>
      </c>
      <c r="W1570" s="47">
        <f t="shared" si="101"/>
        <v>651922.27589436527</v>
      </c>
      <c r="Z1570" s="54"/>
    </row>
    <row r="1571" spans="5:26" x14ac:dyDescent="0.2">
      <c r="E1571" s="13">
        <v>50246</v>
      </c>
      <c r="F1571" s="13" t="s">
        <v>73</v>
      </c>
      <c r="G1571" s="47">
        <v>1.07</v>
      </c>
      <c r="H1571" s="47">
        <v>0</v>
      </c>
      <c r="I1571" s="47">
        <v>0</v>
      </c>
      <c r="J1571" s="47">
        <v>0</v>
      </c>
      <c r="K1571" s="47">
        <v>0</v>
      </c>
      <c r="L1571" s="47">
        <v>1.07</v>
      </c>
      <c r="M1571" s="47">
        <v>2</v>
      </c>
      <c r="N1571" s="47">
        <v>1.07</v>
      </c>
      <c r="O1571" s="47">
        <v>0</v>
      </c>
      <c r="P1571" s="38">
        <f t="shared" si="99"/>
        <v>0.65</v>
      </c>
      <c r="R1571" s="38">
        <f t="shared" si="100"/>
        <v>0.65</v>
      </c>
      <c r="S1571" s="38"/>
      <c r="T1571" s="47">
        <v>1029908.2167532421</v>
      </c>
      <c r="U1571" s="47"/>
      <c r="V1571" s="47">
        <f t="shared" si="98"/>
        <v>1029908.2167532421</v>
      </c>
      <c r="W1571" s="47">
        <f t="shared" si="101"/>
        <v>669440.34088960732</v>
      </c>
      <c r="Z1571" s="54"/>
    </row>
    <row r="1572" spans="5:26" x14ac:dyDescent="0.2">
      <c r="E1572" s="13">
        <v>50245</v>
      </c>
      <c r="F1572" s="13" t="s">
        <v>73</v>
      </c>
      <c r="G1572" s="47">
        <v>0.68200000000000005</v>
      </c>
      <c r="H1572" s="47">
        <v>0</v>
      </c>
      <c r="I1572" s="47">
        <v>0</v>
      </c>
      <c r="J1572" s="47">
        <v>0</v>
      </c>
      <c r="K1572" s="47">
        <v>0</v>
      </c>
      <c r="L1572" s="47">
        <v>0.68200000000000005</v>
      </c>
      <c r="M1572" s="47">
        <v>2</v>
      </c>
      <c r="N1572" s="47">
        <v>0.68200000000000005</v>
      </c>
      <c r="O1572" s="47">
        <v>0</v>
      </c>
      <c r="P1572" s="38">
        <f t="shared" si="99"/>
        <v>0.65</v>
      </c>
      <c r="R1572" s="38">
        <f t="shared" si="100"/>
        <v>0.65</v>
      </c>
      <c r="S1572" s="38"/>
      <c r="T1572" s="47">
        <v>656446.17179973004</v>
      </c>
      <c r="U1572" s="47"/>
      <c r="V1572" s="47">
        <f t="shared" si="98"/>
        <v>656446.17179973004</v>
      </c>
      <c r="W1572" s="47">
        <f t="shared" si="101"/>
        <v>426690.01166982454</v>
      </c>
      <c r="Z1572" s="54"/>
    </row>
    <row r="1573" spans="5:26" x14ac:dyDescent="0.2">
      <c r="E1573" s="13">
        <v>50237</v>
      </c>
      <c r="F1573" s="13" t="s">
        <v>73</v>
      </c>
      <c r="G1573" s="47">
        <v>1.054</v>
      </c>
      <c r="H1573" s="47">
        <v>0</v>
      </c>
      <c r="I1573" s="47">
        <v>0</v>
      </c>
      <c r="J1573" s="47">
        <v>0</v>
      </c>
      <c r="K1573" s="47">
        <v>0</v>
      </c>
      <c r="L1573" s="47">
        <v>1.054</v>
      </c>
      <c r="M1573" s="47">
        <v>2</v>
      </c>
      <c r="N1573" s="47">
        <v>1.054</v>
      </c>
      <c r="O1573" s="47">
        <v>0</v>
      </c>
      <c r="P1573" s="38">
        <f t="shared" si="99"/>
        <v>0.65</v>
      </c>
      <c r="R1573" s="38">
        <f t="shared" si="100"/>
        <v>0.65</v>
      </c>
      <c r="S1573" s="38"/>
      <c r="T1573" s="47">
        <v>1014507.7200541284</v>
      </c>
      <c r="U1573" s="47"/>
      <c r="V1573" s="47">
        <f t="shared" si="98"/>
        <v>1014507.7200541284</v>
      </c>
      <c r="W1573" s="47">
        <f t="shared" si="101"/>
        <v>659430.01803518354</v>
      </c>
      <c r="Z1573" s="54"/>
    </row>
    <row r="1574" spans="5:26" x14ac:dyDescent="0.2">
      <c r="E1574" s="13">
        <v>50236</v>
      </c>
      <c r="F1574" s="13" t="s">
        <v>73</v>
      </c>
      <c r="G1574" s="47">
        <v>0.84399999999999997</v>
      </c>
      <c r="H1574" s="47">
        <v>0.05</v>
      </c>
      <c r="I1574" s="47">
        <v>0</v>
      </c>
      <c r="J1574" s="47">
        <v>0</v>
      </c>
      <c r="K1574" s="47">
        <v>0</v>
      </c>
      <c r="L1574" s="47">
        <v>0.89400000000000002</v>
      </c>
      <c r="M1574" s="47">
        <v>2</v>
      </c>
      <c r="N1574" s="47">
        <v>0.89400000000000002</v>
      </c>
      <c r="O1574" s="47">
        <v>0</v>
      </c>
      <c r="P1574" s="38">
        <f t="shared" si="99"/>
        <v>0.63461968680089487</v>
      </c>
      <c r="R1574" s="38">
        <f t="shared" si="100"/>
        <v>0.63461968680089487</v>
      </c>
      <c r="S1574" s="38"/>
      <c r="T1574" s="47">
        <v>860502.75306298921</v>
      </c>
      <c r="U1574" s="47"/>
      <c r="V1574" s="47">
        <f t="shared" si="98"/>
        <v>860502.75306298921</v>
      </c>
      <c r="W1574" s="47">
        <f t="shared" si="101"/>
        <v>546091.98764014198</v>
      </c>
      <c r="Z1574" s="54"/>
    </row>
    <row r="1575" spans="5:26" x14ac:dyDescent="0.2">
      <c r="E1575" s="13">
        <v>50235</v>
      </c>
      <c r="F1575" s="13" t="s">
        <v>73</v>
      </c>
      <c r="G1575" s="47">
        <v>0.4</v>
      </c>
      <c r="H1575" s="47">
        <v>0</v>
      </c>
      <c r="I1575" s="47">
        <v>0</v>
      </c>
      <c r="J1575" s="47">
        <v>0</v>
      </c>
      <c r="K1575" s="47">
        <v>0</v>
      </c>
      <c r="L1575" s="47">
        <v>0.4</v>
      </c>
      <c r="M1575" s="47">
        <v>2</v>
      </c>
      <c r="N1575" s="47">
        <v>0.4</v>
      </c>
      <c r="O1575" s="47">
        <v>0</v>
      </c>
      <c r="P1575" s="38">
        <f t="shared" si="99"/>
        <v>0.65</v>
      </c>
      <c r="R1575" s="38">
        <f t="shared" si="100"/>
        <v>0.65</v>
      </c>
      <c r="S1575" s="38"/>
      <c r="T1575" s="47">
        <v>385012.4174778476</v>
      </c>
      <c r="U1575" s="47"/>
      <c r="V1575" s="47">
        <f t="shared" si="98"/>
        <v>385012.4174778476</v>
      </c>
      <c r="W1575" s="47">
        <f t="shared" si="101"/>
        <v>250258.07136060094</v>
      </c>
      <c r="Z1575" s="54"/>
    </row>
    <row r="1576" spans="5:26" x14ac:dyDescent="0.2">
      <c r="E1576" s="13">
        <v>50234</v>
      </c>
      <c r="F1576" s="13" t="s">
        <v>73</v>
      </c>
      <c r="G1576" s="47">
        <v>30.3292</v>
      </c>
      <c r="H1576" s="47">
        <v>4.3948</v>
      </c>
      <c r="I1576" s="47">
        <v>1.5089999999999999</v>
      </c>
      <c r="J1576" s="47">
        <v>0.38500000000000001</v>
      </c>
      <c r="K1576" s="47">
        <v>0</v>
      </c>
      <c r="L1576" s="47">
        <v>36.618000000000002</v>
      </c>
      <c r="M1576" s="47">
        <v>2</v>
      </c>
      <c r="N1576" s="47">
        <v>36.618000000000002</v>
      </c>
      <c r="O1576" s="47">
        <v>0</v>
      </c>
      <c r="P1576" s="38">
        <f t="shared" si="99"/>
        <v>0.59163812878912003</v>
      </c>
      <c r="R1576" s="38">
        <f t="shared" si="100"/>
        <v>0.59163812878912003</v>
      </c>
      <c r="S1576" s="38"/>
      <c r="T1576" s="47">
        <v>35245961.758009553</v>
      </c>
      <c r="U1576" s="47"/>
      <c r="V1576" s="47">
        <f t="shared" si="98"/>
        <v>35245961.758009553</v>
      </c>
      <c r="W1576" s="47">
        <f t="shared" si="101"/>
        <v>20852854.861881655</v>
      </c>
      <c r="Z1576" s="54"/>
    </row>
    <row r="1577" spans="5:26" x14ac:dyDescent="0.2">
      <c r="E1577" s="13">
        <v>50233</v>
      </c>
      <c r="F1577" s="13" t="s">
        <v>73</v>
      </c>
      <c r="G1577" s="47">
        <v>0.23180000000000001</v>
      </c>
      <c r="H1577" s="47">
        <v>7.8200000000000006E-2</v>
      </c>
      <c r="I1577" s="47">
        <v>0</v>
      </c>
      <c r="J1577" s="47">
        <v>0</v>
      </c>
      <c r="K1577" s="47">
        <v>0</v>
      </c>
      <c r="L1577" s="47">
        <v>0.31</v>
      </c>
      <c r="M1577" s="47">
        <v>2</v>
      </c>
      <c r="N1577" s="47">
        <v>0.31</v>
      </c>
      <c r="O1577" s="47">
        <v>0</v>
      </c>
      <c r="P1577" s="38">
        <f t="shared" si="99"/>
        <v>0.58062903225806461</v>
      </c>
      <c r="R1577" s="38">
        <f t="shared" si="100"/>
        <v>0.58062903225806461</v>
      </c>
      <c r="S1577" s="38"/>
      <c r="T1577" s="47">
        <v>298384.62354533188</v>
      </c>
      <c r="U1577" s="47"/>
      <c r="V1577" s="47">
        <f t="shared" si="98"/>
        <v>298384.62354533188</v>
      </c>
      <c r="W1577" s="47">
        <f t="shared" si="101"/>
        <v>173250.77520981297</v>
      </c>
      <c r="Z1577" s="54"/>
    </row>
    <row r="1578" spans="5:26" x14ac:dyDescent="0.2">
      <c r="E1578" s="13">
        <v>50232</v>
      </c>
      <c r="F1578" s="13" t="s">
        <v>73</v>
      </c>
      <c r="G1578" s="47">
        <v>1.296</v>
      </c>
      <c r="H1578" s="47">
        <v>0</v>
      </c>
      <c r="I1578" s="47">
        <v>0</v>
      </c>
      <c r="J1578" s="47">
        <v>0</v>
      </c>
      <c r="K1578" s="47">
        <v>0</v>
      </c>
      <c r="L1578" s="47">
        <v>1.296</v>
      </c>
      <c r="M1578" s="47">
        <v>2</v>
      </c>
      <c r="N1578" s="47">
        <v>1.296</v>
      </c>
      <c r="O1578" s="47">
        <v>0</v>
      </c>
      <c r="P1578" s="38">
        <f t="shared" si="99"/>
        <v>0.65</v>
      </c>
      <c r="R1578" s="38">
        <f t="shared" si="100"/>
        <v>0.65</v>
      </c>
      <c r="S1578" s="38"/>
      <c r="T1578" s="47">
        <v>1247440.2326282258</v>
      </c>
      <c r="U1578" s="47"/>
      <c r="V1578" s="47">
        <f t="shared" si="98"/>
        <v>1247440.2326282258</v>
      </c>
      <c r="W1578" s="47">
        <f t="shared" si="101"/>
        <v>810836.15120834683</v>
      </c>
      <c r="Z1578" s="54"/>
    </row>
    <row r="1579" spans="5:26" x14ac:dyDescent="0.2">
      <c r="E1579" s="13">
        <v>50231</v>
      </c>
      <c r="F1579" s="13" t="s">
        <v>73</v>
      </c>
      <c r="G1579" s="47">
        <v>53.515990000000002</v>
      </c>
      <c r="H1579" s="47">
        <v>16.07001</v>
      </c>
      <c r="I1579" s="47">
        <v>5.0289999999999999</v>
      </c>
      <c r="J1579" s="47">
        <v>0.78200000000000003</v>
      </c>
      <c r="K1579" s="47">
        <v>0.48099999999999998</v>
      </c>
      <c r="L1579" s="47">
        <v>75.877999999999986</v>
      </c>
      <c r="M1579" s="47">
        <v>2</v>
      </c>
      <c r="N1579" s="47">
        <v>75.88</v>
      </c>
      <c r="O1579" s="47">
        <v>2.0000000000095497E-3</v>
      </c>
      <c r="P1579" s="38">
        <f t="shared" si="99"/>
        <v>0.5511218304383354</v>
      </c>
      <c r="R1579" s="38">
        <f t="shared" si="100"/>
        <v>0.5511218304383354</v>
      </c>
      <c r="S1579" s="38"/>
      <c r="T1579" s="47">
        <v>73036855.595547676</v>
      </c>
      <c r="U1579" s="47"/>
      <c r="V1579" s="47">
        <f t="shared" si="98"/>
        <v>73036855.595547676</v>
      </c>
      <c r="W1579" s="47">
        <f t="shared" si="101"/>
        <v>40252205.545278616</v>
      </c>
      <c r="Z1579" s="54"/>
    </row>
    <row r="1580" spans="5:26" x14ac:dyDescent="0.2">
      <c r="E1580" s="13">
        <v>50230</v>
      </c>
      <c r="F1580" s="13" t="s">
        <v>74</v>
      </c>
      <c r="G1580" s="47">
        <v>0</v>
      </c>
      <c r="H1580" s="47">
        <v>0</v>
      </c>
      <c r="I1580" s="47">
        <v>0</v>
      </c>
      <c r="J1580" s="47">
        <v>0</v>
      </c>
      <c r="K1580" s="47">
        <v>0</v>
      </c>
      <c r="L1580" s="47">
        <v>0</v>
      </c>
      <c r="M1580" s="47">
        <v>2</v>
      </c>
      <c r="N1580" s="47">
        <v>157.94399999999999</v>
      </c>
      <c r="O1580" s="47">
        <v>157.94399999999999</v>
      </c>
      <c r="P1580" s="38" t="str">
        <f t="shared" si="99"/>
        <v/>
      </c>
      <c r="R1580" s="38">
        <f t="shared" si="100"/>
        <v>0.1</v>
      </c>
      <c r="S1580" s="38"/>
      <c r="T1580" s="47">
        <v>150065058.81062651</v>
      </c>
      <c r="U1580" s="47"/>
      <c r="V1580" s="47">
        <f t="shared" si="98"/>
        <v>0</v>
      </c>
      <c r="W1580" s="47">
        <f t="shared" si="101"/>
        <v>0</v>
      </c>
      <c r="Z1580" s="54"/>
    </row>
    <row r="1581" spans="5:26" x14ac:dyDescent="0.2">
      <c r="E1581" s="13">
        <v>50229</v>
      </c>
      <c r="F1581" s="13" t="s">
        <v>73</v>
      </c>
      <c r="G1581" s="47">
        <v>0.76600000000000001</v>
      </c>
      <c r="H1581" s="47">
        <v>0.24399999999999999</v>
      </c>
      <c r="I1581" s="47">
        <v>0</v>
      </c>
      <c r="J1581" s="47">
        <v>0</v>
      </c>
      <c r="K1581" s="47">
        <v>0</v>
      </c>
      <c r="L1581" s="47">
        <v>1.01</v>
      </c>
      <c r="M1581" s="47">
        <v>2</v>
      </c>
      <c r="N1581" s="47">
        <v>1.01</v>
      </c>
      <c r="O1581" s="47">
        <v>0</v>
      </c>
      <c r="P1581" s="38">
        <f t="shared" si="99"/>
        <v>0.58356435643564364</v>
      </c>
      <c r="R1581" s="38">
        <f t="shared" si="100"/>
        <v>0.58356435643564364</v>
      </c>
      <c r="S1581" s="38"/>
      <c r="T1581" s="47">
        <v>0</v>
      </c>
      <c r="U1581" s="47"/>
      <c r="V1581" s="47">
        <f t="shared" si="98"/>
        <v>0</v>
      </c>
      <c r="W1581" s="47">
        <f t="shared" si="101"/>
        <v>0</v>
      </c>
      <c r="Z1581" s="54"/>
    </row>
    <row r="1582" spans="5:26" x14ac:dyDescent="0.2">
      <c r="E1582" s="13">
        <v>50228</v>
      </c>
      <c r="F1582" s="13" t="s">
        <v>73</v>
      </c>
      <c r="G1582" s="47">
        <v>0</v>
      </c>
      <c r="H1582" s="47">
        <v>0</v>
      </c>
      <c r="I1582" s="47">
        <v>0</v>
      </c>
      <c r="J1582" s="47">
        <v>0</v>
      </c>
      <c r="K1582" s="47">
        <v>0</v>
      </c>
      <c r="L1582" s="47">
        <v>0</v>
      </c>
      <c r="M1582" s="47">
        <v>2</v>
      </c>
      <c r="N1582" s="47">
        <v>0.752</v>
      </c>
      <c r="O1582" s="47">
        <v>0.752</v>
      </c>
      <c r="P1582" s="38" t="str">
        <f t="shared" si="99"/>
        <v/>
      </c>
      <c r="R1582" s="38">
        <f t="shared" si="100"/>
        <v>0.1</v>
      </c>
      <c r="S1582" s="38"/>
      <c r="T1582" s="47">
        <v>723823.34485835338</v>
      </c>
      <c r="U1582" s="47"/>
      <c r="V1582" s="47">
        <f t="shared" si="98"/>
        <v>723823.34485835338</v>
      </c>
      <c r="W1582" s="47">
        <f t="shared" si="101"/>
        <v>72382.334485835338</v>
      </c>
      <c r="Z1582" s="54"/>
    </row>
    <row r="1583" spans="5:26" x14ac:dyDescent="0.2">
      <c r="E1583" s="13">
        <v>50227</v>
      </c>
      <c r="F1583" s="13" t="s">
        <v>73</v>
      </c>
      <c r="G1583" s="47">
        <v>0.621</v>
      </c>
      <c r="H1583" s="47">
        <v>0.13100000000000001</v>
      </c>
      <c r="I1583" s="47">
        <v>0</v>
      </c>
      <c r="J1583" s="47">
        <v>0</v>
      </c>
      <c r="K1583" s="47">
        <v>0</v>
      </c>
      <c r="L1583" s="47">
        <v>0.752</v>
      </c>
      <c r="M1583" s="47">
        <v>2</v>
      </c>
      <c r="N1583" s="47">
        <v>0.752</v>
      </c>
      <c r="O1583" s="47">
        <v>0</v>
      </c>
      <c r="P1583" s="38">
        <f t="shared" si="99"/>
        <v>0.60209441489361704</v>
      </c>
      <c r="R1583" s="38">
        <f t="shared" si="100"/>
        <v>0.60209441489361704</v>
      </c>
      <c r="S1583" s="38"/>
      <c r="T1583" s="47">
        <v>723823.34485835338</v>
      </c>
      <c r="U1583" s="47"/>
      <c r="V1583" s="47">
        <f t="shared" si="98"/>
        <v>723823.34485835338</v>
      </c>
      <c r="W1583" s="47">
        <f t="shared" si="101"/>
        <v>435809.99330883106</v>
      </c>
      <c r="Z1583" s="54"/>
    </row>
    <row r="1584" spans="5:26" x14ac:dyDescent="0.2">
      <c r="E1584" s="13">
        <v>50226</v>
      </c>
      <c r="F1584" s="13" t="s">
        <v>73</v>
      </c>
      <c r="G1584" s="47">
        <v>1.7999999999999999E-2</v>
      </c>
      <c r="H1584" s="47">
        <v>0</v>
      </c>
      <c r="I1584" s="47">
        <v>0</v>
      </c>
      <c r="J1584" s="47">
        <v>0</v>
      </c>
      <c r="K1584" s="47">
        <v>0</v>
      </c>
      <c r="L1584" s="47">
        <v>1.7999999999999999E-2</v>
      </c>
      <c r="M1584" s="47">
        <v>2</v>
      </c>
      <c r="N1584" s="47">
        <v>1.7999999999999999E-2</v>
      </c>
      <c r="O1584" s="47">
        <v>0</v>
      </c>
      <c r="P1584" s="38">
        <f t="shared" si="99"/>
        <v>0.65</v>
      </c>
      <c r="R1584" s="38">
        <f t="shared" si="100"/>
        <v>0.65</v>
      </c>
      <c r="S1584" s="38"/>
      <c r="T1584" s="47">
        <v>0</v>
      </c>
      <c r="U1584" s="47"/>
      <c r="V1584" s="47">
        <f t="shared" si="98"/>
        <v>0</v>
      </c>
      <c r="W1584" s="47">
        <f t="shared" si="101"/>
        <v>0</v>
      </c>
      <c r="Z1584" s="54"/>
    </row>
    <row r="1585" spans="5:26" x14ac:dyDescent="0.2">
      <c r="E1585" s="13">
        <v>50225</v>
      </c>
      <c r="F1585" s="13" t="s">
        <v>73</v>
      </c>
      <c r="G1585" s="47">
        <v>0.105</v>
      </c>
      <c r="H1585" s="47">
        <v>2.5000000000000001E-2</v>
      </c>
      <c r="I1585" s="47">
        <v>0</v>
      </c>
      <c r="J1585" s="47">
        <v>0</v>
      </c>
      <c r="K1585" s="47">
        <v>0</v>
      </c>
      <c r="L1585" s="47">
        <v>0.13</v>
      </c>
      <c r="M1585" s="47">
        <v>2</v>
      </c>
      <c r="N1585" s="47">
        <v>0.13</v>
      </c>
      <c r="O1585" s="47">
        <v>0</v>
      </c>
      <c r="P1585" s="38">
        <f t="shared" si="99"/>
        <v>0.5971153846153846</v>
      </c>
      <c r="R1585" s="38">
        <f t="shared" si="100"/>
        <v>0.5971153846153846</v>
      </c>
      <c r="S1585" s="38"/>
      <c r="T1585" s="47">
        <v>125129.03568030045</v>
      </c>
      <c r="U1585" s="47"/>
      <c r="V1585" s="47">
        <f t="shared" si="98"/>
        <v>125129.03568030045</v>
      </c>
      <c r="W1585" s="47">
        <f t="shared" si="101"/>
        <v>74716.472266794794</v>
      </c>
      <c r="Z1585" s="54"/>
    </row>
    <row r="1586" spans="5:26" x14ac:dyDescent="0.2">
      <c r="E1586" s="13">
        <v>50224</v>
      </c>
      <c r="F1586" s="13" t="s">
        <v>73</v>
      </c>
      <c r="G1586" s="47">
        <v>1.81</v>
      </c>
      <c r="H1586" s="47">
        <v>0.1</v>
      </c>
      <c r="I1586" s="47">
        <v>0</v>
      </c>
      <c r="J1586" s="47">
        <v>0</v>
      </c>
      <c r="K1586" s="47">
        <v>0</v>
      </c>
      <c r="L1586" s="47">
        <v>1.9100000000000001</v>
      </c>
      <c r="M1586" s="47">
        <v>2</v>
      </c>
      <c r="N1586" s="47">
        <v>1.91</v>
      </c>
      <c r="O1586" s="47">
        <v>0</v>
      </c>
      <c r="P1586" s="38">
        <f t="shared" si="99"/>
        <v>0.6356020942408378</v>
      </c>
      <c r="R1586" s="38">
        <f t="shared" si="100"/>
        <v>0.6356020942408378</v>
      </c>
      <c r="S1586" s="38"/>
      <c r="T1586" s="47">
        <v>1838434.2934567216</v>
      </c>
      <c r="U1586" s="47"/>
      <c r="V1586" s="47">
        <f t="shared" si="98"/>
        <v>1838434.2934567216</v>
      </c>
      <c r="W1586" s="47">
        <f t="shared" si="101"/>
        <v>1168512.6870452673</v>
      </c>
      <c r="Z1586" s="54"/>
    </row>
    <row r="1587" spans="5:26" x14ac:dyDescent="0.2">
      <c r="E1587" s="13">
        <v>50223</v>
      </c>
      <c r="F1587" s="13" t="s">
        <v>73</v>
      </c>
      <c r="G1587" s="47">
        <v>91.416300000000007</v>
      </c>
      <c r="H1587" s="47">
        <v>9.1534999999999993</v>
      </c>
      <c r="I1587" s="47">
        <v>6.92</v>
      </c>
      <c r="J1587" s="47">
        <v>1.464</v>
      </c>
      <c r="K1587" s="47">
        <v>1.056</v>
      </c>
      <c r="L1587" s="47">
        <v>110.0098</v>
      </c>
      <c r="M1587" s="47">
        <v>2</v>
      </c>
      <c r="N1587" s="47">
        <v>110.012</v>
      </c>
      <c r="O1587" s="47">
        <v>2.2000000000019782E-3</v>
      </c>
      <c r="P1587" s="38">
        <f t="shared" si="99"/>
        <v>0.58464025477730164</v>
      </c>
      <c r="R1587" s="38">
        <f t="shared" si="100"/>
        <v>0.58464025477730164</v>
      </c>
      <c r="S1587" s="38"/>
      <c r="T1587" s="47">
        <v>105889965.1789324</v>
      </c>
      <c r="U1587" s="47"/>
      <c r="V1587" s="47">
        <f t="shared" si="98"/>
        <v>105889965.1789324</v>
      </c>
      <c r="W1587" s="47">
        <f t="shared" si="101"/>
        <v>61907536.220570639</v>
      </c>
      <c r="Z1587" s="54"/>
    </row>
    <row r="1588" spans="5:26" x14ac:dyDescent="0.2">
      <c r="E1588" s="13">
        <v>50222</v>
      </c>
      <c r="F1588" s="13" t="s">
        <v>73</v>
      </c>
      <c r="G1588" s="47">
        <v>0</v>
      </c>
      <c r="H1588" s="47">
        <v>0</v>
      </c>
      <c r="I1588" s="47">
        <v>0</v>
      </c>
      <c r="J1588" s="47">
        <v>0</v>
      </c>
      <c r="K1588" s="47">
        <v>0</v>
      </c>
      <c r="L1588" s="47">
        <v>0</v>
      </c>
      <c r="M1588" s="47">
        <v>2</v>
      </c>
      <c r="N1588" s="47">
        <v>0.24</v>
      </c>
      <c r="O1588" s="47">
        <v>0.24</v>
      </c>
      <c r="P1588" s="38" t="str">
        <f t="shared" si="99"/>
        <v/>
      </c>
      <c r="R1588" s="38">
        <f t="shared" si="100"/>
        <v>0.1</v>
      </c>
      <c r="S1588" s="38"/>
      <c r="T1588" s="47">
        <v>231007.45048670849</v>
      </c>
      <c r="U1588" s="47"/>
      <c r="V1588" s="47">
        <f t="shared" si="98"/>
        <v>231007.45048670849</v>
      </c>
      <c r="W1588" s="47">
        <f t="shared" si="101"/>
        <v>23100.745048670851</v>
      </c>
      <c r="Z1588" s="54"/>
    </row>
    <row r="1589" spans="5:26" x14ac:dyDescent="0.2">
      <c r="E1589" s="13">
        <v>50221</v>
      </c>
      <c r="F1589" s="13" t="s">
        <v>73</v>
      </c>
      <c r="G1589" s="47">
        <v>1.08</v>
      </c>
      <c r="H1589" s="47">
        <v>0.1</v>
      </c>
      <c r="I1589" s="47">
        <v>0</v>
      </c>
      <c r="J1589" s="47">
        <v>0</v>
      </c>
      <c r="K1589" s="47">
        <v>0</v>
      </c>
      <c r="L1589" s="47">
        <v>1.1800000000000002</v>
      </c>
      <c r="M1589" s="47">
        <v>2</v>
      </c>
      <c r="N1589" s="47">
        <v>1.3460000000000001</v>
      </c>
      <c r="O1589" s="47">
        <v>0.16599999999999993</v>
      </c>
      <c r="P1589" s="38">
        <f t="shared" si="99"/>
        <v>0.62669491525423726</v>
      </c>
      <c r="R1589" s="38">
        <f t="shared" si="100"/>
        <v>0.62669491525423726</v>
      </c>
      <c r="S1589" s="38"/>
      <c r="T1589" s="47">
        <v>1608192.3425564249</v>
      </c>
      <c r="U1589" s="47"/>
      <c r="V1589" s="47">
        <f t="shared" si="98"/>
        <v>1608192.3425564249</v>
      </c>
      <c r="W1589" s="47">
        <f t="shared" si="101"/>
        <v>1007845.963830912</v>
      </c>
      <c r="Z1589" s="54"/>
    </row>
    <row r="1590" spans="5:26" x14ac:dyDescent="0.2">
      <c r="E1590" s="13">
        <v>50220</v>
      </c>
      <c r="F1590" s="13" t="s">
        <v>73</v>
      </c>
      <c r="G1590" s="47">
        <v>0.21099999999999999</v>
      </c>
      <c r="H1590" s="47">
        <v>0.13100000000000001</v>
      </c>
      <c r="I1590" s="47">
        <v>0</v>
      </c>
      <c r="J1590" s="47">
        <v>0</v>
      </c>
      <c r="K1590" s="47">
        <v>0</v>
      </c>
      <c r="L1590" s="47">
        <v>0.34199999999999997</v>
      </c>
      <c r="M1590" s="47">
        <v>2</v>
      </c>
      <c r="N1590" s="47">
        <v>0.34200000000000003</v>
      </c>
      <c r="O1590" s="47">
        <v>0</v>
      </c>
      <c r="P1590" s="38">
        <f t="shared" si="99"/>
        <v>0.54466374269005846</v>
      </c>
      <c r="R1590" s="38">
        <f t="shared" si="100"/>
        <v>0.54466374269005846</v>
      </c>
      <c r="S1590" s="38"/>
      <c r="T1590" s="47">
        <v>329185.61694355961</v>
      </c>
      <c r="U1590" s="47"/>
      <c r="V1590" s="47">
        <f t="shared" si="98"/>
        <v>329185.61694355961</v>
      </c>
      <c r="W1590" s="47">
        <f t="shared" si="101"/>
        <v>179295.4701642151</v>
      </c>
      <c r="Z1590" s="54"/>
    </row>
    <row r="1591" spans="5:26" x14ac:dyDescent="0.2">
      <c r="E1591" s="13">
        <v>50219</v>
      </c>
      <c r="F1591" s="13" t="s">
        <v>73</v>
      </c>
      <c r="G1591" s="47">
        <v>2.1659999999999999</v>
      </c>
      <c r="H1591" s="47">
        <v>0.90600000000000003</v>
      </c>
      <c r="I1591" s="47">
        <v>0.1</v>
      </c>
      <c r="J1591" s="47">
        <v>0</v>
      </c>
      <c r="K1591" s="47">
        <v>0</v>
      </c>
      <c r="L1591" s="47">
        <v>3.1720000000000002</v>
      </c>
      <c r="M1591" s="47">
        <v>2</v>
      </c>
      <c r="N1591" s="47">
        <v>3.1720000000000002</v>
      </c>
      <c r="O1591" s="47">
        <v>0</v>
      </c>
      <c r="P1591" s="38">
        <f t="shared" si="99"/>
        <v>0.55647856242118532</v>
      </c>
      <c r="R1591" s="38">
        <f t="shared" si="100"/>
        <v>0.55647856242118532</v>
      </c>
      <c r="S1591" s="38"/>
      <c r="T1591" s="47">
        <v>3053148.470599331</v>
      </c>
      <c r="U1591" s="47"/>
      <c r="V1591" s="47">
        <f t="shared" si="98"/>
        <v>3053148.470599331</v>
      </c>
      <c r="W1591" s="47">
        <f t="shared" si="101"/>
        <v>1699011.6717775562</v>
      </c>
      <c r="Z1591" s="54"/>
    </row>
    <row r="1592" spans="5:26" x14ac:dyDescent="0.2">
      <c r="E1592" s="13">
        <v>50218</v>
      </c>
      <c r="F1592" s="13" t="s">
        <v>73</v>
      </c>
      <c r="G1592" s="47">
        <v>44.137799999999999</v>
      </c>
      <c r="H1592" s="47">
        <v>18.411200000000001</v>
      </c>
      <c r="I1592" s="47">
        <v>6.3129999999999997</v>
      </c>
      <c r="J1592" s="47">
        <v>0</v>
      </c>
      <c r="K1592" s="47">
        <v>0.3</v>
      </c>
      <c r="L1592" s="47">
        <v>69.161999999999992</v>
      </c>
      <c r="M1592" s="47">
        <v>2</v>
      </c>
      <c r="N1592" s="47">
        <v>69.162000000000006</v>
      </c>
      <c r="O1592" s="47">
        <v>0</v>
      </c>
      <c r="P1592" s="38">
        <f t="shared" si="99"/>
        <v>0.53105093837656514</v>
      </c>
      <c r="R1592" s="38">
        <f t="shared" si="100"/>
        <v>0.53105093837656514</v>
      </c>
      <c r="S1592" s="38"/>
      <c r="T1592" s="47">
        <v>66570572.044007234</v>
      </c>
      <c r="U1592" s="47"/>
      <c r="V1592" s="47">
        <f t="shared" si="98"/>
        <v>66570572.044007234</v>
      </c>
      <c r="W1592" s="47">
        <f t="shared" si="101"/>
        <v>35352364.752234779</v>
      </c>
      <c r="Z1592" s="54"/>
    </row>
    <row r="1593" spans="5:26" x14ac:dyDescent="0.2">
      <c r="E1593" s="13">
        <v>50217</v>
      </c>
      <c r="F1593" s="13" t="s">
        <v>73</v>
      </c>
      <c r="G1593" s="47">
        <v>0.30719999999999997</v>
      </c>
      <c r="H1593" s="47">
        <v>0.498</v>
      </c>
      <c r="I1593" s="47">
        <v>0.29599999999999999</v>
      </c>
      <c r="J1593" s="47">
        <v>0.1</v>
      </c>
      <c r="K1593" s="47">
        <v>7.0999999999999994E-2</v>
      </c>
      <c r="L1593" s="47">
        <v>1.2722</v>
      </c>
      <c r="M1593" s="47">
        <v>2</v>
      </c>
      <c r="N1593" s="47">
        <v>1.286</v>
      </c>
      <c r="O1593" s="47">
        <v>1.3800000000000034E-2</v>
      </c>
      <c r="P1593" s="38">
        <f t="shared" si="99"/>
        <v>0.35790756170413457</v>
      </c>
      <c r="R1593" s="38">
        <f t="shared" si="100"/>
        <v>0.35790756170413457</v>
      </c>
      <c r="S1593" s="38"/>
      <c r="T1593" s="47">
        <v>1237814.9221912795</v>
      </c>
      <c r="U1593" s="47"/>
      <c r="V1593" s="47">
        <f t="shared" si="98"/>
        <v>1237814.9221912795</v>
      </c>
      <c r="W1593" s="47">
        <f t="shared" si="101"/>
        <v>443023.32064247387</v>
      </c>
      <c r="Z1593" s="54"/>
    </row>
    <row r="1594" spans="5:26" x14ac:dyDescent="0.2">
      <c r="E1594" s="13">
        <v>50216</v>
      </c>
      <c r="F1594" s="13" t="s">
        <v>73</v>
      </c>
      <c r="G1594" s="47">
        <v>1.0860000000000001</v>
      </c>
      <c r="H1594" s="47">
        <v>0.2</v>
      </c>
      <c r="I1594" s="47">
        <v>0</v>
      </c>
      <c r="J1594" s="47">
        <v>0</v>
      </c>
      <c r="K1594" s="47">
        <v>0</v>
      </c>
      <c r="L1594" s="47">
        <v>1.286</v>
      </c>
      <c r="M1594" s="47">
        <v>2</v>
      </c>
      <c r="N1594" s="47">
        <v>1.286</v>
      </c>
      <c r="O1594" s="47">
        <v>0</v>
      </c>
      <c r="P1594" s="38">
        <f t="shared" si="99"/>
        <v>0.60723172628304833</v>
      </c>
      <c r="R1594" s="38">
        <f t="shared" si="100"/>
        <v>0.60723172628304833</v>
      </c>
      <c r="S1594" s="38"/>
      <c r="T1594" s="47">
        <v>1237814.9221912795</v>
      </c>
      <c r="U1594" s="47"/>
      <c r="V1594" s="47">
        <f t="shared" si="98"/>
        <v>1237814.9221912795</v>
      </c>
      <c r="W1594" s="47">
        <f t="shared" si="101"/>
        <v>751640.49202112784</v>
      </c>
      <c r="Z1594" s="54"/>
    </row>
    <row r="1595" spans="5:26" x14ac:dyDescent="0.2">
      <c r="E1595" s="13">
        <v>50215</v>
      </c>
      <c r="F1595" s="13" t="s">
        <v>73</v>
      </c>
      <c r="G1595" s="47">
        <v>26.3249</v>
      </c>
      <c r="H1595" s="47">
        <v>7.4630999999999998</v>
      </c>
      <c r="I1595" s="47">
        <v>0.81</v>
      </c>
      <c r="J1595" s="47">
        <v>0</v>
      </c>
      <c r="K1595" s="47">
        <v>9.4E-2</v>
      </c>
      <c r="L1595" s="47">
        <v>34.692</v>
      </c>
      <c r="M1595" s="47">
        <v>2</v>
      </c>
      <c r="N1595" s="47">
        <v>34.692</v>
      </c>
      <c r="O1595" s="47">
        <v>0</v>
      </c>
      <c r="P1595" s="38">
        <f t="shared" si="99"/>
        <v>0.57826004554364108</v>
      </c>
      <c r="R1595" s="38">
        <f t="shared" si="100"/>
        <v>0.57826004554364108</v>
      </c>
      <c r="S1595" s="38"/>
      <c r="T1595" s="47">
        <v>33392126.967853718</v>
      </c>
      <c r="U1595" s="47"/>
      <c r="V1595" s="47">
        <f t="shared" si="98"/>
        <v>33392126.967853718</v>
      </c>
      <c r="W1595" s="47">
        <f t="shared" si="101"/>
        <v>19309332.861230135</v>
      </c>
      <c r="Z1595" s="54"/>
    </row>
    <row r="1596" spans="5:26" x14ac:dyDescent="0.2">
      <c r="E1596" s="13">
        <v>50214</v>
      </c>
      <c r="F1596" s="13" t="s">
        <v>73</v>
      </c>
      <c r="G1596" s="47">
        <v>0</v>
      </c>
      <c r="H1596" s="47">
        <v>0</v>
      </c>
      <c r="I1596" s="47">
        <v>0</v>
      </c>
      <c r="J1596" s="47">
        <v>0</v>
      </c>
      <c r="K1596" s="47">
        <v>0</v>
      </c>
      <c r="L1596" s="47">
        <v>0</v>
      </c>
      <c r="M1596" s="47">
        <v>2</v>
      </c>
      <c r="N1596" s="47">
        <v>0.152</v>
      </c>
      <c r="O1596" s="47">
        <v>0.152</v>
      </c>
      <c r="P1596" s="38" t="str">
        <f t="shared" si="99"/>
        <v/>
      </c>
      <c r="R1596" s="38">
        <f t="shared" si="100"/>
        <v>0.1</v>
      </c>
      <c r="S1596" s="38"/>
      <c r="T1596" s="47">
        <v>146304.71864158206</v>
      </c>
      <c r="U1596" s="47"/>
      <c r="V1596" s="47">
        <f t="shared" si="98"/>
        <v>146304.71864158206</v>
      </c>
      <c r="W1596" s="47">
        <f t="shared" si="101"/>
        <v>14630.471864158208</v>
      </c>
      <c r="Z1596" s="54"/>
    </row>
    <row r="1597" spans="5:26" x14ac:dyDescent="0.2">
      <c r="E1597" s="13">
        <v>50213</v>
      </c>
      <c r="F1597" s="13" t="s">
        <v>73</v>
      </c>
      <c r="G1597" s="47">
        <v>0</v>
      </c>
      <c r="H1597" s="47">
        <v>0</v>
      </c>
      <c r="I1597" s="47">
        <v>0</v>
      </c>
      <c r="J1597" s="47">
        <v>0</v>
      </c>
      <c r="K1597" s="47">
        <v>0</v>
      </c>
      <c r="L1597" s="47">
        <v>0</v>
      </c>
      <c r="M1597" s="47">
        <v>2</v>
      </c>
      <c r="N1597" s="47">
        <v>0.17</v>
      </c>
      <c r="O1597" s="47">
        <v>0.17</v>
      </c>
      <c r="P1597" s="38" t="str">
        <f t="shared" si="99"/>
        <v/>
      </c>
      <c r="R1597" s="38">
        <f t="shared" si="100"/>
        <v>0.1</v>
      </c>
      <c r="S1597" s="38"/>
      <c r="T1597" s="47">
        <v>163630.27742808522</v>
      </c>
      <c r="U1597" s="47"/>
      <c r="V1597" s="47">
        <f t="shared" si="98"/>
        <v>163630.27742808522</v>
      </c>
      <c r="W1597" s="47">
        <f t="shared" si="101"/>
        <v>16363.027742808523</v>
      </c>
      <c r="Z1597" s="54"/>
    </row>
    <row r="1598" spans="5:26" x14ac:dyDescent="0.2">
      <c r="E1598" s="13">
        <v>50212</v>
      </c>
      <c r="F1598" s="13" t="s">
        <v>73</v>
      </c>
      <c r="G1598" s="47">
        <v>0</v>
      </c>
      <c r="H1598" s="47">
        <v>0</v>
      </c>
      <c r="I1598" s="47">
        <v>0</v>
      </c>
      <c r="J1598" s="47">
        <v>0</v>
      </c>
      <c r="K1598" s="47">
        <v>0</v>
      </c>
      <c r="L1598" s="47">
        <v>0</v>
      </c>
      <c r="M1598" s="47">
        <v>2</v>
      </c>
      <c r="N1598" s="47">
        <v>0.17</v>
      </c>
      <c r="O1598" s="47">
        <v>0.17</v>
      </c>
      <c r="P1598" s="38" t="str">
        <f t="shared" si="99"/>
        <v/>
      </c>
      <c r="R1598" s="38">
        <f t="shared" si="100"/>
        <v>0.1</v>
      </c>
      <c r="S1598" s="38"/>
      <c r="T1598" s="47">
        <v>163630.27742808522</v>
      </c>
      <c r="U1598" s="47"/>
      <c r="V1598" s="47">
        <f t="shared" si="98"/>
        <v>163630.27742808522</v>
      </c>
      <c r="W1598" s="47">
        <f t="shared" si="101"/>
        <v>16363.027742808523</v>
      </c>
      <c r="Z1598" s="54"/>
    </row>
    <row r="1599" spans="5:26" x14ac:dyDescent="0.2">
      <c r="E1599" s="13">
        <v>50211</v>
      </c>
      <c r="F1599" s="13" t="s">
        <v>73</v>
      </c>
      <c r="G1599" s="47">
        <v>0</v>
      </c>
      <c r="H1599" s="47">
        <v>0</v>
      </c>
      <c r="I1599" s="47">
        <v>0</v>
      </c>
      <c r="J1599" s="47">
        <v>0</v>
      </c>
      <c r="K1599" s="47">
        <v>0</v>
      </c>
      <c r="L1599" s="47">
        <v>0</v>
      </c>
      <c r="M1599" s="47">
        <v>2</v>
      </c>
      <c r="N1599" s="47">
        <v>0.06</v>
      </c>
      <c r="O1599" s="47">
        <v>0.06</v>
      </c>
      <c r="P1599" s="38" t="str">
        <f t="shared" si="99"/>
        <v/>
      </c>
      <c r="R1599" s="38">
        <f t="shared" si="100"/>
        <v>0.1</v>
      </c>
      <c r="S1599" s="38"/>
      <c r="T1599" s="47">
        <v>57751.862621677123</v>
      </c>
      <c r="U1599" s="47"/>
      <c r="V1599" s="47">
        <f t="shared" si="98"/>
        <v>57751.862621677123</v>
      </c>
      <c r="W1599" s="47">
        <f t="shared" si="101"/>
        <v>5775.1862621677128</v>
      </c>
      <c r="Z1599" s="54"/>
    </row>
    <row r="1600" spans="5:26" x14ac:dyDescent="0.2">
      <c r="E1600" s="13">
        <v>50210</v>
      </c>
      <c r="F1600" s="13" t="s">
        <v>73</v>
      </c>
      <c r="G1600" s="47">
        <v>0</v>
      </c>
      <c r="H1600" s="47">
        <v>0</v>
      </c>
      <c r="I1600" s="47">
        <v>0</v>
      </c>
      <c r="J1600" s="47">
        <v>0</v>
      </c>
      <c r="K1600" s="47">
        <v>0</v>
      </c>
      <c r="L1600" s="47">
        <v>0</v>
      </c>
      <c r="M1600" s="47">
        <v>2</v>
      </c>
      <c r="N1600" s="47">
        <v>6.4000000000000001E-2</v>
      </c>
      <c r="O1600" s="47">
        <v>6.4000000000000001E-2</v>
      </c>
      <c r="P1600" s="38" t="str">
        <f t="shared" si="99"/>
        <v/>
      </c>
      <c r="R1600" s="38">
        <f t="shared" si="100"/>
        <v>0.1</v>
      </c>
      <c r="S1600" s="38"/>
      <c r="T1600" s="47">
        <v>61601.986796455603</v>
      </c>
      <c r="U1600" s="47"/>
      <c r="V1600" s="47">
        <f t="shared" si="98"/>
        <v>61601.986796455603</v>
      </c>
      <c r="W1600" s="47">
        <f t="shared" si="101"/>
        <v>6160.1986796455603</v>
      </c>
      <c r="Z1600" s="54"/>
    </row>
    <row r="1601" spans="5:26" x14ac:dyDescent="0.2">
      <c r="E1601" s="13">
        <v>50209</v>
      </c>
      <c r="F1601" s="13" t="s">
        <v>73</v>
      </c>
      <c r="G1601" s="47">
        <v>0</v>
      </c>
      <c r="H1601" s="47">
        <v>0</v>
      </c>
      <c r="I1601" s="47">
        <v>0</v>
      </c>
      <c r="J1601" s="47">
        <v>0</v>
      </c>
      <c r="K1601" s="47">
        <v>0</v>
      </c>
      <c r="L1601" s="47">
        <v>0</v>
      </c>
      <c r="M1601" s="47">
        <v>2</v>
      </c>
      <c r="N1601" s="47">
        <v>7.8E-2</v>
      </c>
      <c r="O1601" s="47">
        <v>7.8E-2</v>
      </c>
      <c r="P1601" s="38" t="str">
        <f t="shared" si="99"/>
        <v/>
      </c>
      <c r="R1601" s="38">
        <f t="shared" si="100"/>
        <v>0.1</v>
      </c>
      <c r="S1601" s="38"/>
      <c r="T1601" s="47">
        <v>75077.421408180264</v>
      </c>
      <c r="U1601" s="47"/>
      <c r="V1601" s="47">
        <f t="shared" si="98"/>
        <v>75077.421408180264</v>
      </c>
      <c r="W1601" s="47">
        <f t="shared" si="101"/>
        <v>7507.7421408180271</v>
      </c>
      <c r="Z1601" s="54"/>
    </row>
    <row r="1602" spans="5:26" x14ac:dyDescent="0.2">
      <c r="E1602" s="13">
        <v>50208</v>
      </c>
      <c r="F1602" s="13" t="s">
        <v>73</v>
      </c>
      <c r="G1602" s="47">
        <v>0</v>
      </c>
      <c r="H1602" s="47">
        <v>0</v>
      </c>
      <c r="I1602" s="47">
        <v>0</v>
      </c>
      <c r="J1602" s="47">
        <v>0</v>
      </c>
      <c r="K1602" s="47">
        <v>0</v>
      </c>
      <c r="L1602" s="47">
        <v>0</v>
      </c>
      <c r="M1602" s="47">
        <v>2</v>
      </c>
      <c r="N1602" s="47">
        <v>0.24199999999999999</v>
      </c>
      <c r="O1602" s="47">
        <v>0.24199999999999999</v>
      </c>
      <c r="P1602" s="38" t="str">
        <f t="shared" si="99"/>
        <v/>
      </c>
      <c r="R1602" s="38">
        <f t="shared" si="100"/>
        <v>0.1</v>
      </c>
      <c r="S1602" s="38"/>
      <c r="T1602" s="47">
        <v>232932.51257409772</v>
      </c>
      <c r="U1602" s="47"/>
      <c r="V1602" s="47">
        <f t="shared" si="98"/>
        <v>232932.51257409772</v>
      </c>
      <c r="W1602" s="47">
        <f t="shared" si="101"/>
        <v>23293.251257409775</v>
      </c>
      <c r="Z1602" s="54"/>
    </row>
    <row r="1603" spans="5:26" x14ac:dyDescent="0.2">
      <c r="E1603" s="13">
        <v>50207</v>
      </c>
      <c r="F1603" s="13" t="s">
        <v>73</v>
      </c>
      <c r="G1603" s="47">
        <v>0</v>
      </c>
      <c r="H1603" s="47">
        <v>0</v>
      </c>
      <c r="I1603" s="47">
        <v>0</v>
      </c>
      <c r="J1603" s="47">
        <v>0</v>
      </c>
      <c r="K1603" s="47">
        <v>0</v>
      </c>
      <c r="L1603" s="47">
        <v>0</v>
      </c>
      <c r="M1603" s="47">
        <v>2</v>
      </c>
      <c r="N1603" s="47">
        <v>0.2</v>
      </c>
      <c r="O1603" s="47">
        <v>0.2</v>
      </c>
      <c r="P1603" s="38" t="str">
        <f t="shared" si="99"/>
        <v/>
      </c>
      <c r="R1603" s="38">
        <f t="shared" si="100"/>
        <v>0.1</v>
      </c>
      <c r="S1603" s="38"/>
      <c r="T1603" s="47">
        <v>192506.2087389238</v>
      </c>
      <c r="U1603" s="47"/>
      <c r="V1603" s="47">
        <f t="shared" si="98"/>
        <v>192506.2087389238</v>
      </c>
      <c r="W1603" s="47">
        <f t="shared" si="101"/>
        <v>19250.620873892381</v>
      </c>
      <c r="Z1603" s="54"/>
    </row>
    <row r="1604" spans="5:26" x14ac:dyDescent="0.2">
      <c r="E1604" s="13">
        <v>50206</v>
      </c>
      <c r="F1604" s="13" t="s">
        <v>73</v>
      </c>
      <c r="G1604" s="47">
        <v>0</v>
      </c>
      <c r="H1604" s="47">
        <v>0</v>
      </c>
      <c r="I1604" s="47">
        <v>0</v>
      </c>
      <c r="J1604" s="47">
        <v>0</v>
      </c>
      <c r="K1604" s="47">
        <v>0</v>
      </c>
      <c r="L1604" s="47">
        <v>0</v>
      </c>
      <c r="M1604" s="47">
        <v>2</v>
      </c>
      <c r="N1604" s="47">
        <v>3.5999999999999997E-2</v>
      </c>
      <c r="O1604" s="47">
        <v>3.5999999999999997E-2</v>
      </c>
      <c r="P1604" s="38" t="str">
        <f t="shared" si="99"/>
        <v/>
      </c>
      <c r="R1604" s="38">
        <f t="shared" si="100"/>
        <v>0.1</v>
      </c>
      <c r="S1604" s="38"/>
      <c r="T1604" s="47">
        <v>34651.117573006268</v>
      </c>
      <c r="U1604" s="47"/>
      <c r="V1604" s="47">
        <f t="shared" si="98"/>
        <v>34651.117573006268</v>
      </c>
      <c r="W1604" s="47">
        <f t="shared" si="101"/>
        <v>3465.1117573006268</v>
      </c>
      <c r="Z1604" s="54"/>
    </row>
    <row r="1605" spans="5:26" x14ac:dyDescent="0.2">
      <c r="E1605" s="13">
        <v>50205</v>
      </c>
      <c r="F1605" s="13" t="s">
        <v>73</v>
      </c>
      <c r="G1605" s="47">
        <v>0</v>
      </c>
      <c r="H1605" s="47">
        <v>0</v>
      </c>
      <c r="I1605" s="47">
        <v>0</v>
      </c>
      <c r="J1605" s="47">
        <v>0</v>
      </c>
      <c r="K1605" s="47">
        <v>0</v>
      </c>
      <c r="L1605" s="47">
        <v>0</v>
      </c>
      <c r="M1605" s="47">
        <v>2</v>
      </c>
      <c r="N1605" s="47">
        <v>0.38400000000000001</v>
      </c>
      <c r="O1605" s="47">
        <v>0.38400000000000001</v>
      </c>
      <c r="P1605" s="38" t="str">
        <f t="shared" si="99"/>
        <v/>
      </c>
      <c r="R1605" s="38">
        <f t="shared" si="100"/>
        <v>0.1</v>
      </c>
      <c r="S1605" s="38"/>
      <c r="T1605" s="47">
        <v>369611.92077873362</v>
      </c>
      <c r="U1605" s="47"/>
      <c r="V1605" s="47">
        <f t="shared" si="98"/>
        <v>369611.92077873362</v>
      </c>
      <c r="W1605" s="47">
        <f t="shared" si="101"/>
        <v>36961.192077873362</v>
      </c>
      <c r="Z1605" s="54"/>
    </row>
    <row r="1606" spans="5:26" x14ac:dyDescent="0.2">
      <c r="E1606" s="13">
        <v>50204</v>
      </c>
      <c r="F1606" s="13" t="s">
        <v>73</v>
      </c>
      <c r="G1606" s="47">
        <v>0</v>
      </c>
      <c r="H1606" s="47">
        <v>0</v>
      </c>
      <c r="I1606" s="47">
        <v>0</v>
      </c>
      <c r="J1606" s="47">
        <v>0</v>
      </c>
      <c r="K1606" s="47">
        <v>0</v>
      </c>
      <c r="L1606" s="47">
        <v>0</v>
      </c>
      <c r="M1606" s="47">
        <v>2</v>
      </c>
      <c r="N1606" s="47">
        <v>0.216</v>
      </c>
      <c r="O1606" s="47">
        <v>0.216</v>
      </c>
      <c r="P1606" s="38" t="str">
        <f t="shared" si="99"/>
        <v/>
      </c>
      <c r="R1606" s="38">
        <f t="shared" si="100"/>
        <v>0.1</v>
      </c>
      <c r="S1606" s="38"/>
      <c r="T1606" s="47">
        <v>207906.70543803764</v>
      </c>
      <c r="U1606" s="47"/>
      <c r="V1606" s="47">
        <f t="shared" si="98"/>
        <v>207906.70543803764</v>
      </c>
      <c r="W1606" s="47">
        <f t="shared" si="101"/>
        <v>20790.670543803764</v>
      </c>
      <c r="Z1606" s="54"/>
    </row>
    <row r="1607" spans="5:26" x14ac:dyDescent="0.2">
      <c r="E1607" s="13">
        <v>50203</v>
      </c>
      <c r="F1607" s="13" t="s">
        <v>73</v>
      </c>
      <c r="G1607" s="47">
        <v>0</v>
      </c>
      <c r="H1607" s="47">
        <v>0</v>
      </c>
      <c r="I1607" s="47">
        <v>0</v>
      </c>
      <c r="J1607" s="47">
        <v>0</v>
      </c>
      <c r="K1607" s="47">
        <v>0</v>
      </c>
      <c r="L1607" s="47">
        <v>0</v>
      </c>
      <c r="M1607" s="47">
        <v>2</v>
      </c>
      <c r="N1607" s="47">
        <v>0.1</v>
      </c>
      <c r="O1607" s="47">
        <v>0.1</v>
      </c>
      <c r="P1607" s="38" t="str">
        <f t="shared" si="99"/>
        <v/>
      </c>
      <c r="R1607" s="38">
        <f t="shared" si="100"/>
        <v>0.1</v>
      </c>
      <c r="S1607" s="38"/>
      <c r="T1607" s="47">
        <v>96253.1043694619</v>
      </c>
      <c r="U1607" s="47"/>
      <c r="V1607" s="47">
        <f t="shared" si="98"/>
        <v>96253.1043694619</v>
      </c>
      <c r="W1607" s="47">
        <f t="shared" si="101"/>
        <v>9625.3104369461907</v>
      </c>
      <c r="Z1607" s="54"/>
    </row>
    <row r="1608" spans="5:26" x14ac:dyDescent="0.2">
      <c r="E1608" s="13">
        <v>50202</v>
      </c>
      <c r="F1608" s="13" t="s">
        <v>73</v>
      </c>
      <c r="G1608" s="47">
        <v>0.1</v>
      </c>
      <c r="H1608" s="47">
        <v>0</v>
      </c>
      <c r="I1608" s="47">
        <v>0</v>
      </c>
      <c r="J1608" s="47">
        <v>0</v>
      </c>
      <c r="K1608" s="47">
        <v>0</v>
      </c>
      <c r="L1608" s="47">
        <v>0.1</v>
      </c>
      <c r="M1608" s="47">
        <v>2</v>
      </c>
      <c r="N1608" s="47">
        <v>0.11</v>
      </c>
      <c r="O1608" s="47">
        <v>9.999999999999995E-3</v>
      </c>
      <c r="P1608" s="38">
        <f t="shared" si="99"/>
        <v>0.65</v>
      </c>
      <c r="R1608" s="38">
        <f t="shared" si="100"/>
        <v>0.65</v>
      </c>
      <c r="S1608" s="38"/>
      <c r="T1608" s="47">
        <v>105878.41480640807</v>
      </c>
      <c r="U1608" s="47"/>
      <c r="V1608" s="47">
        <f t="shared" si="98"/>
        <v>105878.41480640807</v>
      </c>
      <c r="W1608" s="47">
        <f t="shared" si="101"/>
        <v>68820.969624165242</v>
      </c>
      <c r="Z1608" s="54"/>
    </row>
    <row r="1609" spans="5:26" x14ac:dyDescent="0.2">
      <c r="E1609" s="13">
        <v>50200</v>
      </c>
      <c r="F1609" s="13" t="s">
        <v>73</v>
      </c>
      <c r="G1609" s="47">
        <v>0.16200000000000001</v>
      </c>
      <c r="H1609" s="47">
        <v>7.1999999999999995E-2</v>
      </c>
      <c r="I1609" s="47">
        <v>0</v>
      </c>
      <c r="J1609" s="47">
        <v>0</v>
      </c>
      <c r="K1609" s="47">
        <v>0</v>
      </c>
      <c r="L1609" s="47">
        <v>0.23399999999999999</v>
      </c>
      <c r="M1609" s="47">
        <v>2</v>
      </c>
      <c r="N1609" s="47">
        <v>0.23799999999999999</v>
      </c>
      <c r="O1609" s="47">
        <v>4.0000000000000036E-3</v>
      </c>
      <c r="P1609" s="38">
        <f t="shared" si="99"/>
        <v>0.56538461538461537</v>
      </c>
      <c r="R1609" s="38">
        <f t="shared" si="100"/>
        <v>0.56538461538461537</v>
      </c>
      <c r="S1609" s="38"/>
      <c r="T1609" s="47">
        <v>229082.38839931926</v>
      </c>
      <c r="U1609" s="47"/>
      <c r="V1609" s="47">
        <f t="shared" si="98"/>
        <v>229082.38839931926</v>
      </c>
      <c r="W1609" s="47">
        <f t="shared" si="101"/>
        <v>129519.65805653819</v>
      </c>
      <c r="Z1609" s="54"/>
    </row>
    <row r="1610" spans="5:26" x14ac:dyDescent="0.2">
      <c r="E1610" s="13">
        <v>50199</v>
      </c>
      <c r="F1610" s="13" t="s">
        <v>73</v>
      </c>
      <c r="G1610" s="47">
        <v>0.47399999999999998</v>
      </c>
      <c r="H1610" s="47">
        <v>0.26200000000000001</v>
      </c>
      <c r="I1610" s="47">
        <v>0</v>
      </c>
      <c r="J1610" s="47">
        <v>0</v>
      </c>
      <c r="K1610" s="47">
        <v>0</v>
      </c>
      <c r="L1610" s="47">
        <v>0.73599999999999999</v>
      </c>
      <c r="M1610" s="47">
        <v>2</v>
      </c>
      <c r="N1610" s="47">
        <v>0.73599999999999999</v>
      </c>
      <c r="O1610" s="47">
        <v>0</v>
      </c>
      <c r="P1610" s="38">
        <f t="shared" si="99"/>
        <v>0.5521059782608696</v>
      </c>
      <c r="R1610" s="38">
        <f t="shared" si="100"/>
        <v>0.5521059782608696</v>
      </c>
      <c r="S1610" s="38"/>
      <c r="T1610" s="47">
        <v>708422.84815923939</v>
      </c>
      <c r="U1610" s="47"/>
      <c r="V1610" s="47">
        <f t="shared" si="98"/>
        <v>708422.84815923939</v>
      </c>
      <c r="W1610" s="47">
        <f t="shared" si="101"/>
        <v>391124.48960530834</v>
      </c>
      <c r="Z1610" s="54"/>
    </row>
    <row r="1611" spans="5:26" x14ac:dyDescent="0.2">
      <c r="E1611" s="13">
        <v>50198</v>
      </c>
      <c r="F1611" s="13" t="s">
        <v>73</v>
      </c>
      <c r="G1611" s="47">
        <v>6.4000000000000001E-2</v>
      </c>
      <c r="H1611" s="47">
        <v>0</v>
      </c>
      <c r="I1611" s="47">
        <v>0</v>
      </c>
      <c r="J1611" s="47">
        <v>0</v>
      </c>
      <c r="K1611" s="47">
        <v>0</v>
      </c>
      <c r="L1611" s="47">
        <v>6.4000000000000001E-2</v>
      </c>
      <c r="M1611" s="47">
        <v>2</v>
      </c>
      <c r="N1611" s="47">
        <v>6.4000000000000001E-2</v>
      </c>
      <c r="O1611" s="47">
        <v>0</v>
      </c>
      <c r="P1611" s="38">
        <f t="shared" si="99"/>
        <v>0.65</v>
      </c>
      <c r="R1611" s="38">
        <f t="shared" si="100"/>
        <v>0.65</v>
      </c>
      <c r="S1611" s="38"/>
      <c r="T1611" s="47">
        <v>61601.986796455603</v>
      </c>
      <c r="U1611" s="47"/>
      <c r="V1611" s="47">
        <f t="shared" si="98"/>
        <v>61601.986796455603</v>
      </c>
      <c r="W1611" s="47">
        <f t="shared" si="101"/>
        <v>40041.291417696142</v>
      </c>
      <c r="Z1611" s="54"/>
    </row>
    <row r="1612" spans="5:26" x14ac:dyDescent="0.2">
      <c r="E1612" s="13">
        <v>50195</v>
      </c>
      <c r="F1612" s="13" t="s">
        <v>73</v>
      </c>
      <c r="G1612" s="47">
        <v>0.84799999999999998</v>
      </c>
      <c r="H1612" s="47">
        <v>0.3</v>
      </c>
      <c r="I1612" s="47">
        <v>0</v>
      </c>
      <c r="J1612" s="47">
        <v>0</v>
      </c>
      <c r="K1612" s="47">
        <v>0</v>
      </c>
      <c r="L1612" s="47">
        <v>1.1479999999999999</v>
      </c>
      <c r="M1612" s="47">
        <v>2</v>
      </c>
      <c r="N1612" s="47">
        <v>1.1479999999999999</v>
      </c>
      <c r="O1612" s="47">
        <v>0</v>
      </c>
      <c r="P1612" s="38">
        <f t="shared" si="99"/>
        <v>0.57813588850174213</v>
      </c>
      <c r="R1612" s="38">
        <f t="shared" si="100"/>
        <v>0.57813588850174213</v>
      </c>
      <c r="S1612" s="38"/>
      <c r="T1612" s="47">
        <v>1104985.6381614222</v>
      </c>
      <c r="U1612" s="47"/>
      <c r="V1612" s="47">
        <f t="shared" si="98"/>
        <v>1104985.6381614222</v>
      </c>
      <c r="W1612" s="47">
        <f t="shared" si="101"/>
        <v>638831.85370011837</v>
      </c>
      <c r="Z1612" s="54"/>
    </row>
    <row r="1613" spans="5:26" x14ac:dyDescent="0.2">
      <c r="E1613" s="13">
        <v>50194</v>
      </c>
      <c r="F1613" s="13" t="s">
        <v>73</v>
      </c>
      <c r="G1613" s="47">
        <v>0.70850000000000002</v>
      </c>
      <c r="H1613" s="47">
        <v>0.19750000000000001</v>
      </c>
      <c r="I1613" s="47">
        <v>0</v>
      </c>
      <c r="J1613" s="47">
        <v>0</v>
      </c>
      <c r="K1613" s="47">
        <v>0</v>
      </c>
      <c r="L1613" s="47">
        <v>0.90600000000000003</v>
      </c>
      <c r="M1613" s="47">
        <v>2</v>
      </c>
      <c r="N1613" s="47">
        <v>0.90600000000000003</v>
      </c>
      <c r="O1613" s="47">
        <v>0</v>
      </c>
      <c r="P1613" s="38">
        <f t="shared" si="99"/>
        <v>0.59005242825607063</v>
      </c>
      <c r="R1613" s="38">
        <f t="shared" si="100"/>
        <v>0.59005242825607063</v>
      </c>
      <c r="S1613" s="38"/>
      <c r="T1613" s="47">
        <v>872053.12558732473</v>
      </c>
      <c r="U1613" s="47"/>
      <c r="V1613" s="47">
        <f t="shared" si="98"/>
        <v>872053.12558732473</v>
      </c>
      <c r="W1613" s="47">
        <f t="shared" si="101"/>
        <v>514557.06432109704</v>
      </c>
      <c r="Z1613" s="54"/>
    </row>
    <row r="1614" spans="5:26" x14ac:dyDescent="0.2">
      <c r="E1614" s="13">
        <v>50193</v>
      </c>
      <c r="F1614" s="13" t="s">
        <v>73</v>
      </c>
      <c r="G1614" s="47">
        <v>1.397</v>
      </c>
      <c r="H1614" s="47">
        <v>3.1E-2</v>
      </c>
      <c r="I1614" s="47">
        <v>0</v>
      </c>
      <c r="J1614" s="47">
        <v>0.1</v>
      </c>
      <c r="K1614" s="47">
        <v>0.1</v>
      </c>
      <c r="L1614" s="47">
        <v>1.6280000000000001</v>
      </c>
      <c r="M1614" s="47">
        <v>2</v>
      </c>
      <c r="N1614" s="47">
        <v>1.6279999999999999</v>
      </c>
      <c r="O1614" s="47">
        <v>0</v>
      </c>
      <c r="P1614" s="38">
        <f t="shared" si="99"/>
        <v>0.57719594594594592</v>
      </c>
      <c r="R1614" s="38">
        <f t="shared" si="100"/>
        <v>0.57719594594594592</v>
      </c>
      <c r="S1614" s="38"/>
      <c r="T1614" s="47">
        <v>1567000.5391348393</v>
      </c>
      <c r="U1614" s="47"/>
      <c r="V1614" s="47">
        <f t="shared" si="98"/>
        <v>1567000.5391348393</v>
      </c>
      <c r="W1614" s="47">
        <f t="shared" si="101"/>
        <v>904466.35848374083</v>
      </c>
      <c r="Z1614" s="54"/>
    </row>
    <row r="1615" spans="5:26" x14ac:dyDescent="0.2">
      <c r="E1615" s="13">
        <v>50192</v>
      </c>
      <c r="F1615" s="13" t="s">
        <v>73</v>
      </c>
      <c r="G1615" s="47">
        <v>31.222999999999999</v>
      </c>
      <c r="H1615" s="47">
        <v>6.556</v>
      </c>
      <c r="I1615" s="47">
        <v>0.61599999999999999</v>
      </c>
      <c r="J1615" s="47">
        <v>1.177</v>
      </c>
      <c r="K1615" s="47">
        <v>0.2</v>
      </c>
      <c r="L1615" s="47">
        <v>39.771999999999998</v>
      </c>
      <c r="M1615" s="47">
        <v>2</v>
      </c>
      <c r="N1615" s="47">
        <v>39.771999999999998</v>
      </c>
      <c r="O1615" s="47">
        <v>0</v>
      </c>
      <c r="P1615" s="38">
        <f t="shared" si="99"/>
        <v>0.57826988836367299</v>
      </c>
      <c r="R1615" s="38">
        <f t="shared" si="100"/>
        <v>0.57826988836367299</v>
      </c>
      <c r="S1615" s="38"/>
      <c r="T1615" s="47">
        <v>38281784.66982238</v>
      </c>
      <c r="U1615" s="47"/>
      <c r="V1615" s="47">
        <f t="shared" si="98"/>
        <v>38281784.66982238</v>
      </c>
      <c r="W1615" s="47">
        <f t="shared" si="101"/>
        <v>22137203.347380355</v>
      </c>
      <c r="Z1615" s="54"/>
    </row>
    <row r="1616" spans="5:26" x14ac:dyDescent="0.2">
      <c r="E1616" s="13">
        <v>50191</v>
      </c>
      <c r="F1616" s="13" t="s">
        <v>73</v>
      </c>
      <c r="G1616" s="47">
        <v>0.83099999999999996</v>
      </c>
      <c r="H1616" s="47">
        <v>1.069</v>
      </c>
      <c r="I1616" s="47">
        <v>0.1</v>
      </c>
      <c r="J1616" s="47">
        <v>0</v>
      </c>
      <c r="K1616" s="47">
        <v>0.1</v>
      </c>
      <c r="L1616" s="47">
        <v>2.1</v>
      </c>
      <c r="M1616" s="47">
        <v>2</v>
      </c>
      <c r="N1616" s="47">
        <v>2.1</v>
      </c>
      <c r="O1616" s="47">
        <v>0</v>
      </c>
      <c r="P1616" s="38">
        <f t="shared" si="99"/>
        <v>0.46120238095238092</v>
      </c>
      <c r="R1616" s="38">
        <f t="shared" si="100"/>
        <v>0.46120238095238092</v>
      </c>
      <c r="S1616" s="38"/>
      <c r="T1616" s="47">
        <v>2021315.1917586997</v>
      </c>
      <c r="U1616" s="47"/>
      <c r="V1616" s="47">
        <f t="shared" si="98"/>
        <v>2021315.1917586997</v>
      </c>
      <c r="W1616" s="47">
        <f t="shared" si="101"/>
        <v>932235.37909433071</v>
      </c>
      <c r="Z1616" s="54"/>
    </row>
    <row r="1617" spans="5:26" x14ac:dyDescent="0.2">
      <c r="E1617" s="13">
        <v>50190</v>
      </c>
      <c r="F1617" s="13" t="s">
        <v>73</v>
      </c>
      <c r="G1617" s="47">
        <v>1.7</v>
      </c>
      <c r="H1617" s="47">
        <v>0.4</v>
      </c>
      <c r="I1617" s="47">
        <v>0</v>
      </c>
      <c r="J1617" s="47">
        <v>0</v>
      </c>
      <c r="K1617" s="47">
        <v>0</v>
      </c>
      <c r="L1617" s="47">
        <v>2.1</v>
      </c>
      <c r="M1617" s="47">
        <v>2</v>
      </c>
      <c r="N1617" s="47">
        <v>2.1</v>
      </c>
      <c r="O1617" s="47">
        <v>0</v>
      </c>
      <c r="P1617" s="38">
        <f t="shared" si="99"/>
        <v>0.59761904761904749</v>
      </c>
      <c r="R1617" s="38">
        <f t="shared" si="100"/>
        <v>0.59761904761904749</v>
      </c>
      <c r="S1617" s="38"/>
      <c r="T1617" s="47">
        <v>2021315.1917586997</v>
      </c>
      <c r="U1617" s="47"/>
      <c r="V1617" s="47">
        <f t="shared" si="98"/>
        <v>2021315.1917586997</v>
      </c>
      <c r="W1617" s="47">
        <f t="shared" si="101"/>
        <v>1207976.4598367466</v>
      </c>
      <c r="Z1617" s="54"/>
    </row>
    <row r="1618" spans="5:26" x14ac:dyDescent="0.2">
      <c r="E1618" s="13">
        <v>50189</v>
      </c>
      <c r="F1618" s="13" t="s">
        <v>73</v>
      </c>
      <c r="G1618" s="47">
        <v>40.815860000000001</v>
      </c>
      <c r="H1618" s="47">
        <v>10.295</v>
      </c>
      <c r="I1618" s="47">
        <v>1.1890000000000001</v>
      </c>
      <c r="J1618" s="47">
        <v>1.353</v>
      </c>
      <c r="K1618" s="47">
        <v>0</v>
      </c>
      <c r="L1618" s="47">
        <v>53.652860000000004</v>
      </c>
      <c r="M1618" s="47">
        <v>2</v>
      </c>
      <c r="N1618" s="47">
        <v>53.67</v>
      </c>
      <c r="O1618" s="47">
        <v>1.7139999999997713E-2</v>
      </c>
      <c r="P1618" s="38">
        <f t="shared" si="99"/>
        <v>0.57283635951559708</v>
      </c>
      <c r="R1618" s="38">
        <f t="shared" si="100"/>
        <v>0.57283635951559708</v>
      </c>
      <c r="S1618" s="38"/>
      <c r="T1618" s="47">
        <v>51659041.115090191</v>
      </c>
      <c r="U1618" s="47"/>
      <c r="V1618" s="47">
        <f t="shared" si="98"/>
        <v>51659041.115090191</v>
      </c>
      <c r="W1618" s="47">
        <f t="shared" si="101"/>
        <v>29592177.048434816</v>
      </c>
      <c r="Z1618" s="54"/>
    </row>
    <row r="1619" spans="5:26" x14ac:dyDescent="0.2">
      <c r="E1619" s="13">
        <v>50188</v>
      </c>
      <c r="F1619" s="13" t="s">
        <v>73</v>
      </c>
      <c r="G1619" s="47">
        <v>0</v>
      </c>
      <c r="H1619" s="47">
        <v>0</v>
      </c>
      <c r="I1619" s="47">
        <v>0</v>
      </c>
      <c r="J1619" s="47">
        <v>0</v>
      </c>
      <c r="K1619" s="47">
        <v>0</v>
      </c>
      <c r="L1619" s="47">
        <v>0</v>
      </c>
      <c r="M1619" s="47">
        <v>2</v>
      </c>
      <c r="N1619" s="47">
        <v>0.39400000000000002</v>
      </c>
      <c r="O1619" s="47">
        <v>0.39400000000000002</v>
      </c>
      <c r="P1619" s="38" t="str">
        <f t="shared" si="99"/>
        <v/>
      </c>
      <c r="R1619" s="38">
        <f t="shared" si="100"/>
        <v>0.1</v>
      </c>
      <c r="S1619" s="38"/>
      <c r="T1619" s="47">
        <v>379237.23121567979</v>
      </c>
      <c r="U1619" s="47"/>
      <c r="V1619" s="47">
        <f t="shared" ref="V1619:V1682" si="102">IF(F1619="Operational",T1619,0)</f>
        <v>379237.23121567979</v>
      </c>
      <c r="W1619" s="47">
        <f t="shared" si="101"/>
        <v>37923.723121567979</v>
      </c>
      <c r="Z1619" s="54"/>
    </row>
    <row r="1620" spans="5:26" x14ac:dyDescent="0.2">
      <c r="E1620" s="13">
        <v>50187</v>
      </c>
      <c r="F1620" s="13" t="s">
        <v>73</v>
      </c>
      <c r="G1620" s="47">
        <v>0</v>
      </c>
      <c r="H1620" s="47">
        <v>0</v>
      </c>
      <c r="I1620" s="47">
        <v>0</v>
      </c>
      <c r="J1620" s="47">
        <v>0</v>
      </c>
      <c r="K1620" s="47">
        <v>0</v>
      </c>
      <c r="L1620" s="47">
        <v>0</v>
      </c>
      <c r="M1620" s="47">
        <v>2</v>
      </c>
      <c r="N1620" s="47">
        <v>0.39400000000000002</v>
      </c>
      <c r="O1620" s="47">
        <v>0.39400000000000002</v>
      </c>
      <c r="P1620" s="38" t="str">
        <f t="shared" ref="P1620:P1683" si="103">IF(L1620=0,"", MAX(((SUMPRODUCT(G1620:K1620,$F$10:$J$10)/L1620)),0.1))</f>
        <v/>
      </c>
      <c r="R1620" s="38">
        <f t="shared" ref="R1620:R1683" si="104">IF(L1620=0,$I$4,P1620)</f>
        <v>0.1</v>
      </c>
      <c r="S1620" s="38"/>
      <c r="T1620" s="47">
        <v>379237.23121567979</v>
      </c>
      <c r="U1620" s="47"/>
      <c r="V1620" s="47">
        <f t="shared" si="102"/>
        <v>379237.23121567979</v>
      </c>
      <c r="W1620" s="47">
        <f t="shared" ref="W1620:W1683" si="105">V1620*R1620</f>
        <v>37923.723121567979</v>
      </c>
      <c r="Z1620" s="54"/>
    </row>
    <row r="1621" spans="5:26" x14ac:dyDescent="0.2">
      <c r="E1621" s="13">
        <v>50186</v>
      </c>
      <c r="F1621" s="13" t="s">
        <v>73</v>
      </c>
      <c r="G1621" s="47">
        <v>0</v>
      </c>
      <c r="H1621" s="47">
        <v>0</v>
      </c>
      <c r="I1621" s="47">
        <v>0</v>
      </c>
      <c r="J1621" s="47">
        <v>0</v>
      </c>
      <c r="K1621" s="47">
        <v>0</v>
      </c>
      <c r="L1621" s="47">
        <v>0</v>
      </c>
      <c r="M1621" s="47">
        <v>2</v>
      </c>
      <c r="N1621" s="47">
        <v>3.4000000000000002E-2</v>
      </c>
      <c r="O1621" s="47">
        <v>3.4000000000000002E-2</v>
      </c>
      <c r="P1621" s="38" t="str">
        <f t="shared" si="103"/>
        <v/>
      </c>
      <c r="R1621" s="38">
        <f t="shared" si="104"/>
        <v>0.1</v>
      </c>
      <c r="S1621" s="38"/>
      <c r="T1621" s="47">
        <v>32726.055485617035</v>
      </c>
      <c r="U1621" s="47"/>
      <c r="V1621" s="47">
        <f t="shared" si="102"/>
        <v>32726.055485617035</v>
      </c>
      <c r="W1621" s="47">
        <f t="shared" si="105"/>
        <v>3272.6055485617035</v>
      </c>
      <c r="Z1621" s="54"/>
    </row>
    <row r="1622" spans="5:26" x14ac:dyDescent="0.2">
      <c r="E1622" s="13">
        <v>50185</v>
      </c>
      <c r="F1622" s="13" t="s">
        <v>73</v>
      </c>
      <c r="G1622" s="47">
        <v>0</v>
      </c>
      <c r="H1622" s="47">
        <v>0</v>
      </c>
      <c r="I1622" s="47">
        <v>0</v>
      </c>
      <c r="J1622" s="47">
        <v>0</v>
      </c>
      <c r="K1622" s="47">
        <v>0</v>
      </c>
      <c r="L1622" s="47">
        <v>0</v>
      </c>
      <c r="M1622" s="47">
        <v>2</v>
      </c>
      <c r="N1622" s="47">
        <v>0.50800000000000001</v>
      </c>
      <c r="O1622" s="47">
        <v>0.50800000000000001</v>
      </c>
      <c r="P1622" s="38" t="str">
        <f t="shared" si="103"/>
        <v/>
      </c>
      <c r="R1622" s="38">
        <f t="shared" si="104"/>
        <v>0.1</v>
      </c>
      <c r="S1622" s="38"/>
      <c r="T1622" s="47">
        <v>488965.77019686642</v>
      </c>
      <c r="U1622" s="47"/>
      <c r="V1622" s="47">
        <f t="shared" si="102"/>
        <v>488965.77019686642</v>
      </c>
      <c r="W1622" s="47">
        <f t="shared" si="105"/>
        <v>48896.577019686643</v>
      </c>
      <c r="Z1622" s="54"/>
    </row>
    <row r="1623" spans="5:26" x14ac:dyDescent="0.2">
      <c r="E1623" s="13">
        <v>50184</v>
      </c>
      <c r="F1623" s="13" t="s">
        <v>73</v>
      </c>
      <c r="G1623" s="47">
        <v>0</v>
      </c>
      <c r="H1623" s="47">
        <v>0</v>
      </c>
      <c r="I1623" s="47">
        <v>0</v>
      </c>
      <c r="J1623" s="47">
        <v>0</v>
      </c>
      <c r="K1623" s="47">
        <v>0</v>
      </c>
      <c r="L1623" s="47">
        <v>0</v>
      </c>
      <c r="M1623" s="47">
        <v>2</v>
      </c>
      <c r="N1623" s="47">
        <v>0.50800000000000001</v>
      </c>
      <c r="O1623" s="47">
        <v>0.50800000000000001</v>
      </c>
      <c r="P1623" s="38" t="str">
        <f t="shared" si="103"/>
        <v/>
      </c>
      <c r="R1623" s="38">
        <f t="shared" si="104"/>
        <v>0.1</v>
      </c>
      <c r="S1623" s="38"/>
      <c r="T1623" s="47">
        <v>488965.77019686642</v>
      </c>
      <c r="U1623" s="47"/>
      <c r="V1623" s="47">
        <f t="shared" si="102"/>
        <v>488965.77019686642</v>
      </c>
      <c r="W1623" s="47">
        <f t="shared" si="105"/>
        <v>48896.577019686643</v>
      </c>
      <c r="Z1623" s="54"/>
    </row>
    <row r="1624" spans="5:26" x14ac:dyDescent="0.2">
      <c r="E1624" s="13">
        <v>50183</v>
      </c>
      <c r="F1624" s="13" t="s">
        <v>73</v>
      </c>
      <c r="G1624" s="47">
        <v>0</v>
      </c>
      <c r="H1624" s="47">
        <v>0</v>
      </c>
      <c r="I1624" s="47">
        <v>0</v>
      </c>
      <c r="J1624" s="47">
        <v>0</v>
      </c>
      <c r="K1624" s="47">
        <v>0</v>
      </c>
      <c r="L1624" s="47">
        <v>0</v>
      </c>
      <c r="M1624" s="47">
        <v>2</v>
      </c>
      <c r="N1624" s="47">
        <v>0.29799999999999999</v>
      </c>
      <c r="O1624" s="47">
        <v>0.29799999999999999</v>
      </c>
      <c r="P1624" s="38" t="str">
        <f t="shared" si="103"/>
        <v/>
      </c>
      <c r="R1624" s="38">
        <f t="shared" si="104"/>
        <v>0.1</v>
      </c>
      <c r="S1624" s="38"/>
      <c r="T1624" s="47">
        <v>286834.25102099642</v>
      </c>
      <c r="U1624" s="47"/>
      <c r="V1624" s="47">
        <f t="shared" si="102"/>
        <v>286834.25102099642</v>
      </c>
      <c r="W1624" s="47">
        <f t="shared" si="105"/>
        <v>28683.425102099645</v>
      </c>
      <c r="Z1624" s="54"/>
    </row>
    <row r="1625" spans="5:26" x14ac:dyDescent="0.2">
      <c r="E1625" s="13">
        <v>50182</v>
      </c>
      <c r="F1625" s="13" t="s">
        <v>73</v>
      </c>
      <c r="G1625" s="47">
        <v>0.70099999999999996</v>
      </c>
      <c r="H1625" s="47">
        <v>0.22900000000000001</v>
      </c>
      <c r="I1625" s="47">
        <v>0</v>
      </c>
      <c r="J1625" s="47">
        <v>0</v>
      </c>
      <c r="K1625" s="47">
        <v>0</v>
      </c>
      <c r="L1625" s="47">
        <v>0.92999999999999994</v>
      </c>
      <c r="M1625" s="47">
        <v>2</v>
      </c>
      <c r="N1625" s="47">
        <v>0.93</v>
      </c>
      <c r="O1625" s="47">
        <v>0</v>
      </c>
      <c r="P1625" s="38">
        <f t="shared" si="103"/>
        <v>0.58228494623655924</v>
      </c>
      <c r="R1625" s="38">
        <f t="shared" si="104"/>
        <v>0.58228494623655924</v>
      </c>
      <c r="S1625" s="38"/>
      <c r="T1625" s="47">
        <v>0</v>
      </c>
      <c r="U1625" s="47"/>
      <c r="V1625" s="47">
        <f t="shared" si="102"/>
        <v>0</v>
      </c>
      <c r="W1625" s="47">
        <f t="shared" si="105"/>
        <v>0</v>
      </c>
      <c r="Z1625" s="54"/>
    </row>
    <row r="1626" spans="5:26" x14ac:dyDescent="0.2">
      <c r="E1626" s="13">
        <v>50181</v>
      </c>
      <c r="F1626" s="13" t="s">
        <v>73</v>
      </c>
      <c r="G1626" s="47">
        <v>0.51200000000000001</v>
      </c>
      <c r="H1626" s="47">
        <v>0.28499999999999998</v>
      </c>
      <c r="I1626" s="47">
        <v>3.1E-2</v>
      </c>
      <c r="J1626" s="47">
        <v>0</v>
      </c>
      <c r="K1626" s="47">
        <v>0</v>
      </c>
      <c r="L1626" s="47">
        <v>0.82799999999999996</v>
      </c>
      <c r="M1626" s="47">
        <v>2</v>
      </c>
      <c r="N1626" s="47">
        <v>0.82799999999999996</v>
      </c>
      <c r="O1626" s="47">
        <v>0</v>
      </c>
      <c r="P1626" s="38">
        <f t="shared" si="103"/>
        <v>0.53756038647343007</v>
      </c>
      <c r="R1626" s="38">
        <f t="shared" si="104"/>
        <v>0.53756038647343007</v>
      </c>
      <c r="S1626" s="38"/>
      <c r="T1626" s="47">
        <v>0</v>
      </c>
      <c r="U1626" s="47"/>
      <c r="V1626" s="47">
        <f t="shared" si="102"/>
        <v>0</v>
      </c>
      <c r="W1626" s="47">
        <f t="shared" si="105"/>
        <v>0</v>
      </c>
      <c r="Z1626" s="54"/>
    </row>
    <row r="1627" spans="5:26" x14ac:dyDescent="0.2">
      <c r="E1627" s="13">
        <v>50180</v>
      </c>
      <c r="F1627" s="13" t="s">
        <v>73</v>
      </c>
      <c r="G1627" s="47">
        <v>1.3939999999999999</v>
      </c>
      <c r="H1627" s="47">
        <v>0.36399999999999999</v>
      </c>
      <c r="I1627" s="47">
        <v>0</v>
      </c>
      <c r="J1627" s="47">
        <v>0</v>
      </c>
      <c r="K1627" s="47">
        <v>0</v>
      </c>
      <c r="L1627" s="47">
        <v>1.758</v>
      </c>
      <c r="M1627" s="47">
        <v>2</v>
      </c>
      <c r="N1627" s="47">
        <v>1.758</v>
      </c>
      <c r="O1627" s="47">
        <v>0</v>
      </c>
      <c r="P1627" s="38">
        <f t="shared" si="103"/>
        <v>0.59306029579067121</v>
      </c>
      <c r="R1627" s="38">
        <f t="shared" si="104"/>
        <v>0.59306029579067121</v>
      </c>
      <c r="S1627" s="38"/>
      <c r="T1627" s="47">
        <v>1692129.5748151396</v>
      </c>
      <c r="U1627" s="47"/>
      <c r="V1627" s="47">
        <f t="shared" si="102"/>
        <v>1692129.5748151396</v>
      </c>
      <c r="W1627" s="47">
        <f t="shared" si="105"/>
        <v>1003534.8661560094</v>
      </c>
      <c r="Z1627" s="54"/>
    </row>
    <row r="1628" spans="5:26" x14ac:dyDescent="0.2">
      <c r="E1628" s="13">
        <v>50179</v>
      </c>
      <c r="F1628" s="13" t="s">
        <v>73</v>
      </c>
      <c r="G1628" s="47">
        <v>31.4878</v>
      </c>
      <c r="H1628" s="47">
        <v>6.4462000000000002</v>
      </c>
      <c r="I1628" s="47">
        <v>0.55700000000000005</v>
      </c>
      <c r="J1628" s="47">
        <v>0.42099999999999999</v>
      </c>
      <c r="K1628" s="47">
        <v>0.81200000000000006</v>
      </c>
      <c r="L1628" s="47">
        <v>39.723999999999997</v>
      </c>
      <c r="M1628" s="47">
        <v>2</v>
      </c>
      <c r="N1628" s="47">
        <v>39.723999999999997</v>
      </c>
      <c r="O1628" s="47">
        <v>0</v>
      </c>
      <c r="P1628" s="38">
        <f t="shared" si="103"/>
        <v>0.58164258382841605</v>
      </c>
      <c r="R1628" s="38">
        <f t="shared" si="104"/>
        <v>0.58164258382841605</v>
      </c>
      <c r="S1628" s="38"/>
      <c r="T1628" s="47">
        <v>38235583.179725036</v>
      </c>
      <c r="U1628" s="47"/>
      <c r="V1628" s="47">
        <f t="shared" si="102"/>
        <v>38235583.179725036</v>
      </c>
      <c r="W1628" s="47">
        <f t="shared" si="105"/>
        <v>22239443.394841593</v>
      </c>
      <c r="Z1628" s="54"/>
    </row>
    <row r="1629" spans="5:26" x14ac:dyDescent="0.2">
      <c r="E1629" s="13">
        <v>50178</v>
      </c>
      <c r="F1629" s="13" t="s">
        <v>73</v>
      </c>
      <c r="G1629" s="47">
        <v>0</v>
      </c>
      <c r="H1629" s="47">
        <v>0</v>
      </c>
      <c r="I1629" s="47">
        <v>0</v>
      </c>
      <c r="J1629" s="47">
        <v>0</v>
      </c>
      <c r="K1629" s="47">
        <v>0</v>
      </c>
      <c r="L1629" s="47">
        <v>0</v>
      </c>
      <c r="M1629" s="47">
        <v>2</v>
      </c>
      <c r="N1629" s="47">
        <v>0.6</v>
      </c>
      <c r="O1629" s="47">
        <v>0.6</v>
      </c>
      <c r="P1629" s="38" t="str">
        <f t="shared" si="103"/>
        <v/>
      </c>
      <c r="R1629" s="38">
        <f t="shared" si="104"/>
        <v>0.1</v>
      </c>
      <c r="S1629" s="38"/>
      <c r="T1629" s="47">
        <v>577518.62621677131</v>
      </c>
      <c r="U1629" s="47"/>
      <c r="V1629" s="47">
        <f t="shared" si="102"/>
        <v>577518.62621677131</v>
      </c>
      <c r="W1629" s="47">
        <f t="shared" si="105"/>
        <v>57751.862621677137</v>
      </c>
      <c r="Z1629" s="54"/>
    </row>
    <row r="1630" spans="5:26" x14ac:dyDescent="0.2">
      <c r="E1630" s="13">
        <v>50177</v>
      </c>
      <c r="F1630" s="13" t="s">
        <v>73</v>
      </c>
      <c r="G1630" s="47">
        <v>0.16300000000000001</v>
      </c>
      <c r="H1630" s="47">
        <v>0</v>
      </c>
      <c r="I1630" s="47">
        <v>3.1E-2</v>
      </c>
      <c r="J1630" s="47">
        <v>0</v>
      </c>
      <c r="K1630" s="47">
        <v>0</v>
      </c>
      <c r="L1630" s="47">
        <v>0.19400000000000001</v>
      </c>
      <c r="M1630" s="47">
        <v>2</v>
      </c>
      <c r="N1630" s="47">
        <v>0.19400000000000001</v>
      </c>
      <c r="O1630" s="47">
        <v>0</v>
      </c>
      <c r="P1630" s="38">
        <f t="shared" si="103"/>
        <v>0.57409793814432986</v>
      </c>
      <c r="R1630" s="38">
        <f t="shared" si="104"/>
        <v>0.57409793814432986</v>
      </c>
      <c r="S1630" s="38"/>
      <c r="T1630" s="47">
        <v>186731.02247675607</v>
      </c>
      <c r="U1630" s="47"/>
      <c r="V1630" s="47">
        <f t="shared" si="102"/>
        <v>186731.02247675607</v>
      </c>
      <c r="W1630" s="47">
        <f t="shared" si="105"/>
        <v>107201.89499148818</v>
      </c>
      <c r="Z1630" s="54"/>
    </row>
    <row r="1631" spans="5:26" x14ac:dyDescent="0.2">
      <c r="E1631" s="13">
        <v>50176</v>
      </c>
      <c r="F1631" s="13" t="s">
        <v>73</v>
      </c>
      <c r="G1631" s="47">
        <v>0.41</v>
      </c>
      <c r="H1631" s="47">
        <v>0.44400000000000001</v>
      </c>
      <c r="I1631" s="47">
        <v>0.1</v>
      </c>
      <c r="J1631" s="47">
        <v>0</v>
      </c>
      <c r="K1631" s="47">
        <v>0</v>
      </c>
      <c r="L1631" s="47">
        <v>0.95399999999999996</v>
      </c>
      <c r="M1631" s="47">
        <v>2</v>
      </c>
      <c r="N1631" s="47">
        <v>1.042</v>
      </c>
      <c r="O1631" s="47">
        <v>8.8000000000000078E-2</v>
      </c>
      <c r="P1631" s="38">
        <f t="shared" si="103"/>
        <v>0.47222222222222232</v>
      </c>
      <c r="R1631" s="38">
        <f t="shared" si="104"/>
        <v>0.47222222222222232</v>
      </c>
      <c r="S1631" s="38"/>
      <c r="T1631" s="47">
        <v>1002957.3475297927</v>
      </c>
      <c r="U1631" s="47"/>
      <c r="V1631" s="47">
        <f t="shared" si="102"/>
        <v>1002957.3475297927</v>
      </c>
      <c r="W1631" s="47">
        <f t="shared" si="105"/>
        <v>473618.74744462443</v>
      </c>
      <c r="Z1631" s="54"/>
    </row>
    <row r="1632" spans="5:26" x14ac:dyDescent="0.2">
      <c r="E1632" s="13">
        <v>50175</v>
      </c>
      <c r="F1632" s="13" t="s">
        <v>73</v>
      </c>
      <c r="G1632" s="47">
        <v>0.93600000000000005</v>
      </c>
      <c r="H1632" s="47">
        <v>0.3</v>
      </c>
      <c r="I1632" s="47">
        <v>0</v>
      </c>
      <c r="J1632" s="47">
        <v>0</v>
      </c>
      <c r="K1632" s="47">
        <v>0</v>
      </c>
      <c r="L1632" s="47">
        <v>1.236</v>
      </c>
      <c r="M1632" s="47">
        <v>2</v>
      </c>
      <c r="N1632" s="47">
        <v>1.236</v>
      </c>
      <c r="O1632" s="47">
        <v>0</v>
      </c>
      <c r="P1632" s="38">
        <f t="shared" si="103"/>
        <v>0.58325242718446613</v>
      </c>
      <c r="R1632" s="38">
        <f t="shared" si="104"/>
        <v>0.58325242718446613</v>
      </c>
      <c r="S1632" s="38"/>
      <c r="T1632" s="47">
        <v>1189688.3700065487</v>
      </c>
      <c r="U1632" s="47"/>
      <c r="V1632" s="47">
        <f t="shared" si="102"/>
        <v>1189688.3700065487</v>
      </c>
      <c r="W1632" s="47">
        <f t="shared" si="105"/>
        <v>693888.62939945073</v>
      </c>
      <c r="Z1632" s="54"/>
    </row>
    <row r="1633" spans="5:26" x14ac:dyDescent="0.2">
      <c r="E1633" s="13">
        <v>50174</v>
      </c>
      <c r="F1633" s="13" t="s">
        <v>73</v>
      </c>
      <c r="G1633" s="47">
        <v>48.957799999999999</v>
      </c>
      <c r="H1633" s="47">
        <v>5.6790000000000003</v>
      </c>
      <c r="I1633" s="47">
        <v>1.881</v>
      </c>
      <c r="J1633" s="47">
        <v>0.1</v>
      </c>
      <c r="K1633" s="47">
        <v>0.40300000000000002</v>
      </c>
      <c r="L1633" s="47">
        <v>57.020800000000001</v>
      </c>
      <c r="M1633" s="47">
        <v>2</v>
      </c>
      <c r="N1633" s="47">
        <v>57.021999999999998</v>
      </c>
      <c r="O1633" s="47">
        <v>1.1999999999972033E-3</v>
      </c>
      <c r="P1633" s="38">
        <f t="shared" si="103"/>
        <v>0.60209028985913904</v>
      </c>
      <c r="R1633" s="38">
        <f t="shared" si="104"/>
        <v>0.60209028985913904</v>
      </c>
      <c r="S1633" s="38"/>
      <c r="T1633" s="47">
        <v>54885445.173554547</v>
      </c>
      <c r="U1633" s="47"/>
      <c r="V1633" s="47">
        <f t="shared" si="102"/>
        <v>54885445.173554547</v>
      </c>
      <c r="W1633" s="47">
        <f t="shared" si="105"/>
        <v>33045993.59359334</v>
      </c>
      <c r="Z1633" s="54"/>
    </row>
    <row r="1634" spans="5:26" x14ac:dyDescent="0.2">
      <c r="E1634" s="13">
        <v>50173</v>
      </c>
      <c r="F1634" s="13" t="s">
        <v>73</v>
      </c>
      <c r="G1634" s="47">
        <v>0.25600000000000001</v>
      </c>
      <c r="H1634" s="47">
        <v>0.3</v>
      </c>
      <c r="I1634" s="47">
        <v>0.1</v>
      </c>
      <c r="J1634" s="47">
        <v>0.2</v>
      </c>
      <c r="K1634" s="47">
        <v>0.5</v>
      </c>
      <c r="L1634" s="47">
        <v>1.3560000000000001</v>
      </c>
      <c r="M1634" s="47">
        <v>2</v>
      </c>
      <c r="N1634" s="47">
        <v>1.3560000000000001</v>
      </c>
      <c r="O1634" s="47">
        <v>0</v>
      </c>
      <c r="P1634" s="38">
        <f t="shared" si="103"/>
        <v>0.27020648967551625</v>
      </c>
      <c r="R1634" s="38">
        <f t="shared" si="104"/>
        <v>0.27020648967551625</v>
      </c>
      <c r="S1634" s="38"/>
      <c r="T1634" s="47">
        <v>1620140.2797225202</v>
      </c>
      <c r="U1634" s="47"/>
      <c r="V1634" s="47">
        <f t="shared" si="102"/>
        <v>1620140.2797225202</v>
      </c>
      <c r="W1634" s="47">
        <f t="shared" si="105"/>
        <v>437772.41776573117</v>
      </c>
      <c r="Z1634" s="54"/>
    </row>
    <row r="1635" spans="5:26" x14ac:dyDescent="0.2">
      <c r="E1635" s="13">
        <v>50172</v>
      </c>
      <c r="F1635" s="13" t="s">
        <v>73</v>
      </c>
      <c r="G1635" s="47">
        <v>0.76600000000000001</v>
      </c>
      <c r="H1635" s="47">
        <v>0.59</v>
      </c>
      <c r="I1635" s="47">
        <v>0</v>
      </c>
      <c r="J1635" s="47">
        <v>0</v>
      </c>
      <c r="K1635" s="47">
        <v>0</v>
      </c>
      <c r="L1635" s="47">
        <v>1.3559999999999999</v>
      </c>
      <c r="M1635" s="47">
        <v>2</v>
      </c>
      <c r="N1635" s="47">
        <v>1.3560000000000001</v>
      </c>
      <c r="O1635" s="47">
        <v>0</v>
      </c>
      <c r="P1635" s="38">
        <f t="shared" si="103"/>
        <v>0.5303466076696165</v>
      </c>
      <c r="R1635" s="38">
        <f t="shared" si="104"/>
        <v>0.5303466076696165</v>
      </c>
      <c r="S1635" s="38"/>
      <c r="T1635" s="47">
        <v>1305192.0952499034</v>
      </c>
      <c r="U1635" s="47"/>
      <c r="V1635" s="47">
        <f t="shared" si="102"/>
        <v>1305192.0952499034</v>
      </c>
      <c r="W1635" s="47">
        <f t="shared" si="105"/>
        <v>692204.20007298526</v>
      </c>
      <c r="Z1635" s="54"/>
    </row>
    <row r="1636" spans="5:26" x14ac:dyDescent="0.2">
      <c r="E1636" s="13">
        <v>50171</v>
      </c>
      <c r="F1636" s="13" t="s">
        <v>73</v>
      </c>
      <c r="G1636" s="47">
        <v>32.591000000000001</v>
      </c>
      <c r="H1636" s="47">
        <v>3.415</v>
      </c>
      <c r="I1636" s="47">
        <v>0.2</v>
      </c>
      <c r="J1636" s="47">
        <v>0.23</v>
      </c>
      <c r="K1636" s="47">
        <v>0</v>
      </c>
      <c r="L1636" s="47">
        <v>36.436</v>
      </c>
      <c r="M1636" s="47">
        <v>2</v>
      </c>
      <c r="N1636" s="47">
        <v>36.436</v>
      </c>
      <c r="O1636" s="47">
        <v>0</v>
      </c>
      <c r="P1636" s="38">
        <f t="shared" si="103"/>
        <v>0.61814620155889788</v>
      </c>
      <c r="R1636" s="38">
        <f t="shared" si="104"/>
        <v>0.61814620155889788</v>
      </c>
      <c r="S1636" s="38"/>
      <c r="T1636" s="47">
        <v>35070781.108057126</v>
      </c>
      <c r="U1636" s="47"/>
      <c r="V1636" s="47">
        <f t="shared" si="102"/>
        <v>35070781.108057126</v>
      </c>
      <c r="W1636" s="47">
        <f t="shared" si="105"/>
        <v>21678870.127649069</v>
      </c>
      <c r="Z1636" s="54"/>
    </row>
    <row r="1637" spans="5:26" x14ac:dyDescent="0.2">
      <c r="E1637" s="13">
        <v>50170</v>
      </c>
      <c r="F1637" s="13" t="s">
        <v>73</v>
      </c>
      <c r="G1637" s="47">
        <v>1.024</v>
      </c>
      <c r="H1637" s="47">
        <v>0.2</v>
      </c>
      <c r="I1637" s="47">
        <v>0</v>
      </c>
      <c r="J1637" s="47">
        <v>0</v>
      </c>
      <c r="K1637" s="47">
        <v>0</v>
      </c>
      <c r="L1637" s="47">
        <v>1.224</v>
      </c>
      <c r="M1637" s="47">
        <v>2</v>
      </c>
      <c r="N1637" s="47">
        <v>1.286</v>
      </c>
      <c r="O1637" s="47">
        <v>6.2000000000000055E-2</v>
      </c>
      <c r="P1637" s="38">
        <f t="shared" si="103"/>
        <v>0.60506535947712436</v>
      </c>
      <c r="R1637" s="38">
        <f t="shared" si="104"/>
        <v>0.60506535947712436</v>
      </c>
      <c r="S1637" s="38"/>
      <c r="T1637" s="47">
        <v>0</v>
      </c>
      <c r="U1637" s="47"/>
      <c r="V1637" s="47">
        <f t="shared" si="102"/>
        <v>0</v>
      </c>
      <c r="W1637" s="47">
        <f t="shared" si="105"/>
        <v>0</v>
      </c>
      <c r="Z1637" s="54"/>
    </row>
    <row r="1638" spans="5:26" x14ac:dyDescent="0.2">
      <c r="E1638" s="13">
        <v>50169</v>
      </c>
      <c r="F1638" s="13" t="s">
        <v>73</v>
      </c>
      <c r="G1638" s="47">
        <v>1.0860000000000001</v>
      </c>
      <c r="H1638" s="47">
        <v>0.2</v>
      </c>
      <c r="I1638" s="47">
        <v>0</v>
      </c>
      <c r="J1638" s="47">
        <v>0</v>
      </c>
      <c r="K1638" s="47">
        <v>0</v>
      </c>
      <c r="L1638" s="47">
        <v>1.286</v>
      </c>
      <c r="M1638" s="47">
        <v>2</v>
      </c>
      <c r="N1638" s="47">
        <v>1.286</v>
      </c>
      <c r="O1638" s="47">
        <v>0</v>
      </c>
      <c r="P1638" s="38">
        <f t="shared" si="103"/>
        <v>0.60723172628304833</v>
      </c>
      <c r="R1638" s="38">
        <f t="shared" si="104"/>
        <v>0.60723172628304833</v>
      </c>
      <c r="S1638" s="38"/>
      <c r="T1638" s="47">
        <v>1237814.9221912795</v>
      </c>
      <c r="U1638" s="47"/>
      <c r="V1638" s="47">
        <f t="shared" si="102"/>
        <v>1237814.9221912795</v>
      </c>
      <c r="W1638" s="47">
        <f t="shared" si="105"/>
        <v>751640.49202112784</v>
      </c>
      <c r="Z1638" s="54"/>
    </row>
    <row r="1639" spans="5:26" x14ac:dyDescent="0.2">
      <c r="E1639" s="13">
        <v>50168</v>
      </c>
      <c r="F1639" s="13" t="s">
        <v>73</v>
      </c>
      <c r="G1639" s="47">
        <v>9.2520000000000007</v>
      </c>
      <c r="H1639" s="47">
        <v>0.108</v>
      </c>
      <c r="I1639" s="47">
        <v>0</v>
      </c>
      <c r="J1639" s="47">
        <v>0</v>
      </c>
      <c r="K1639" s="47">
        <v>0</v>
      </c>
      <c r="L1639" s="47">
        <v>9.3600000000000012</v>
      </c>
      <c r="M1639" s="47">
        <v>2</v>
      </c>
      <c r="N1639" s="47">
        <v>9.202</v>
      </c>
      <c r="O1639" s="47">
        <v>-0.15800000000000125</v>
      </c>
      <c r="P1639" s="38">
        <f t="shared" si="103"/>
        <v>0.64682692307692302</v>
      </c>
      <c r="R1639" s="38">
        <f t="shared" si="104"/>
        <v>0.64682692307692302</v>
      </c>
      <c r="S1639" s="38"/>
      <c r="T1639" s="47">
        <v>8857210.6640778817</v>
      </c>
      <c r="U1639" s="47"/>
      <c r="V1639" s="47">
        <f t="shared" si="102"/>
        <v>8857210.6640778817</v>
      </c>
      <c r="W1639" s="47">
        <f t="shared" si="105"/>
        <v>5729082.3208896061</v>
      </c>
      <c r="Z1639" s="54"/>
    </row>
    <row r="1640" spans="5:26" x14ac:dyDescent="0.2">
      <c r="E1640" s="13">
        <v>50166</v>
      </c>
      <c r="F1640" s="13" t="s">
        <v>73</v>
      </c>
      <c r="G1640" s="47">
        <v>1.4279999999999999</v>
      </c>
      <c r="H1640" s="47">
        <v>0.1</v>
      </c>
      <c r="I1640" s="47">
        <v>0</v>
      </c>
      <c r="J1640" s="47">
        <v>0</v>
      </c>
      <c r="K1640" s="47">
        <v>0</v>
      </c>
      <c r="L1640" s="47">
        <v>1.528</v>
      </c>
      <c r="M1640" s="47">
        <v>2</v>
      </c>
      <c r="N1640" s="47">
        <v>1.528</v>
      </c>
      <c r="O1640" s="47">
        <v>0</v>
      </c>
      <c r="P1640" s="38">
        <f t="shared" si="103"/>
        <v>0.63200261780104716</v>
      </c>
      <c r="R1640" s="38">
        <f t="shared" si="104"/>
        <v>0.63200261780104716</v>
      </c>
      <c r="S1640" s="38"/>
      <c r="T1640" s="47">
        <v>1470747.4347653775</v>
      </c>
      <c r="U1640" s="47"/>
      <c r="V1640" s="47">
        <f t="shared" si="102"/>
        <v>1470747.4347653775</v>
      </c>
      <c r="W1640" s="47">
        <f t="shared" si="105"/>
        <v>929516.22889589344</v>
      </c>
      <c r="Z1640" s="54"/>
    </row>
    <row r="1641" spans="5:26" x14ac:dyDescent="0.2">
      <c r="E1641" s="13">
        <v>50165</v>
      </c>
      <c r="F1641" s="13" t="s">
        <v>73</v>
      </c>
      <c r="G1641" s="47">
        <v>29.90221</v>
      </c>
      <c r="H1641" s="47">
        <v>2.677</v>
      </c>
      <c r="I1641" s="47">
        <v>0.22878999999999999</v>
      </c>
      <c r="J1641" s="47">
        <v>0</v>
      </c>
      <c r="K1641" s="47">
        <v>0.2</v>
      </c>
      <c r="L1641" s="47">
        <v>33.008000000000003</v>
      </c>
      <c r="M1641" s="47">
        <v>2</v>
      </c>
      <c r="N1641" s="47">
        <v>33.012</v>
      </c>
      <c r="O1641" s="47">
        <v>3.9999999999977831E-3</v>
      </c>
      <c r="P1641" s="38">
        <f t="shared" si="103"/>
        <v>0.6210721567498787</v>
      </c>
      <c r="R1641" s="38">
        <f t="shared" si="104"/>
        <v>0.6210721567498787</v>
      </c>
      <c r="S1641" s="38"/>
      <c r="T1641" s="47">
        <v>31775074.814446758</v>
      </c>
      <c r="U1641" s="47"/>
      <c r="V1641" s="47">
        <f t="shared" si="102"/>
        <v>31775074.814446758</v>
      </c>
      <c r="W1641" s="47">
        <f t="shared" si="105"/>
        <v>19734614.2458972</v>
      </c>
      <c r="Z1641" s="54"/>
    </row>
    <row r="1642" spans="5:26" x14ac:dyDescent="0.2">
      <c r="E1642" s="13">
        <v>50164</v>
      </c>
      <c r="F1642" s="13" t="s">
        <v>73</v>
      </c>
      <c r="G1642" s="47">
        <v>0</v>
      </c>
      <c r="H1642" s="47">
        <v>0</v>
      </c>
      <c r="I1642" s="47">
        <v>0</v>
      </c>
      <c r="J1642" s="47">
        <v>0</v>
      </c>
      <c r="K1642" s="47">
        <v>0</v>
      </c>
      <c r="L1642" s="47">
        <v>0</v>
      </c>
      <c r="M1642" s="47">
        <v>2</v>
      </c>
      <c r="N1642" s="47">
        <v>0.74</v>
      </c>
      <c r="O1642" s="47">
        <v>0.74</v>
      </c>
      <c r="P1642" s="38" t="str">
        <f t="shared" si="103"/>
        <v/>
      </c>
      <c r="R1642" s="38">
        <f t="shared" si="104"/>
        <v>0.1</v>
      </c>
      <c r="S1642" s="38"/>
      <c r="T1642" s="47">
        <v>0</v>
      </c>
      <c r="U1642" s="47"/>
      <c r="V1642" s="47">
        <f t="shared" si="102"/>
        <v>0</v>
      </c>
      <c r="W1642" s="47">
        <f t="shared" si="105"/>
        <v>0</v>
      </c>
      <c r="Z1642" s="54"/>
    </row>
    <row r="1643" spans="5:26" x14ac:dyDescent="0.2">
      <c r="E1643" s="13">
        <v>50163</v>
      </c>
      <c r="F1643" s="13" t="s">
        <v>73</v>
      </c>
      <c r="G1643" s="47">
        <v>0</v>
      </c>
      <c r="H1643" s="47">
        <v>0</v>
      </c>
      <c r="I1643" s="47">
        <v>0</v>
      </c>
      <c r="J1643" s="47">
        <v>0</v>
      </c>
      <c r="K1643" s="47">
        <v>0</v>
      </c>
      <c r="L1643" s="47">
        <v>0</v>
      </c>
      <c r="M1643" s="47">
        <v>2</v>
      </c>
      <c r="N1643" s="47">
        <v>0.4</v>
      </c>
      <c r="O1643" s="47">
        <v>0.4</v>
      </c>
      <c r="P1643" s="38" t="str">
        <f t="shared" si="103"/>
        <v/>
      </c>
      <c r="R1643" s="38">
        <f t="shared" si="104"/>
        <v>0.1</v>
      </c>
      <c r="S1643" s="38"/>
      <c r="T1643" s="47">
        <v>385012.4174778476</v>
      </c>
      <c r="U1643" s="47"/>
      <c r="V1643" s="47">
        <f t="shared" si="102"/>
        <v>385012.4174778476</v>
      </c>
      <c r="W1643" s="47">
        <f t="shared" si="105"/>
        <v>38501.241747784763</v>
      </c>
      <c r="Z1643" s="54"/>
    </row>
    <row r="1644" spans="5:26" x14ac:dyDescent="0.2">
      <c r="E1644" s="13">
        <v>50162</v>
      </c>
      <c r="F1644" s="13" t="s">
        <v>73</v>
      </c>
      <c r="G1644" s="47">
        <v>0</v>
      </c>
      <c r="H1644" s="47">
        <v>0</v>
      </c>
      <c r="I1644" s="47">
        <v>0</v>
      </c>
      <c r="J1644" s="47">
        <v>0</v>
      </c>
      <c r="K1644" s="47">
        <v>0</v>
      </c>
      <c r="L1644" s="47">
        <v>0</v>
      </c>
      <c r="M1644" s="47">
        <v>2</v>
      </c>
      <c r="N1644" s="47">
        <v>0.74</v>
      </c>
      <c r="O1644" s="47">
        <v>0.74</v>
      </c>
      <c r="P1644" s="38" t="str">
        <f t="shared" si="103"/>
        <v/>
      </c>
      <c r="R1644" s="38">
        <f t="shared" si="104"/>
        <v>0.1</v>
      </c>
      <c r="S1644" s="38"/>
      <c r="T1644" s="47">
        <v>712272.97233401798</v>
      </c>
      <c r="U1644" s="47"/>
      <c r="V1644" s="47">
        <f t="shared" si="102"/>
        <v>712272.97233401798</v>
      </c>
      <c r="W1644" s="47">
        <f t="shared" si="105"/>
        <v>71227.297233401798</v>
      </c>
      <c r="Z1644" s="54"/>
    </row>
    <row r="1645" spans="5:26" x14ac:dyDescent="0.2">
      <c r="E1645" s="13">
        <v>50161</v>
      </c>
      <c r="F1645" s="13" t="s">
        <v>73</v>
      </c>
      <c r="G1645" s="47">
        <v>0</v>
      </c>
      <c r="H1645" s="47">
        <v>0</v>
      </c>
      <c r="I1645" s="47">
        <v>0</v>
      </c>
      <c r="J1645" s="47">
        <v>0</v>
      </c>
      <c r="K1645" s="47">
        <v>0</v>
      </c>
      <c r="L1645" s="47">
        <v>0</v>
      </c>
      <c r="M1645" s="47">
        <v>2</v>
      </c>
      <c r="N1645" s="47">
        <v>0.14199999999999999</v>
      </c>
      <c r="O1645" s="47">
        <v>0.14199999999999999</v>
      </c>
      <c r="P1645" s="38" t="str">
        <f t="shared" si="103"/>
        <v/>
      </c>
      <c r="R1645" s="38">
        <f t="shared" si="104"/>
        <v>0.1</v>
      </c>
      <c r="S1645" s="38"/>
      <c r="T1645" s="47">
        <v>136679.40820463587</v>
      </c>
      <c r="U1645" s="47"/>
      <c r="V1645" s="47">
        <f t="shared" si="102"/>
        <v>136679.40820463587</v>
      </c>
      <c r="W1645" s="47">
        <f t="shared" si="105"/>
        <v>13667.940820463587</v>
      </c>
      <c r="Z1645" s="54"/>
    </row>
    <row r="1646" spans="5:26" x14ac:dyDescent="0.2">
      <c r="E1646" s="13">
        <v>50160</v>
      </c>
      <c r="F1646" s="13" t="s">
        <v>73</v>
      </c>
      <c r="G1646" s="47">
        <v>0.104</v>
      </c>
      <c r="H1646" s="47">
        <v>0</v>
      </c>
      <c r="I1646" s="47">
        <v>0</v>
      </c>
      <c r="J1646" s="47">
        <v>0</v>
      </c>
      <c r="K1646" s="47">
        <v>0.96399999999999997</v>
      </c>
      <c r="L1646" s="47">
        <v>1.0680000000000001</v>
      </c>
      <c r="M1646" s="47">
        <v>2</v>
      </c>
      <c r="N1646" s="47">
        <v>1.0680000000000001</v>
      </c>
      <c r="O1646" s="47">
        <v>0</v>
      </c>
      <c r="P1646" s="38">
        <f t="shared" si="103"/>
        <v>0.15355805243445689</v>
      </c>
      <c r="R1646" s="38">
        <f t="shared" si="104"/>
        <v>0.15355805243445689</v>
      </c>
      <c r="S1646" s="38"/>
      <c r="T1646" s="47">
        <v>0</v>
      </c>
      <c r="U1646" s="47"/>
      <c r="V1646" s="47">
        <f t="shared" si="102"/>
        <v>0</v>
      </c>
      <c r="W1646" s="47">
        <f t="shared" si="105"/>
        <v>0</v>
      </c>
      <c r="Z1646" s="54"/>
    </row>
    <row r="1647" spans="5:26" x14ac:dyDescent="0.2">
      <c r="E1647" s="13">
        <v>50159</v>
      </c>
      <c r="F1647" s="13" t="s">
        <v>73</v>
      </c>
      <c r="G1647" s="47">
        <v>0.14799999999999999</v>
      </c>
      <c r="H1647" s="47">
        <v>0</v>
      </c>
      <c r="I1647" s="47">
        <v>0</v>
      </c>
      <c r="J1647" s="47">
        <v>0</v>
      </c>
      <c r="K1647" s="47">
        <v>0</v>
      </c>
      <c r="L1647" s="47">
        <v>0.14799999999999999</v>
      </c>
      <c r="M1647" s="47">
        <v>2</v>
      </c>
      <c r="N1647" s="47">
        <v>0.14799999999999999</v>
      </c>
      <c r="O1647" s="47">
        <v>0</v>
      </c>
      <c r="P1647" s="38">
        <f t="shared" si="103"/>
        <v>0.65</v>
      </c>
      <c r="R1647" s="38">
        <f t="shared" si="104"/>
        <v>0.65</v>
      </c>
      <c r="S1647" s="38"/>
      <c r="T1647" s="47">
        <v>0</v>
      </c>
      <c r="U1647" s="47"/>
      <c r="V1647" s="47">
        <f t="shared" si="102"/>
        <v>0</v>
      </c>
      <c r="W1647" s="47">
        <f t="shared" si="105"/>
        <v>0</v>
      </c>
      <c r="Z1647" s="54"/>
    </row>
    <row r="1648" spans="5:26" x14ac:dyDescent="0.2">
      <c r="E1648" s="13">
        <v>50158</v>
      </c>
      <c r="F1648" s="13" t="s">
        <v>73</v>
      </c>
      <c r="G1648" s="47">
        <v>1.179</v>
      </c>
      <c r="H1648" s="47">
        <v>3.6999999999999998E-2</v>
      </c>
      <c r="I1648" s="47">
        <v>0</v>
      </c>
      <c r="J1648" s="47">
        <v>0</v>
      </c>
      <c r="K1648" s="47">
        <v>0</v>
      </c>
      <c r="L1648" s="47">
        <v>1.216</v>
      </c>
      <c r="M1648" s="47">
        <v>2</v>
      </c>
      <c r="N1648" s="47">
        <v>1.216</v>
      </c>
      <c r="O1648" s="47">
        <v>0</v>
      </c>
      <c r="P1648" s="38">
        <f t="shared" si="103"/>
        <v>0.64163240131578958</v>
      </c>
      <c r="R1648" s="38">
        <f t="shared" si="104"/>
        <v>0.64163240131578958</v>
      </c>
      <c r="S1648" s="38"/>
      <c r="T1648" s="47">
        <v>1170437.7491326565</v>
      </c>
      <c r="U1648" s="47"/>
      <c r="V1648" s="47">
        <f t="shared" si="102"/>
        <v>1170437.7491326565</v>
      </c>
      <c r="W1648" s="47">
        <f t="shared" si="105"/>
        <v>750990.78356663405</v>
      </c>
      <c r="Z1648" s="54"/>
    </row>
    <row r="1649" spans="5:26" x14ac:dyDescent="0.2">
      <c r="E1649" s="13">
        <v>50157</v>
      </c>
      <c r="F1649" s="13" t="s">
        <v>73</v>
      </c>
      <c r="G1649" s="47">
        <v>66.215900000000005</v>
      </c>
      <c r="H1649" s="47">
        <v>17.2927</v>
      </c>
      <c r="I1649" s="47">
        <v>2.4049999999999998</v>
      </c>
      <c r="J1649" s="47">
        <v>0</v>
      </c>
      <c r="K1649" s="47">
        <v>0</v>
      </c>
      <c r="L1649" s="47">
        <v>85.913600000000002</v>
      </c>
      <c r="M1649" s="47">
        <v>2</v>
      </c>
      <c r="N1649" s="47">
        <v>85.914000000000001</v>
      </c>
      <c r="O1649" s="47">
        <v>3.9999999999906777E-4</v>
      </c>
      <c r="P1649" s="38">
        <f t="shared" si="103"/>
        <v>0.58135117722921648</v>
      </c>
      <c r="R1649" s="38">
        <f t="shared" si="104"/>
        <v>0.58135117722921648</v>
      </c>
      <c r="S1649" s="38"/>
      <c r="T1649" s="47">
        <v>82694892.087979466</v>
      </c>
      <c r="U1649" s="47"/>
      <c r="V1649" s="47">
        <f t="shared" si="102"/>
        <v>82694892.087979466</v>
      </c>
      <c r="W1649" s="47">
        <f t="shared" si="105"/>
        <v>48074772.866189882</v>
      </c>
      <c r="Z1649" s="54"/>
    </row>
    <row r="1650" spans="5:26" x14ac:dyDescent="0.2">
      <c r="E1650" s="13">
        <v>50156</v>
      </c>
      <c r="F1650" s="13" t="s">
        <v>73</v>
      </c>
      <c r="G1650" s="47">
        <v>1.468</v>
      </c>
      <c r="H1650" s="47">
        <v>6.6000000000000003E-2</v>
      </c>
      <c r="I1650" s="47">
        <v>0</v>
      </c>
      <c r="J1650" s="47">
        <v>0</v>
      </c>
      <c r="K1650" s="47">
        <v>0</v>
      </c>
      <c r="L1650" s="47">
        <v>1.534</v>
      </c>
      <c r="M1650" s="47">
        <v>2</v>
      </c>
      <c r="N1650" s="47">
        <v>1.534</v>
      </c>
      <c r="O1650" s="47">
        <v>0</v>
      </c>
      <c r="P1650" s="38">
        <f t="shared" si="103"/>
        <v>0.63816818774445894</v>
      </c>
      <c r="R1650" s="38">
        <f t="shared" si="104"/>
        <v>0.63816818774445894</v>
      </c>
      <c r="S1650" s="38"/>
      <c r="T1650" s="47">
        <v>0</v>
      </c>
      <c r="U1650" s="47"/>
      <c r="V1650" s="47">
        <f t="shared" si="102"/>
        <v>0</v>
      </c>
      <c r="W1650" s="47">
        <f t="shared" si="105"/>
        <v>0</v>
      </c>
      <c r="Z1650" s="54"/>
    </row>
    <row r="1651" spans="5:26" x14ac:dyDescent="0.2">
      <c r="E1651" s="13">
        <v>50155</v>
      </c>
      <c r="F1651" s="13" t="s">
        <v>73</v>
      </c>
      <c r="G1651" s="47">
        <v>1.3340000000000001</v>
      </c>
      <c r="H1651" s="47">
        <v>0.2</v>
      </c>
      <c r="I1651" s="47">
        <v>0</v>
      </c>
      <c r="J1651" s="47">
        <v>0</v>
      </c>
      <c r="K1651" s="47">
        <v>0</v>
      </c>
      <c r="L1651" s="47">
        <v>1.534</v>
      </c>
      <c r="M1651" s="47">
        <v>2</v>
      </c>
      <c r="N1651" s="47">
        <v>1.534</v>
      </c>
      <c r="O1651" s="47">
        <v>0</v>
      </c>
      <c r="P1651" s="38">
        <f t="shared" si="103"/>
        <v>0.61414602346805747</v>
      </c>
      <c r="R1651" s="38">
        <f t="shared" si="104"/>
        <v>0.61414602346805747</v>
      </c>
      <c r="S1651" s="38"/>
      <c r="T1651" s="47">
        <v>1476522.6210275455</v>
      </c>
      <c r="U1651" s="47"/>
      <c r="V1651" s="47">
        <f t="shared" si="102"/>
        <v>1476522.6210275455</v>
      </c>
      <c r="W1651" s="47">
        <f t="shared" si="105"/>
        <v>906800.49626470066</v>
      </c>
      <c r="Z1651" s="54"/>
    </row>
    <row r="1652" spans="5:26" x14ac:dyDescent="0.2">
      <c r="E1652" s="13">
        <v>50154</v>
      </c>
      <c r="F1652" s="13" t="s">
        <v>73</v>
      </c>
      <c r="G1652" s="47">
        <v>35.385899999999999</v>
      </c>
      <c r="H1652" s="47">
        <v>26.449200000000001</v>
      </c>
      <c r="I1652" s="47">
        <v>1.74</v>
      </c>
      <c r="J1652" s="47">
        <v>1.63</v>
      </c>
      <c r="K1652" s="47">
        <v>0.44350000000000001</v>
      </c>
      <c r="L1652" s="47">
        <v>65.648600000000002</v>
      </c>
      <c r="M1652" s="47">
        <v>2</v>
      </c>
      <c r="N1652" s="47">
        <v>65.648600000000002</v>
      </c>
      <c r="O1652" s="47">
        <v>0</v>
      </c>
      <c r="P1652" s="38">
        <f t="shared" si="103"/>
        <v>0.50924368531849873</v>
      </c>
      <c r="R1652" s="38">
        <f t="shared" si="104"/>
        <v>0.50924368531849873</v>
      </c>
      <c r="S1652" s="38"/>
      <c r="T1652" s="47">
        <v>63188815.475090556</v>
      </c>
      <c r="U1652" s="47"/>
      <c r="V1652" s="47">
        <f t="shared" si="102"/>
        <v>63188815.475090556</v>
      </c>
      <c r="W1652" s="47">
        <f t="shared" si="105"/>
        <v>32178505.263445698</v>
      </c>
      <c r="Z1652" s="54"/>
    </row>
    <row r="1653" spans="5:26" x14ac:dyDescent="0.2">
      <c r="E1653" s="13">
        <v>28987</v>
      </c>
      <c r="F1653" s="13" t="s">
        <v>73</v>
      </c>
      <c r="G1653" s="47">
        <v>0.93700000000000006</v>
      </c>
      <c r="H1653" s="47">
        <v>0.70299999999999996</v>
      </c>
      <c r="I1653" s="47">
        <v>0.1</v>
      </c>
      <c r="J1653" s="47">
        <v>0.23400000000000001</v>
      </c>
      <c r="K1653" s="47">
        <v>0.19</v>
      </c>
      <c r="L1653" s="47">
        <v>2.1640000000000001</v>
      </c>
      <c r="M1653" s="47">
        <v>2</v>
      </c>
      <c r="N1653" s="47">
        <v>2.1640000000000001</v>
      </c>
      <c r="O1653" s="47">
        <v>0</v>
      </c>
      <c r="P1653" s="38">
        <f t="shared" si="103"/>
        <v>0.43094963031423289</v>
      </c>
      <c r="R1653" s="38">
        <f t="shared" si="104"/>
        <v>0.43094963031423289</v>
      </c>
      <c r="S1653" s="38"/>
      <c r="T1653" s="47">
        <v>1922692.7802047587</v>
      </c>
      <c r="U1653" s="47"/>
      <c r="V1653" s="47">
        <f t="shared" si="102"/>
        <v>1922692.7802047587</v>
      </c>
      <c r="W1653" s="47">
        <f t="shared" si="105"/>
        <v>828583.74283708539</v>
      </c>
      <c r="Z1653" s="54"/>
    </row>
    <row r="1654" spans="5:26" x14ac:dyDescent="0.2">
      <c r="E1654" s="13">
        <v>28986</v>
      </c>
      <c r="F1654" s="13" t="s">
        <v>73</v>
      </c>
      <c r="G1654" s="47">
        <v>13.231</v>
      </c>
      <c r="H1654" s="47">
        <v>3.302</v>
      </c>
      <c r="I1654" s="47">
        <v>0.36799999999999999</v>
      </c>
      <c r="J1654" s="47">
        <v>0.19600000000000001</v>
      </c>
      <c r="K1654" s="47">
        <v>9.2999999999999999E-2</v>
      </c>
      <c r="L1654" s="47">
        <v>17.190000000000001</v>
      </c>
      <c r="M1654" s="47">
        <v>2</v>
      </c>
      <c r="N1654" s="47">
        <v>17.190000000000001</v>
      </c>
      <c r="O1654" s="47">
        <v>0</v>
      </c>
      <c r="P1654" s="38">
        <f t="shared" si="103"/>
        <v>0.57776032577079695</v>
      </c>
      <c r="R1654" s="38">
        <f t="shared" si="104"/>
        <v>0.57776032577079695</v>
      </c>
      <c r="S1654" s="38"/>
      <c r="T1654" s="47">
        <v>15273146.437948152</v>
      </c>
      <c r="U1654" s="47"/>
      <c r="V1654" s="47">
        <f t="shared" si="102"/>
        <v>15273146.437948152</v>
      </c>
      <c r="W1654" s="47">
        <f t="shared" si="105"/>
        <v>8824218.0615340117</v>
      </c>
      <c r="Z1654" s="54"/>
    </row>
    <row r="1655" spans="5:26" x14ac:dyDescent="0.2">
      <c r="E1655" s="13">
        <v>28985</v>
      </c>
      <c r="F1655" s="13" t="s">
        <v>73</v>
      </c>
      <c r="G1655" s="47">
        <v>0.64800000000000002</v>
      </c>
      <c r="H1655" s="47">
        <v>1.1970000000000001</v>
      </c>
      <c r="I1655" s="47">
        <v>7.8E-2</v>
      </c>
      <c r="J1655" s="47">
        <v>0.747</v>
      </c>
      <c r="K1655" s="47">
        <v>0</v>
      </c>
      <c r="L1655" s="47">
        <v>2.6700000000000004</v>
      </c>
      <c r="M1655" s="47">
        <v>2</v>
      </c>
      <c r="N1655" s="47">
        <v>2.67</v>
      </c>
      <c r="O1655" s="47">
        <v>0</v>
      </c>
      <c r="P1655" s="38">
        <f t="shared" si="103"/>
        <v>0.35896067415730337</v>
      </c>
      <c r="R1655" s="38">
        <f t="shared" si="104"/>
        <v>0.35896067415730337</v>
      </c>
      <c r="S1655" s="38"/>
      <c r="T1655" s="47">
        <v>2372268.8184596598</v>
      </c>
      <c r="U1655" s="47"/>
      <c r="V1655" s="47">
        <f t="shared" si="102"/>
        <v>2372268.8184596598</v>
      </c>
      <c r="W1655" s="47">
        <f t="shared" si="105"/>
        <v>851551.21435662906</v>
      </c>
      <c r="Z1655" s="54"/>
    </row>
    <row r="1656" spans="5:26" x14ac:dyDescent="0.2">
      <c r="E1656" s="13">
        <v>28984</v>
      </c>
      <c r="F1656" s="13" t="s">
        <v>73</v>
      </c>
      <c r="G1656" s="47">
        <v>1.5919099999999999</v>
      </c>
      <c r="H1656" s="47">
        <v>0.38708999999999999</v>
      </c>
      <c r="I1656" s="47">
        <v>0</v>
      </c>
      <c r="J1656" s="47">
        <v>0</v>
      </c>
      <c r="K1656" s="47">
        <v>4.9000000000000002E-2</v>
      </c>
      <c r="L1656" s="47">
        <v>2.028</v>
      </c>
      <c r="M1656" s="47">
        <v>2</v>
      </c>
      <c r="N1656" s="47">
        <v>2.028</v>
      </c>
      <c r="O1656" s="47">
        <v>0</v>
      </c>
      <c r="P1656" s="38">
        <f t="shared" si="103"/>
        <v>0.58422103057199204</v>
      </c>
      <c r="R1656" s="38">
        <f t="shared" si="104"/>
        <v>0.58422103057199204</v>
      </c>
      <c r="S1656" s="38"/>
      <c r="T1656" s="47">
        <v>1801858.1137963261</v>
      </c>
      <c r="U1656" s="47"/>
      <c r="V1656" s="47">
        <f t="shared" si="102"/>
        <v>1801858.1137963261</v>
      </c>
      <c r="W1656" s="47">
        <f t="shared" si="105"/>
        <v>1052683.4041865952</v>
      </c>
      <c r="Z1656" s="54"/>
    </row>
    <row r="1657" spans="5:26" x14ac:dyDescent="0.2">
      <c r="E1657" s="13">
        <v>28983</v>
      </c>
      <c r="F1657" s="13" t="s">
        <v>73</v>
      </c>
      <c r="G1657" s="47">
        <v>1.6080000000000001</v>
      </c>
      <c r="H1657" s="47">
        <v>0.61399999999999999</v>
      </c>
      <c r="I1657" s="47">
        <v>0</v>
      </c>
      <c r="J1657" s="47">
        <v>0</v>
      </c>
      <c r="K1657" s="47">
        <v>0</v>
      </c>
      <c r="L1657" s="47">
        <v>2.222</v>
      </c>
      <c r="M1657" s="47">
        <v>2</v>
      </c>
      <c r="N1657" s="47">
        <v>2.222</v>
      </c>
      <c r="O1657" s="47">
        <v>0</v>
      </c>
      <c r="P1657" s="38">
        <f t="shared" si="103"/>
        <v>0.57400990099009908</v>
      </c>
      <c r="R1657" s="38">
        <f t="shared" si="104"/>
        <v>0.57400990099009908</v>
      </c>
      <c r="S1657" s="38"/>
      <c r="T1657" s="47">
        <v>1974225.2114671778</v>
      </c>
      <c r="U1657" s="47"/>
      <c r="V1657" s="47">
        <f t="shared" si="102"/>
        <v>1974225.2114671778</v>
      </c>
      <c r="W1657" s="47">
        <f t="shared" si="105"/>
        <v>1133224.8181664322</v>
      </c>
      <c r="Z1657" s="54"/>
    </row>
    <row r="1658" spans="5:26" x14ac:dyDescent="0.2">
      <c r="E1658" s="13">
        <v>28982</v>
      </c>
      <c r="F1658" s="13" t="s">
        <v>73</v>
      </c>
      <c r="G1658" s="47">
        <v>3.9460000000000002</v>
      </c>
      <c r="H1658" s="47">
        <v>0.48399999999999999</v>
      </c>
      <c r="I1658" s="47">
        <v>0</v>
      </c>
      <c r="J1658" s="47">
        <v>0</v>
      </c>
      <c r="K1658" s="47">
        <v>0</v>
      </c>
      <c r="L1658" s="47">
        <v>4.43</v>
      </c>
      <c r="M1658" s="47">
        <v>2</v>
      </c>
      <c r="N1658" s="47">
        <v>4.43</v>
      </c>
      <c r="O1658" s="47">
        <v>0</v>
      </c>
      <c r="P1658" s="38">
        <f t="shared" si="103"/>
        <v>0.61995485327313782</v>
      </c>
      <c r="R1658" s="38">
        <f t="shared" si="104"/>
        <v>0.61995485327313782</v>
      </c>
      <c r="S1658" s="38"/>
      <c r="T1658" s="47">
        <v>3936011.5602158406</v>
      </c>
      <c r="U1658" s="47"/>
      <c r="V1658" s="47">
        <f t="shared" si="102"/>
        <v>3936011.5602158406</v>
      </c>
      <c r="W1658" s="47">
        <f t="shared" si="105"/>
        <v>2440149.4692949858</v>
      </c>
      <c r="Z1658" s="54"/>
    </row>
    <row r="1659" spans="5:26" x14ac:dyDescent="0.2">
      <c r="E1659" s="13">
        <v>28981</v>
      </c>
      <c r="F1659" s="13" t="s">
        <v>73</v>
      </c>
      <c r="G1659" s="47">
        <v>0</v>
      </c>
      <c r="H1659" s="47">
        <v>0</v>
      </c>
      <c r="I1659" s="47">
        <v>0</v>
      </c>
      <c r="J1659" s="47">
        <v>0</v>
      </c>
      <c r="K1659" s="47">
        <v>0</v>
      </c>
      <c r="L1659" s="47">
        <v>0</v>
      </c>
      <c r="M1659" s="47">
        <v>2</v>
      </c>
      <c r="N1659" s="47">
        <v>0.65</v>
      </c>
      <c r="O1659" s="47">
        <v>0.65</v>
      </c>
      <c r="P1659" s="38" t="str">
        <f t="shared" si="103"/>
        <v/>
      </c>
      <c r="R1659" s="38">
        <f t="shared" si="104"/>
        <v>0.1</v>
      </c>
      <c r="S1659" s="38"/>
      <c r="T1659" s="47">
        <v>577518.62621677131</v>
      </c>
      <c r="U1659" s="47"/>
      <c r="V1659" s="47">
        <f t="shared" si="102"/>
        <v>577518.62621677131</v>
      </c>
      <c r="W1659" s="47">
        <f t="shared" si="105"/>
        <v>57751.862621677137</v>
      </c>
      <c r="Z1659" s="54"/>
    </row>
    <row r="1660" spans="5:26" x14ac:dyDescent="0.2">
      <c r="E1660" s="13">
        <v>28980</v>
      </c>
      <c r="F1660" s="13" t="s">
        <v>73</v>
      </c>
      <c r="G1660" s="47">
        <v>0</v>
      </c>
      <c r="H1660" s="47">
        <v>0</v>
      </c>
      <c r="I1660" s="47">
        <v>0</v>
      </c>
      <c r="J1660" s="47">
        <v>0</v>
      </c>
      <c r="K1660" s="47">
        <v>0</v>
      </c>
      <c r="L1660" s="47">
        <v>0</v>
      </c>
      <c r="M1660" s="47">
        <v>2</v>
      </c>
      <c r="N1660" s="47">
        <v>0.76</v>
      </c>
      <c r="O1660" s="47">
        <v>0.76</v>
      </c>
      <c r="P1660" s="38" t="str">
        <f t="shared" si="103"/>
        <v/>
      </c>
      <c r="R1660" s="38">
        <f t="shared" si="104"/>
        <v>0.1</v>
      </c>
      <c r="S1660" s="38"/>
      <c r="T1660" s="47">
        <v>675252.54757653247</v>
      </c>
      <c r="U1660" s="47"/>
      <c r="V1660" s="47">
        <f t="shared" si="102"/>
        <v>675252.54757653247</v>
      </c>
      <c r="W1660" s="47">
        <f t="shared" si="105"/>
        <v>67525.254757653252</v>
      </c>
      <c r="Z1660" s="54"/>
    </row>
    <row r="1661" spans="5:26" x14ac:dyDescent="0.2">
      <c r="E1661" s="13">
        <v>28979</v>
      </c>
      <c r="F1661" s="13" t="s">
        <v>73</v>
      </c>
      <c r="G1661" s="47">
        <v>0</v>
      </c>
      <c r="H1661" s="47">
        <v>0</v>
      </c>
      <c r="I1661" s="47">
        <v>0</v>
      </c>
      <c r="J1661" s="47">
        <v>0</v>
      </c>
      <c r="K1661" s="47">
        <v>0</v>
      </c>
      <c r="L1661" s="47">
        <v>0</v>
      </c>
      <c r="M1661" s="47">
        <v>2</v>
      </c>
      <c r="N1661" s="47">
        <v>1</v>
      </c>
      <c r="O1661" s="47">
        <v>1</v>
      </c>
      <c r="P1661" s="38" t="str">
        <f t="shared" si="103"/>
        <v/>
      </c>
      <c r="R1661" s="38">
        <f t="shared" si="104"/>
        <v>0.1</v>
      </c>
      <c r="S1661" s="38"/>
      <c r="T1661" s="47">
        <v>888490.19417964807</v>
      </c>
      <c r="U1661" s="47"/>
      <c r="V1661" s="47">
        <f t="shared" si="102"/>
        <v>888490.19417964807</v>
      </c>
      <c r="W1661" s="47">
        <f t="shared" si="105"/>
        <v>88849.01941796481</v>
      </c>
      <c r="Z1661" s="54"/>
    </row>
    <row r="1662" spans="5:26" x14ac:dyDescent="0.2">
      <c r="E1662" s="13">
        <v>28978</v>
      </c>
      <c r="F1662" s="13" t="s">
        <v>73</v>
      </c>
      <c r="G1662" s="47">
        <v>0</v>
      </c>
      <c r="H1662" s="47">
        <v>0</v>
      </c>
      <c r="I1662" s="47">
        <v>0</v>
      </c>
      <c r="J1662" s="47">
        <v>0</v>
      </c>
      <c r="K1662" s="47">
        <v>0</v>
      </c>
      <c r="L1662" s="47">
        <v>0</v>
      </c>
      <c r="M1662" s="47">
        <v>2</v>
      </c>
      <c r="N1662" s="47">
        <v>7.3999999999999996E-2</v>
      </c>
      <c r="O1662" s="47">
        <v>7.3999999999999996E-2</v>
      </c>
      <c r="P1662" s="38" t="str">
        <f t="shared" si="103"/>
        <v/>
      </c>
      <c r="R1662" s="38">
        <f t="shared" si="104"/>
        <v>0.1</v>
      </c>
      <c r="S1662" s="38"/>
      <c r="T1662" s="47">
        <v>65748.274369293969</v>
      </c>
      <c r="U1662" s="47"/>
      <c r="V1662" s="47">
        <f t="shared" si="102"/>
        <v>65748.274369293969</v>
      </c>
      <c r="W1662" s="47">
        <f t="shared" si="105"/>
        <v>6574.8274369293977</v>
      </c>
      <c r="Z1662" s="54"/>
    </row>
    <row r="1663" spans="5:26" x14ac:dyDescent="0.2">
      <c r="E1663" s="13">
        <v>28977</v>
      </c>
      <c r="F1663" s="13" t="s">
        <v>74</v>
      </c>
      <c r="G1663" s="47">
        <v>0</v>
      </c>
      <c r="H1663" s="47">
        <v>0</v>
      </c>
      <c r="I1663" s="47">
        <v>0</v>
      </c>
      <c r="J1663" s="47">
        <v>0</v>
      </c>
      <c r="K1663" s="47">
        <v>0</v>
      </c>
      <c r="L1663" s="47">
        <v>0</v>
      </c>
      <c r="M1663" s="47">
        <v>2</v>
      </c>
      <c r="N1663" s="47">
        <v>1.772</v>
      </c>
      <c r="O1663" s="47">
        <v>1.772</v>
      </c>
      <c r="P1663" s="38" t="str">
        <f t="shared" si="103"/>
        <v/>
      </c>
      <c r="R1663" s="38">
        <f t="shared" si="104"/>
        <v>0.1</v>
      </c>
      <c r="S1663" s="38"/>
      <c r="T1663" s="47">
        <v>1554096.783353185</v>
      </c>
      <c r="U1663" s="47"/>
      <c r="V1663" s="47">
        <f t="shared" si="102"/>
        <v>0</v>
      </c>
      <c r="W1663" s="47">
        <f t="shared" si="105"/>
        <v>0</v>
      </c>
      <c r="Z1663" s="54"/>
    </row>
    <row r="1664" spans="5:26" x14ac:dyDescent="0.2">
      <c r="E1664" s="13">
        <v>28976</v>
      </c>
      <c r="F1664" s="13" t="s">
        <v>74</v>
      </c>
      <c r="G1664" s="47">
        <v>0.53800000000000003</v>
      </c>
      <c r="H1664" s="47">
        <v>0</v>
      </c>
      <c r="I1664" s="47">
        <v>0</v>
      </c>
      <c r="J1664" s="47">
        <v>0</v>
      </c>
      <c r="K1664" s="47">
        <v>0</v>
      </c>
      <c r="L1664" s="47">
        <v>0.53800000000000003</v>
      </c>
      <c r="M1664" s="47">
        <v>2</v>
      </c>
      <c r="N1664" s="47">
        <v>3.702</v>
      </c>
      <c r="O1664" s="47">
        <v>3.1639999999999997</v>
      </c>
      <c r="P1664" s="38">
        <f t="shared" si="103"/>
        <v>0.65</v>
      </c>
      <c r="R1664" s="38">
        <f t="shared" si="104"/>
        <v>0.65</v>
      </c>
      <c r="S1664" s="38"/>
      <c r="T1664" s="47">
        <v>3289190.6988530569</v>
      </c>
      <c r="U1664" s="47"/>
      <c r="V1664" s="47">
        <f t="shared" si="102"/>
        <v>0</v>
      </c>
      <c r="W1664" s="47">
        <f t="shared" si="105"/>
        <v>0</v>
      </c>
      <c r="Z1664" s="54"/>
    </row>
    <row r="1665" spans="5:26" x14ac:dyDescent="0.2">
      <c r="E1665" s="13">
        <v>28975</v>
      </c>
      <c r="F1665" s="13" t="s">
        <v>73</v>
      </c>
      <c r="G1665" s="47">
        <v>0.11</v>
      </c>
      <c r="H1665" s="47">
        <v>0</v>
      </c>
      <c r="I1665" s="47">
        <v>0</v>
      </c>
      <c r="J1665" s="47">
        <v>0</v>
      </c>
      <c r="K1665" s="47">
        <v>0</v>
      </c>
      <c r="L1665" s="47">
        <v>0.11</v>
      </c>
      <c r="M1665" s="47">
        <v>2</v>
      </c>
      <c r="N1665" s="47">
        <v>0.11</v>
      </c>
      <c r="O1665" s="47">
        <v>0</v>
      </c>
      <c r="P1665" s="38">
        <f t="shared" si="103"/>
        <v>0.65</v>
      </c>
      <c r="R1665" s="38">
        <f t="shared" si="104"/>
        <v>0.65</v>
      </c>
      <c r="S1665" s="38"/>
      <c r="T1665" s="47">
        <v>97733.921359761298</v>
      </c>
      <c r="U1665" s="47"/>
      <c r="V1665" s="47">
        <f t="shared" si="102"/>
        <v>97733.921359761298</v>
      </c>
      <c r="W1665" s="47">
        <f t="shared" si="105"/>
        <v>63527.048883844844</v>
      </c>
      <c r="Z1665" s="54"/>
    </row>
    <row r="1666" spans="5:26" x14ac:dyDescent="0.2">
      <c r="E1666" s="13">
        <v>28974</v>
      </c>
      <c r="F1666" s="13" t="s">
        <v>73</v>
      </c>
      <c r="G1666" s="47">
        <v>0.106</v>
      </c>
      <c r="H1666" s="47">
        <v>0</v>
      </c>
      <c r="I1666" s="47">
        <v>0</v>
      </c>
      <c r="J1666" s="47">
        <v>0</v>
      </c>
      <c r="K1666" s="47">
        <v>0</v>
      </c>
      <c r="L1666" s="47">
        <v>0.106</v>
      </c>
      <c r="M1666" s="47">
        <v>2</v>
      </c>
      <c r="N1666" s="47">
        <v>0.106</v>
      </c>
      <c r="O1666" s="47">
        <v>0</v>
      </c>
      <c r="P1666" s="38">
        <f t="shared" si="103"/>
        <v>0.65</v>
      </c>
      <c r="R1666" s="38">
        <f t="shared" si="104"/>
        <v>0.65</v>
      </c>
      <c r="S1666" s="38"/>
      <c r="T1666" s="47">
        <v>94179.960583042674</v>
      </c>
      <c r="U1666" s="47"/>
      <c r="V1666" s="47">
        <f t="shared" si="102"/>
        <v>94179.960583042674</v>
      </c>
      <c r="W1666" s="47">
        <f t="shared" si="105"/>
        <v>61216.974378977742</v>
      </c>
      <c r="Z1666" s="54"/>
    </row>
    <row r="1667" spans="5:26" x14ac:dyDescent="0.2">
      <c r="E1667" s="13">
        <v>28973</v>
      </c>
      <c r="F1667" s="13" t="s">
        <v>73</v>
      </c>
      <c r="G1667" s="47">
        <v>5.444</v>
      </c>
      <c r="H1667" s="47">
        <v>0.20599999999999999</v>
      </c>
      <c r="I1667" s="47">
        <v>1.494</v>
      </c>
      <c r="J1667" s="47">
        <v>0</v>
      </c>
      <c r="K1667" s="47">
        <v>0.67200000000000004</v>
      </c>
      <c r="L1667" s="47">
        <v>7.8159999999999998</v>
      </c>
      <c r="M1667" s="47">
        <v>2</v>
      </c>
      <c r="N1667" s="47">
        <v>7.8159999999999998</v>
      </c>
      <c r="O1667" s="47">
        <v>0</v>
      </c>
      <c r="P1667" s="38">
        <f t="shared" si="103"/>
        <v>0.5046699078812692</v>
      </c>
      <c r="R1667" s="38">
        <f t="shared" si="104"/>
        <v>0.5046699078812692</v>
      </c>
      <c r="S1667" s="38"/>
      <c r="T1667" s="47">
        <v>6944439.3577081282</v>
      </c>
      <c r="U1667" s="47"/>
      <c r="V1667" s="47">
        <f t="shared" si="102"/>
        <v>6944439.3577081282</v>
      </c>
      <c r="W1667" s="47">
        <f t="shared" si="105"/>
        <v>3504649.5709416214</v>
      </c>
      <c r="Z1667" s="54"/>
    </row>
    <row r="1668" spans="5:26" x14ac:dyDescent="0.2">
      <c r="E1668" s="13">
        <v>28972</v>
      </c>
      <c r="F1668" s="13" t="s">
        <v>73</v>
      </c>
      <c r="G1668" s="47">
        <v>0.50800000000000001</v>
      </c>
      <c r="H1668" s="47">
        <v>0</v>
      </c>
      <c r="I1668" s="47">
        <v>0</v>
      </c>
      <c r="J1668" s="47">
        <v>0</v>
      </c>
      <c r="K1668" s="47">
        <v>0.2</v>
      </c>
      <c r="L1668" s="47">
        <v>0.70799999999999996</v>
      </c>
      <c r="M1668" s="47">
        <v>2</v>
      </c>
      <c r="N1668" s="47">
        <v>0.70799999999999996</v>
      </c>
      <c r="O1668" s="47">
        <v>0</v>
      </c>
      <c r="P1668" s="38">
        <f t="shared" si="103"/>
        <v>0.49463276836158199</v>
      </c>
      <c r="R1668" s="38">
        <f t="shared" si="104"/>
        <v>0.49463276836158199</v>
      </c>
      <c r="S1668" s="38"/>
      <c r="T1668" s="47">
        <v>629051.05747919087</v>
      </c>
      <c r="U1668" s="47"/>
      <c r="V1668" s="47">
        <f t="shared" si="102"/>
        <v>629051.05747919087</v>
      </c>
      <c r="W1668" s="47">
        <f t="shared" si="105"/>
        <v>311149.26600171282</v>
      </c>
      <c r="Z1668" s="54"/>
    </row>
    <row r="1669" spans="5:26" x14ac:dyDescent="0.2">
      <c r="E1669" s="13">
        <v>28970</v>
      </c>
      <c r="F1669" s="13" t="s">
        <v>73</v>
      </c>
      <c r="G1669" s="47">
        <v>0</v>
      </c>
      <c r="H1669" s="47">
        <v>0</v>
      </c>
      <c r="I1669" s="47">
        <v>0</v>
      </c>
      <c r="J1669" s="47">
        <v>0</v>
      </c>
      <c r="K1669" s="47">
        <v>0</v>
      </c>
      <c r="L1669" s="47">
        <v>0</v>
      </c>
      <c r="M1669" s="47">
        <v>2</v>
      </c>
      <c r="N1669" s="47">
        <v>1.2827999999999999</v>
      </c>
      <c r="O1669" s="47">
        <v>1.2827999999999999</v>
      </c>
      <c r="P1669" s="38" t="str">
        <f t="shared" si="103"/>
        <v/>
      </c>
      <c r="R1669" s="38">
        <f t="shared" si="104"/>
        <v>0.1</v>
      </c>
      <c r="S1669" s="38"/>
      <c r="T1669" s="47">
        <v>1139755.2210936523</v>
      </c>
      <c r="U1669" s="47"/>
      <c r="V1669" s="47">
        <f t="shared" si="102"/>
        <v>1139755.2210936523</v>
      </c>
      <c r="W1669" s="47">
        <f t="shared" si="105"/>
        <v>113975.52210936524</v>
      </c>
      <c r="Z1669" s="54"/>
    </row>
    <row r="1670" spans="5:26" x14ac:dyDescent="0.2">
      <c r="E1670" s="13">
        <v>28969</v>
      </c>
      <c r="F1670" s="13" t="s">
        <v>73</v>
      </c>
      <c r="G1670" s="47">
        <v>0</v>
      </c>
      <c r="H1670" s="47">
        <v>0</v>
      </c>
      <c r="I1670" s="47">
        <v>0</v>
      </c>
      <c r="J1670" s="47">
        <v>0</v>
      </c>
      <c r="K1670" s="47">
        <v>0</v>
      </c>
      <c r="L1670" s="47">
        <v>0</v>
      </c>
      <c r="M1670" s="47">
        <v>2</v>
      </c>
      <c r="N1670" s="47">
        <v>3.6472000000000002</v>
      </c>
      <c r="O1670" s="47">
        <v>3.6472000000000002</v>
      </c>
      <c r="P1670" s="38" t="str">
        <f t="shared" si="103"/>
        <v/>
      </c>
      <c r="R1670" s="38">
        <f t="shared" si="104"/>
        <v>0.1</v>
      </c>
      <c r="S1670" s="38"/>
      <c r="T1670" s="47">
        <v>3240501.4362120125</v>
      </c>
      <c r="U1670" s="47"/>
      <c r="V1670" s="47">
        <f t="shared" si="102"/>
        <v>3240501.4362120125</v>
      </c>
      <c r="W1670" s="47">
        <f t="shared" si="105"/>
        <v>324050.14362120128</v>
      </c>
      <c r="Z1670" s="54"/>
    </row>
    <row r="1671" spans="5:26" x14ac:dyDescent="0.2">
      <c r="E1671" s="13">
        <v>28965</v>
      </c>
      <c r="F1671" s="13" t="s">
        <v>73</v>
      </c>
      <c r="G1671" s="47">
        <v>0</v>
      </c>
      <c r="H1671" s="47">
        <v>0</v>
      </c>
      <c r="I1671" s="47">
        <v>0</v>
      </c>
      <c r="J1671" s="47">
        <v>0</v>
      </c>
      <c r="K1671" s="47">
        <v>0</v>
      </c>
      <c r="L1671" s="47">
        <v>0</v>
      </c>
      <c r="M1671" s="47">
        <v>2</v>
      </c>
      <c r="N1671" s="47">
        <v>0.20599999999999999</v>
      </c>
      <c r="O1671" s="47">
        <v>0.20599999999999999</v>
      </c>
      <c r="P1671" s="38" t="str">
        <f t="shared" si="103"/>
        <v/>
      </c>
      <c r="R1671" s="38">
        <f t="shared" si="104"/>
        <v>0.1</v>
      </c>
      <c r="S1671" s="38"/>
      <c r="T1671" s="47">
        <v>183028.9800010075</v>
      </c>
      <c r="U1671" s="47"/>
      <c r="V1671" s="47">
        <f t="shared" si="102"/>
        <v>183028.9800010075</v>
      </c>
      <c r="W1671" s="47">
        <f t="shared" si="105"/>
        <v>18302.898000100751</v>
      </c>
      <c r="Z1671" s="54"/>
    </row>
    <row r="1672" spans="5:26" x14ac:dyDescent="0.2">
      <c r="E1672" s="13">
        <v>28962</v>
      </c>
      <c r="F1672" s="13" t="s">
        <v>73</v>
      </c>
      <c r="G1672" s="47">
        <v>0</v>
      </c>
      <c r="H1672" s="47">
        <v>0</v>
      </c>
      <c r="I1672" s="47">
        <v>0</v>
      </c>
      <c r="J1672" s="47">
        <v>0</v>
      </c>
      <c r="K1672" s="47">
        <v>0</v>
      </c>
      <c r="L1672" s="47">
        <v>0</v>
      </c>
      <c r="M1672" s="47">
        <v>2</v>
      </c>
      <c r="N1672" s="47">
        <v>0.65600000000000003</v>
      </c>
      <c r="O1672" s="47">
        <v>0.65600000000000003</v>
      </c>
      <c r="P1672" s="38" t="str">
        <f t="shared" si="103"/>
        <v/>
      </c>
      <c r="R1672" s="38">
        <f t="shared" si="104"/>
        <v>0.1</v>
      </c>
      <c r="S1672" s="38"/>
      <c r="T1672" s="47">
        <v>582849.56738184916</v>
      </c>
      <c r="U1672" s="47"/>
      <c r="V1672" s="47">
        <f t="shared" si="102"/>
        <v>582849.56738184916</v>
      </c>
      <c r="W1672" s="47">
        <f t="shared" si="105"/>
        <v>58284.956738184919</v>
      </c>
      <c r="Z1672" s="54"/>
    </row>
    <row r="1673" spans="5:26" x14ac:dyDescent="0.2">
      <c r="E1673" s="13">
        <v>28961</v>
      </c>
      <c r="F1673" s="13" t="s">
        <v>73</v>
      </c>
      <c r="G1673" s="47">
        <v>0</v>
      </c>
      <c r="H1673" s="47">
        <v>0</v>
      </c>
      <c r="I1673" s="47">
        <v>0</v>
      </c>
      <c r="J1673" s="47">
        <v>0</v>
      </c>
      <c r="K1673" s="47">
        <v>0</v>
      </c>
      <c r="L1673" s="47">
        <v>0</v>
      </c>
      <c r="M1673" s="47">
        <v>2</v>
      </c>
      <c r="N1673" s="47">
        <v>0.34</v>
      </c>
      <c r="O1673" s="47">
        <v>0.34</v>
      </c>
      <c r="P1673" s="38" t="str">
        <f t="shared" si="103"/>
        <v/>
      </c>
      <c r="R1673" s="38">
        <f t="shared" si="104"/>
        <v>0.1</v>
      </c>
      <c r="S1673" s="38"/>
      <c r="T1673" s="47">
        <v>302086.66602108034</v>
      </c>
      <c r="U1673" s="47"/>
      <c r="V1673" s="47">
        <f t="shared" si="102"/>
        <v>302086.66602108034</v>
      </c>
      <c r="W1673" s="47">
        <f t="shared" si="105"/>
        <v>30208.666602108035</v>
      </c>
      <c r="Z1673" s="54"/>
    </row>
    <row r="1674" spans="5:26" x14ac:dyDescent="0.2">
      <c r="E1674" s="13">
        <v>28958</v>
      </c>
      <c r="F1674" s="13" t="s">
        <v>73</v>
      </c>
      <c r="G1674" s="47">
        <v>2.0499999999999998</v>
      </c>
      <c r="H1674" s="47">
        <v>2.0609999999999999</v>
      </c>
      <c r="I1674" s="47">
        <v>0.47099999999999997</v>
      </c>
      <c r="J1674" s="47">
        <v>1.7000000000000001E-2</v>
      </c>
      <c r="K1674" s="47">
        <v>0.221</v>
      </c>
      <c r="L1674" s="47">
        <v>4.82</v>
      </c>
      <c r="M1674" s="47">
        <v>2</v>
      </c>
      <c r="N1674" s="47">
        <v>4.82</v>
      </c>
      <c r="O1674" s="47">
        <v>0</v>
      </c>
      <c r="P1674" s="38">
        <f t="shared" si="103"/>
        <v>0.45883817427385892</v>
      </c>
      <c r="R1674" s="38">
        <f t="shared" si="104"/>
        <v>0.45883817427385892</v>
      </c>
      <c r="S1674" s="38"/>
      <c r="T1674" s="47">
        <v>4282522.7359459046</v>
      </c>
      <c r="U1674" s="47"/>
      <c r="V1674" s="47">
        <f t="shared" si="102"/>
        <v>4282522.7359459046</v>
      </c>
      <c r="W1674" s="47">
        <f t="shared" si="105"/>
        <v>1964984.9134477102</v>
      </c>
      <c r="Z1674" s="54"/>
    </row>
    <row r="1675" spans="5:26" x14ac:dyDescent="0.2">
      <c r="E1675" s="13">
        <v>28957</v>
      </c>
      <c r="F1675" s="13" t="s">
        <v>73</v>
      </c>
      <c r="G1675" s="47">
        <v>9.7260000000000009</v>
      </c>
      <c r="H1675" s="47">
        <v>5.8230000000000004</v>
      </c>
      <c r="I1675" s="47">
        <v>2.2829999999999999</v>
      </c>
      <c r="J1675" s="47">
        <v>1.256</v>
      </c>
      <c r="K1675" s="47">
        <v>1.0660000000000001</v>
      </c>
      <c r="L1675" s="47">
        <v>20.154</v>
      </c>
      <c r="M1675" s="47">
        <v>2</v>
      </c>
      <c r="N1675" s="47">
        <v>20.154</v>
      </c>
      <c r="O1675" s="47">
        <v>0</v>
      </c>
      <c r="P1675" s="38">
        <f t="shared" si="103"/>
        <v>0.45337153914855627</v>
      </c>
      <c r="R1675" s="38">
        <f t="shared" si="104"/>
        <v>0.45337153914855627</v>
      </c>
      <c r="S1675" s="38"/>
      <c r="T1675" s="47">
        <v>17906631.373496622</v>
      </c>
      <c r="U1675" s="47"/>
      <c r="V1675" s="47">
        <f t="shared" si="102"/>
        <v>17906631.373496622</v>
      </c>
      <c r="W1675" s="47">
        <f t="shared" si="105"/>
        <v>8118357.0267679896</v>
      </c>
      <c r="Z1675" s="54"/>
    </row>
    <row r="1676" spans="5:26" x14ac:dyDescent="0.2">
      <c r="E1676" s="13">
        <v>28956</v>
      </c>
      <c r="F1676" s="13" t="s">
        <v>73</v>
      </c>
      <c r="G1676" s="47">
        <v>1.071</v>
      </c>
      <c r="H1676" s="47">
        <v>1.099</v>
      </c>
      <c r="I1676" s="47">
        <v>3.2000000000000001E-2</v>
      </c>
      <c r="J1676" s="47">
        <v>0</v>
      </c>
      <c r="K1676" s="47">
        <v>0</v>
      </c>
      <c r="L1676" s="47">
        <v>2.202</v>
      </c>
      <c r="M1676" s="47">
        <v>2</v>
      </c>
      <c r="N1676" s="47">
        <v>2.202</v>
      </c>
      <c r="O1676" s="47">
        <v>0</v>
      </c>
      <c r="P1676" s="38">
        <f t="shared" si="103"/>
        <v>0.50584695731153495</v>
      </c>
      <c r="R1676" s="38">
        <f t="shared" si="104"/>
        <v>0.50584695731153495</v>
      </c>
      <c r="S1676" s="38"/>
      <c r="T1676" s="47">
        <v>1956455.4075835852</v>
      </c>
      <c r="U1676" s="47"/>
      <c r="V1676" s="47">
        <f t="shared" si="102"/>
        <v>1956455.4075835852</v>
      </c>
      <c r="W1676" s="47">
        <f t="shared" si="105"/>
        <v>989667.01504185551</v>
      </c>
      <c r="Z1676" s="54"/>
    </row>
    <row r="1677" spans="5:26" x14ac:dyDescent="0.2">
      <c r="E1677" s="13">
        <v>28955</v>
      </c>
      <c r="F1677" s="13" t="s">
        <v>73</v>
      </c>
      <c r="G1677" s="47">
        <v>0.01</v>
      </c>
      <c r="H1677" s="47">
        <v>0.01</v>
      </c>
      <c r="I1677" s="47">
        <v>0</v>
      </c>
      <c r="J1677" s="47">
        <v>0</v>
      </c>
      <c r="K1677" s="47">
        <v>0</v>
      </c>
      <c r="L1677" s="47">
        <v>0.02</v>
      </c>
      <c r="M1677" s="47">
        <v>2</v>
      </c>
      <c r="N1677" s="47">
        <v>0.02</v>
      </c>
      <c r="O1677" s="47">
        <v>0</v>
      </c>
      <c r="P1677" s="38">
        <f t="shared" si="103"/>
        <v>0.51249999999999996</v>
      </c>
      <c r="R1677" s="38">
        <f t="shared" si="104"/>
        <v>0.51249999999999996</v>
      </c>
      <c r="S1677" s="38"/>
      <c r="T1677" s="47">
        <v>17769.803883592962</v>
      </c>
      <c r="U1677" s="47"/>
      <c r="V1677" s="47">
        <f t="shared" si="102"/>
        <v>17769.803883592962</v>
      </c>
      <c r="W1677" s="47">
        <f t="shared" si="105"/>
        <v>9107.0244903413914</v>
      </c>
      <c r="Z1677" s="54"/>
    </row>
    <row r="1678" spans="5:26" x14ac:dyDescent="0.2">
      <c r="E1678" s="13">
        <v>28954</v>
      </c>
      <c r="F1678" s="13" t="s">
        <v>73</v>
      </c>
      <c r="G1678" s="47">
        <v>20.094999999999999</v>
      </c>
      <c r="H1678" s="47">
        <v>6.8650000000000002</v>
      </c>
      <c r="I1678" s="47">
        <v>1.9370000000000001</v>
      </c>
      <c r="J1678" s="47">
        <v>0.314</v>
      </c>
      <c r="K1678" s="47">
        <v>1.147</v>
      </c>
      <c r="L1678" s="47">
        <v>30.358000000000001</v>
      </c>
      <c r="M1678" s="47">
        <v>2</v>
      </c>
      <c r="N1678" s="47">
        <v>30.358000000000001</v>
      </c>
      <c r="O1678" s="47">
        <v>0</v>
      </c>
      <c r="P1678" s="38">
        <f t="shared" si="103"/>
        <v>0.53103630015152503</v>
      </c>
      <c r="R1678" s="38">
        <f t="shared" si="104"/>
        <v>0.53103630015152503</v>
      </c>
      <c r="S1678" s="38"/>
      <c r="T1678" s="47">
        <v>26972785.314905755</v>
      </c>
      <c r="U1678" s="47"/>
      <c r="V1678" s="47">
        <f t="shared" si="102"/>
        <v>26972785.314905755</v>
      </c>
      <c r="W1678" s="47">
        <f t="shared" si="105"/>
        <v>14323528.118408939</v>
      </c>
      <c r="Z1678" s="54"/>
    </row>
    <row r="1679" spans="5:26" x14ac:dyDescent="0.2">
      <c r="E1679" s="13">
        <v>28953</v>
      </c>
      <c r="F1679" s="13" t="s">
        <v>73</v>
      </c>
      <c r="G1679" s="47">
        <v>1.53291</v>
      </c>
      <c r="H1679" s="47">
        <v>0.20300000000000001</v>
      </c>
      <c r="I1679" s="47">
        <v>0.17208999999999999</v>
      </c>
      <c r="J1679" s="47">
        <v>0</v>
      </c>
      <c r="K1679" s="47">
        <v>0</v>
      </c>
      <c r="L1679" s="47">
        <v>1.9080000000000001</v>
      </c>
      <c r="M1679" s="47">
        <v>2</v>
      </c>
      <c r="N1679" s="47">
        <v>1.9079999999999999</v>
      </c>
      <c r="O1679" s="47">
        <v>0</v>
      </c>
      <c r="P1679" s="38">
        <f t="shared" si="103"/>
        <v>0.57789950209643592</v>
      </c>
      <c r="R1679" s="38">
        <f t="shared" si="104"/>
        <v>0.57789950209643592</v>
      </c>
      <c r="S1679" s="38"/>
      <c r="T1679" s="47">
        <v>1695239.2904947684</v>
      </c>
      <c r="U1679" s="47"/>
      <c r="V1679" s="47">
        <f t="shared" si="102"/>
        <v>1695239.2904947684</v>
      </c>
      <c r="W1679" s="47">
        <f t="shared" si="105"/>
        <v>979677.94191124197</v>
      </c>
      <c r="Z1679" s="54"/>
    </row>
    <row r="1680" spans="5:26" x14ac:dyDescent="0.2">
      <c r="E1680" s="13">
        <v>28952</v>
      </c>
      <c r="F1680" s="13" t="s">
        <v>73</v>
      </c>
      <c r="G1680" s="47">
        <v>7.3999999999999996E-2</v>
      </c>
      <c r="H1680" s="47">
        <v>0</v>
      </c>
      <c r="I1680" s="47">
        <v>0</v>
      </c>
      <c r="J1680" s="47">
        <v>0</v>
      </c>
      <c r="K1680" s="47">
        <v>0</v>
      </c>
      <c r="L1680" s="47">
        <v>7.3999999999999996E-2</v>
      </c>
      <c r="M1680" s="47">
        <v>2</v>
      </c>
      <c r="N1680" s="47">
        <v>7.3999999999999996E-2</v>
      </c>
      <c r="O1680" s="47">
        <v>0</v>
      </c>
      <c r="P1680" s="38">
        <f t="shared" si="103"/>
        <v>0.65</v>
      </c>
      <c r="R1680" s="38">
        <f t="shared" si="104"/>
        <v>0.65</v>
      </c>
      <c r="S1680" s="38"/>
      <c r="T1680" s="47">
        <v>65748.274369293969</v>
      </c>
      <c r="U1680" s="47"/>
      <c r="V1680" s="47">
        <f t="shared" si="102"/>
        <v>65748.274369293969</v>
      </c>
      <c r="W1680" s="47">
        <f t="shared" si="105"/>
        <v>42736.378340041083</v>
      </c>
      <c r="Z1680" s="54"/>
    </row>
    <row r="1681" spans="5:26" x14ac:dyDescent="0.2">
      <c r="E1681" s="13">
        <v>28951</v>
      </c>
      <c r="F1681" s="13" t="s">
        <v>73</v>
      </c>
      <c r="G1681" s="47">
        <v>1.472</v>
      </c>
      <c r="H1681" s="47">
        <v>0.20200000000000001</v>
      </c>
      <c r="I1681" s="47">
        <v>0.1</v>
      </c>
      <c r="J1681" s="47">
        <v>0</v>
      </c>
      <c r="K1681" s="47">
        <v>0</v>
      </c>
      <c r="L1681" s="47">
        <v>1.774</v>
      </c>
      <c r="M1681" s="47">
        <v>2</v>
      </c>
      <c r="N1681" s="47">
        <v>1.774</v>
      </c>
      <c r="O1681" s="47">
        <v>0</v>
      </c>
      <c r="P1681" s="38">
        <f t="shared" si="103"/>
        <v>0.59191093573844422</v>
      </c>
      <c r="R1681" s="38">
        <f t="shared" si="104"/>
        <v>0.59191093573844422</v>
      </c>
      <c r="S1681" s="38"/>
      <c r="T1681" s="47">
        <v>1576181.6044746959</v>
      </c>
      <c r="U1681" s="47"/>
      <c r="V1681" s="47">
        <f t="shared" si="102"/>
        <v>1576181.6044746959</v>
      </c>
      <c r="W1681" s="47">
        <f t="shared" si="105"/>
        <v>932959.12839833961</v>
      </c>
      <c r="Z1681" s="54"/>
    </row>
    <row r="1682" spans="5:26" x14ac:dyDescent="0.2">
      <c r="E1682" s="13">
        <v>28950</v>
      </c>
      <c r="F1682" s="13" t="s">
        <v>73</v>
      </c>
      <c r="G1682" s="47">
        <v>0.41</v>
      </c>
      <c r="H1682" s="47">
        <v>0.25</v>
      </c>
      <c r="I1682" s="47">
        <v>0</v>
      </c>
      <c r="J1682" s="47">
        <v>0</v>
      </c>
      <c r="K1682" s="47">
        <v>0</v>
      </c>
      <c r="L1682" s="47">
        <v>0.65999999999999992</v>
      </c>
      <c r="M1682" s="47">
        <v>2</v>
      </c>
      <c r="N1682" s="47">
        <v>0.66</v>
      </c>
      <c r="O1682" s="47">
        <v>0</v>
      </c>
      <c r="P1682" s="38">
        <f t="shared" si="103"/>
        <v>0.54583333333333339</v>
      </c>
      <c r="R1682" s="38">
        <f t="shared" si="104"/>
        <v>0.54583333333333339</v>
      </c>
      <c r="S1682" s="38"/>
      <c r="T1682" s="47">
        <v>586403.52815856773</v>
      </c>
      <c r="U1682" s="47"/>
      <c r="V1682" s="47">
        <f t="shared" si="102"/>
        <v>586403.52815856773</v>
      </c>
      <c r="W1682" s="47">
        <f t="shared" si="105"/>
        <v>320078.59245321824</v>
      </c>
      <c r="Z1682" s="54"/>
    </row>
    <row r="1683" spans="5:26" x14ac:dyDescent="0.2">
      <c r="E1683" s="13">
        <v>28949</v>
      </c>
      <c r="F1683" s="13" t="s">
        <v>73</v>
      </c>
      <c r="G1683" s="47">
        <v>10.756</v>
      </c>
      <c r="H1683" s="47">
        <v>6.0140000000000002</v>
      </c>
      <c r="I1683" s="47">
        <v>3.4430000000000001</v>
      </c>
      <c r="J1683" s="47">
        <v>0.96299999999999997</v>
      </c>
      <c r="K1683" s="47">
        <v>0.1</v>
      </c>
      <c r="L1683" s="47">
        <v>21.276000000000003</v>
      </c>
      <c r="M1683" s="47">
        <v>2</v>
      </c>
      <c r="N1683" s="47">
        <v>21.276</v>
      </c>
      <c r="O1683" s="47">
        <v>0</v>
      </c>
      <c r="P1683" s="38">
        <f t="shared" si="103"/>
        <v>0.46792042677194956</v>
      </c>
      <c r="R1683" s="38">
        <f t="shared" si="104"/>
        <v>0.46792042677194956</v>
      </c>
      <c r="S1683" s="38"/>
      <c r="T1683" s="47">
        <v>18903517.371366192</v>
      </c>
      <c r="U1683" s="47"/>
      <c r="V1683" s="47">
        <f t="shared" ref="V1683:V1746" si="106">IF(F1683="Operational",T1683,0)</f>
        <v>18903517.371366192</v>
      </c>
      <c r="W1683" s="47">
        <f t="shared" si="105"/>
        <v>8845341.9159006309</v>
      </c>
      <c r="Z1683" s="54"/>
    </row>
    <row r="1684" spans="5:26" x14ac:dyDescent="0.2">
      <c r="E1684" s="13">
        <v>28948</v>
      </c>
      <c r="F1684" s="13" t="s">
        <v>73</v>
      </c>
      <c r="G1684" s="47">
        <v>1.2789999999999999</v>
      </c>
      <c r="H1684" s="47">
        <v>1.236</v>
      </c>
      <c r="I1684" s="47">
        <v>0.33900000000000002</v>
      </c>
      <c r="J1684" s="47">
        <v>0</v>
      </c>
      <c r="K1684" s="47">
        <v>0</v>
      </c>
      <c r="L1684" s="47">
        <v>2.8539999999999996</v>
      </c>
      <c r="M1684" s="47">
        <v>2</v>
      </c>
      <c r="N1684" s="47">
        <v>2.8540000000000001</v>
      </c>
      <c r="O1684" s="47">
        <v>0</v>
      </c>
      <c r="P1684" s="38">
        <f t="shared" ref="P1684:P1747" si="107">IF(L1684=0,"", MAX(((SUMPRODUCT(G1684:K1684,$F$10:$J$10)/L1684)),0.1))</f>
        <v>0.47448318149964963</v>
      </c>
      <c r="R1684" s="38">
        <f t="shared" ref="R1684:R1747" si="108">IF(L1684=0,$I$4,P1684)</f>
        <v>0.47448318149964963</v>
      </c>
      <c r="S1684" s="38"/>
      <c r="T1684" s="47">
        <v>2535751.0141887162</v>
      </c>
      <c r="U1684" s="47"/>
      <c r="V1684" s="47">
        <f t="shared" si="106"/>
        <v>2535751.0141887162</v>
      </c>
      <c r="W1684" s="47">
        <f t="shared" ref="W1684:W1747" si="109">V1684*R1684</f>
        <v>1203171.2087032252</v>
      </c>
      <c r="Z1684" s="54"/>
    </row>
    <row r="1685" spans="5:26" x14ac:dyDescent="0.2">
      <c r="E1685" s="13">
        <v>28947</v>
      </c>
      <c r="F1685" s="13" t="s">
        <v>73</v>
      </c>
      <c r="G1685" s="47">
        <v>8.5839999999999996</v>
      </c>
      <c r="H1685" s="47">
        <v>4.04</v>
      </c>
      <c r="I1685" s="47">
        <v>3.33</v>
      </c>
      <c r="J1685" s="47">
        <v>0.40400000000000003</v>
      </c>
      <c r="K1685" s="47">
        <v>0.24199999999999999</v>
      </c>
      <c r="L1685" s="47">
        <v>16.600000000000001</v>
      </c>
      <c r="M1685" s="47">
        <v>2</v>
      </c>
      <c r="N1685" s="47">
        <v>16.600000000000001</v>
      </c>
      <c r="O1685" s="47">
        <v>0</v>
      </c>
      <c r="P1685" s="38">
        <f t="shared" si="107"/>
        <v>0.46638253012048186</v>
      </c>
      <c r="R1685" s="38">
        <f t="shared" si="108"/>
        <v>0.46638253012048186</v>
      </c>
      <c r="S1685" s="38"/>
      <c r="T1685" s="47">
        <v>14748937.22338216</v>
      </c>
      <c r="U1685" s="47"/>
      <c r="V1685" s="47">
        <f t="shared" si="106"/>
        <v>14748937.22338216</v>
      </c>
      <c r="W1685" s="47">
        <f t="shared" si="109"/>
        <v>6878646.6588291265</v>
      </c>
      <c r="Z1685" s="54"/>
    </row>
    <row r="1686" spans="5:26" x14ac:dyDescent="0.2">
      <c r="E1686" s="13">
        <v>28946</v>
      </c>
      <c r="F1686" s="13" t="s">
        <v>73</v>
      </c>
      <c r="G1686" s="47">
        <v>1.08</v>
      </c>
      <c r="H1686" s="47">
        <v>0.54</v>
      </c>
      <c r="I1686" s="47">
        <v>0.11799999999999999</v>
      </c>
      <c r="J1686" s="47">
        <v>0</v>
      </c>
      <c r="K1686" s="47">
        <v>9.8000000000000004E-2</v>
      </c>
      <c r="L1686" s="47">
        <v>1.8360000000000001</v>
      </c>
      <c r="M1686" s="47">
        <v>2</v>
      </c>
      <c r="N1686" s="47">
        <v>1.8360000000000001</v>
      </c>
      <c r="O1686" s="47">
        <v>0</v>
      </c>
      <c r="P1686" s="38">
        <f t="shared" si="107"/>
        <v>0.50923202614379082</v>
      </c>
      <c r="R1686" s="38">
        <f t="shared" si="108"/>
        <v>0.50923202614379082</v>
      </c>
      <c r="S1686" s="38"/>
      <c r="T1686" s="47">
        <v>1721727.3184024098</v>
      </c>
      <c r="U1686" s="47"/>
      <c r="V1686" s="47">
        <f t="shared" si="106"/>
        <v>1721727.3184024098</v>
      </c>
      <c r="W1686" s="47">
        <f t="shared" si="109"/>
        <v>876758.69081717485</v>
      </c>
      <c r="Z1686" s="54"/>
    </row>
    <row r="1687" spans="5:26" x14ac:dyDescent="0.2">
      <c r="E1687" s="13">
        <v>28945</v>
      </c>
      <c r="F1687" s="13" t="s">
        <v>73</v>
      </c>
      <c r="G1687" s="47">
        <v>6.3E-2</v>
      </c>
      <c r="H1687" s="47">
        <v>0.50900000000000001</v>
      </c>
      <c r="I1687" s="47">
        <v>0</v>
      </c>
      <c r="J1687" s="47">
        <v>0</v>
      </c>
      <c r="K1687" s="47">
        <v>0</v>
      </c>
      <c r="L1687" s="47">
        <v>0.57200000000000006</v>
      </c>
      <c r="M1687" s="47">
        <v>2</v>
      </c>
      <c r="N1687" s="47">
        <v>0.57199999999999995</v>
      </c>
      <c r="O1687" s="47">
        <v>0</v>
      </c>
      <c r="P1687" s="38">
        <f t="shared" si="107"/>
        <v>0.40528846153846149</v>
      </c>
      <c r="R1687" s="38">
        <f t="shared" si="108"/>
        <v>0.40528846153846149</v>
      </c>
      <c r="S1687" s="38"/>
      <c r="T1687" s="47">
        <v>508216.39107075857</v>
      </c>
      <c r="U1687" s="47"/>
      <c r="V1687" s="47">
        <f t="shared" si="106"/>
        <v>508216.39107075857</v>
      </c>
      <c r="W1687" s="47">
        <f t="shared" si="109"/>
        <v>205974.23926569684</v>
      </c>
      <c r="Z1687" s="54"/>
    </row>
    <row r="1688" spans="5:26" x14ac:dyDescent="0.2">
      <c r="E1688" s="13">
        <v>28944</v>
      </c>
      <c r="F1688" s="13" t="s">
        <v>73</v>
      </c>
      <c r="G1688" s="47">
        <v>0.113</v>
      </c>
      <c r="H1688" s="47">
        <v>4.7E-2</v>
      </c>
      <c r="I1688" s="47">
        <v>0</v>
      </c>
      <c r="J1688" s="47">
        <v>0</v>
      </c>
      <c r="K1688" s="47">
        <v>0</v>
      </c>
      <c r="L1688" s="47">
        <v>0.16</v>
      </c>
      <c r="M1688" s="47">
        <v>2</v>
      </c>
      <c r="N1688" s="47">
        <v>0.16</v>
      </c>
      <c r="O1688" s="47">
        <v>0</v>
      </c>
      <c r="P1688" s="38">
        <f t="shared" si="107"/>
        <v>0.56921875</v>
      </c>
      <c r="R1688" s="38">
        <f t="shared" si="108"/>
        <v>0.56921875</v>
      </c>
      <c r="S1688" s="38"/>
      <c r="T1688" s="47">
        <v>142158.4310687437</v>
      </c>
      <c r="U1688" s="47"/>
      <c r="V1688" s="47">
        <f t="shared" si="106"/>
        <v>142158.4310687437</v>
      </c>
      <c r="W1688" s="47">
        <f t="shared" si="109"/>
        <v>80919.244434911452</v>
      </c>
      <c r="Z1688" s="54"/>
    </row>
    <row r="1689" spans="5:26" x14ac:dyDescent="0.2">
      <c r="E1689" s="13">
        <v>28943</v>
      </c>
      <c r="F1689" s="13" t="s">
        <v>73</v>
      </c>
      <c r="G1689" s="47">
        <v>0.56399999999999995</v>
      </c>
      <c r="H1689" s="47">
        <v>0.64</v>
      </c>
      <c r="I1689" s="47">
        <v>0.7</v>
      </c>
      <c r="J1689" s="47">
        <v>0</v>
      </c>
      <c r="K1689" s="47">
        <v>0</v>
      </c>
      <c r="L1689" s="47">
        <v>1.9039999999999999</v>
      </c>
      <c r="M1689" s="47">
        <v>2</v>
      </c>
      <c r="N1689" s="47">
        <v>1.9039999999999999</v>
      </c>
      <c r="O1689" s="47">
        <v>0</v>
      </c>
      <c r="P1689" s="38">
        <f t="shared" si="107"/>
        <v>0.38293067226890759</v>
      </c>
      <c r="R1689" s="38">
        <f t="shared" si="108"/>
        <v>0.38293067226890759</v>
      </c>
      <c r="S1689" s="38"/>
      <c r="T1689" s="47">
        <v>1785494.9968617579</v>
      </c>
      <c r="U1689" s="47"/>
      <c r="V1689" s="47">
        <f t="shared" si="106"/>
        <v>1785494.9968617579</v>
      </c>
      <c r="W1689" s="47">
        <f t="shared" si="109"/>
        <v>683720.79948104406</v>
      </c>
      <c r="Z1689" s="54"/>
    </row>
    <row r="1690" spans="5:26" x14ac:dyDescent="0.2">
      <c r="E1690" s="13">
        <v>28942</v>
      </c>
      <c r="F1690" s="13" t="s">
        <v>73</v>
      </c>
      <c r="G1690" s="47">
        <v>7.2999999999999995E-2</v>
      </c>
      <c r="H1690" s="47">
        <v>1.4E-2</v>
      </c>
      <c r="I1690" s="47">
        <v>4.9000000000000002E-2</v>
      </c>
      <c r="J1690" s="47">
        <v>0</v>
      </c>
      <c r="K1690" s="47">
        <v>0</v>
      </c>
      <c r="L1690" s="47">
        <v>0.13600000000000001</v>
      </c>
      <c r="M1690" s="47">
        <v>2</v>
      </c>
      <c r="N1690" s="47">
        <v>0.13600000000000001</v>
      </c>
      <c r="O1690" s="47">
        <v>0</v>
      </c>
      <c r="P1690" s="38">
        <f t="shared" si="107"/>
        <v>0.45055147058823525</v>
      </c>
      <c r="R1690" s="38">
        <f t="shared" si="108"/>
        <v>0.45055147058823525</v>
      </c>
      <c r="S1690" s="38"/>
      <c r="T1690" s="47">
        <v>120834.66640843214</v>
      </c>
      <c r="U1690" s="47"/>
      <c r="V1690" s="47">
        <f t="shared" si="106"/>
        <v>120834.66640843214</v>
      </c>
      <c r="W1690" s="47">
        <f t="shared" si="109"/>
        <v>54442.236648357932</v>
      </c>
      <c r="Z1690" s="54"/>
    </row>
    <row r="1691" spans="5:26" x14ac:dyDescent="0.2">
      <c r="E1691" s="13">
        <v>28941</v>
      </c>
      <c r="F1691" s="13" t="s">
        <v>73</v>
      </c>
      <c r="G1691" s="47">
        <v>1.6819999999999999</v>
      </c>
      <c r="H1691" s="47">
        <v>0.28799999999999998</v>
      </c>
      <c r="I1691" s="47">
        <v>0</v>
      </c>
      <c r="J1691" s="47">
        <v>0</v>
      </c>
      <c r="K1691" s="47">
        <v>0</v>
      </c>
      <c r="L1691" s="47">
        <v>1.97</v>
      </c>
      <c r="M1691" s="47">
        <v>2</v>
      </c>
      <c r="N1691" s="47">
        <v>1.97</v>
      </c>
      <c r="O1691" s="47">
        <v>0</v>
      </c>
      <c r="P1691" s="38">
        <f t="shared" si="107"/>
        <v>0.6097969543147207</v>
      </c>
      <c r="R1691" s="38">
        <f t="shared" si="108"/>
        <v>0.6097969543147207</v>
      </c>
      <c r="S1691" s="38"/>
      <c r="T1691" s="47">
        <v>1027784.9351683231</v>
      </c>
      <c r="U1691" s="47"/>
      <c r="V1691" s="47">
        <f t="shared" si="106"/>
        <v>1027784.9351683231</v>
      </c>
      <c r="W1691" s="47">
        <f t="shared" si="109"/>
        <v>626740.12315619609</v>
      </c>
      <c r="Z1691" s="54"/>
    </row>
    <row r="1692" spans="5:26" x14ac:dyDescent="0.2">
      <c r="E1692" s="13">
        <v>28940</v>
      </c>
      <c r="F1692" s="13" t="s">
        <v>73</v>
      </c>
      <c r="G1692" s="47">
        <v>4.2999999999999997E-2</v>
      </c>
      <c r="H1692" s="47">
        <v>5.2999999999999999E-2</v>
      </c>
      <c r="I1692" s="47">
        <v>0</v>
      </c>
      <c r="J1692" s="47">
        <v>0</v>
      </c>
      <c r="K1692" s="47">
        <v>0</v>
      </c>
      <c r="L1692" s="47">
        <v>9.6000000000000002E-2</v>
      </c>
      <c r="M1692" s="47">
        <v>2</v>
      </c>
      <c r="N1692" s="47">
        <v>9.6000000000000002E-2</v>
      </c>
      <c r="O1692" s="47">
        <v>0</v>
      </c>
      <c r="P1692" s="38">
        <f t="shared" si="107"/>
        <v>0.49817708333333333</v>
      </c>
      <c r="R1692" s="38">
        <f t="shared" si="108"/>
        <v>0.49817708333333333</v>
      </c>
      <c r="S1692" s="38"/>
      <c r="T1692" s="47">
        <v>85295.058641246229</v>
      </c>
      <c r="U1692" s="47"/>
      <c r="V1692" s="47">
        <f t="shared" si="106"/>
        <v>85295.058641246229</v>
      </c>
      <c r="W1692" s="47">
        <f t="shared" si="109"/>
        <v>42492.043536641679</v>
      </c>
      <c r="Z1692" s="54"/>
    </row>
    <row r="1693" spans="5:26" x14ac:dyDescent="0.2">
      <c r="E1693" s="13">
        <v>28939</v>
      </c>
      <c r="F1693" s="13" t="s">
        <v>73</v>
      </c>
      <c r="G1693" s="47">
        <v>0.29599999999999999</v>
      </c>
      <c r="H1693" s="47">
        <v>5.3999999999999999E-2</v>
      </c>
      <c r="I1693" s="47">
        <v>0</v>
      </c>
      <c r="J1693" s="47">
        <v>0</v>
      </c>
      <c r="K1693" s="47">
        <v>0</v>
      </c>
      <c r="L1693" s="47">
        <v>0.35</v>
      </c>
      <c r="M1693" s="47">
        <v>2</v>
      </c>
      <c r="N1693" s="47">
        <v>0.35</v>
      </c>
      <c r="O1693" s="47">
        <v>0</v>
      </c>
      <c r="P1693" s="38">
        <f t="shared" si="107"/>
        <v>0.60757142857142854</v>
      </c>
      <c r="R1693" s="38">
        <f t="shared" si="108"/>
        <v>0.60757142857142854</v>
      </c>
      <c r="S1693" s="38"/>
      <c r="T1693" s="47">
        <v>310971.56796287681</v>
      </c>
      <c r="U1693" s="47"/>
      <c r="V1693" s="47">
        <f t="shared" si="106"/>
        <v>310971.56796287681</v>
      </c>
      <c r="W1693" s="47">
        <f t="shared" si="109"/>
        <v>188937.43979230215</v>
      </c>
      <c r="Z1693" s="54"/>
    </row>
    <row r="1694" spans="5:26" x14ac:dyDescent="0.2">
      <c r="E1694" s="13">
        <v>28938</v>
      </c>
      <c r="F1694" s="13" t="s">
        <v>73</v>
      </c>
      <c r="G1694" s="47">
        <v>0.40400000000000003</v>
      </c>
      <c r="H1694" s="47">
        <v>0.221</v>
      </c>
      <c r="I1694" s="47">
        <v>3.1E-2</v>
      </c>
      <c r="J1694" s="47">
        <v>0</v>
      </c>
      <c r="K1694" s="47">
        <v>0</v>
      </c>
      <c r="L1694" s="47">
        <v>0.65600000000000003</v>
      </c>
      <c r="M1694" s="47">
        <v>2</v>
      </c>
      <c r="N1694" s="47">
        <v>0.65600000000000003</v>
      </c>
      <c r="O1694" s="47">
        <v>0</v>
      </c>
      <c r="P1694" s="38">
        <f t="shared" si="107"/>
        <v>0.53490853658536586</v>
      </c>
      <c r="R1694" s="38">
        <f t="shared" si="108"/>
        <v>0.53490853658536586</v>
      </c>
      <c r="S1694" s="38"/>
      <c r="T1694" s="47">
        <v>582849.56738184916</v>
      </c>
      <c r="U1694" s="47"/>
      <c r="V1694" s="47">
        <f t="shared" si="106"/>
        <v>582849.56738184916</v>
      </c>
      <c r="W1694" s="47">
        <f t="shared" si="109"/>
        <v>311771.20913763851</v>
      </c>
      <c r="Z1694" s="54"/>
    </row>
    <row r="1695" spans="5:26" x14ac:dyDescent="0.2">
      <c r="E1695" s="13">
        <v>28937</v>
      </c>
      <c r="F1695" s="13" t="s">
        <v>73</v>
      </c>
      <c r="G1695" s="47">
        <v>1.1739999999999999</v>
      </c>
      <c r="H1695" s="47">
        <v>0.2</v>
      </c>
      <c r="I1695" s="47">
        <v>5.0000000000000001E-3</v>
      </c>
      <c r="J1695" s="47">
        <v>4.9000000000000002E-2</v>
      </c>
      <c r="K1695" s="47">
        <v>0</v>
      </c>
      <c r="L1695" s="47">
        <v>1.4279999999999997</v>
      </c>
      <c r="M1695" s="47">
        <v>2</v>
      </c>
      <c r="N1695" s="47">
        <v>1.4279999999999999</v>
      </c>
      <c r="O1695" s="47">
        <v>0</v>
      </c>
      <c r="P1695" s="38">
        <f t="shared" si="107"/>
        <v>0.59094887955182085</v>
      </c>
      <c r="R1695" s="38">
        <f t="shared" si="108"/>
        <v>0.59094887955182085</v>
      </c>
      <c r="S1695" s="38"/>
      <c r="T1695" s="47">
        <v>1268763.9972885374</v>
      </c>
      <c r="U1695" s="47"/>
      <c r="V1695" s="47">
        <f t="shared" si="106"/>
        <v>1268763.9972885374</v>
      </c>
      <c r="W1695" s="47">
        <f t="shared" si="109"/>
        <v>749774.66261335067</v>
      </c>
      <c r="Z1695" s="54"/>
    </row>
    <row r="1696" spans="5:26" x14ac:dyDescent="0.2">
      <c r="E1696" s="13">
        <v>28936</v>
      </c>
      <c r="F1696" s="13" t="s">
        <v>73</v>
      </c>
      <c r="G1696" s="47">
        <v>1.6539999999999999</v>
      </c>
      <c r="H1696" s="47">
        <v>0.6</v>
      </c>
      <c r="I1696" s="47">
        <v>0</v>
      </c>
      <c r="J1696" s="47">
        <v>0</v>
      </c>
      <c r="K1696" s="47">
        <v>0</v>
      </c>
      <c r="L1696" s="47">
        <v>2.254</v>
      </c>
      <c r="M1696" s="47">
        <v>2</v>
      </c>
      <c r="N1696" s="47">
        <v>2.254</v>
      </c>
      <c r="O1696" s="47">
        <v>0</v>
      </c>
      <c r="P1696" s="38">
        <f t="shared" si="107"/>
        <v>0.57679680567879332</v>
      </c>
      <c r="R1696" s="38">
        <f t="shared" si="108"/>
        <v>0.57679680567879332</v>
      </c>
      <c r="S1696" s="38"/>
      <c r="T1696" s="47">
        <v>2002656.8976809266</v>
      </c>
      <c r="U1696" s="47"/>
      <c r="V1696" s="47">
        <f t="shared" si="106"/>
        <v>2002656.8976809266</v>
      </c>
      <c r="W1696" s="47">
        <f t="shared" si="109"/>
        <v>1155126.1014529604</v>
      </c>
      <c r="Z1696" s="54"/>
    </row>
    <row r="1697" spans="5:26" x14ac:dyDescent="0.2">
      <c r="E1697" s="13">
        <v>28935</v>
      </c>
      <c r="F1697" s="13" t="s">
        <v>73</v>
      </c>
      <c r="G1697" s="47">
        <v>0.23100000000000001</v>
      </c>
      <c r="H1697" s="47">
        <v>0.109</v>
      </c>
      <c r="I1697" s="47">
        <v>0</v>
      </c>
      <c r="J1697" s="47">
        <v>0</v>
      </c>
      <c r="K1697" s="47">
        <v>0</v>
      </c>
      <c r="L1697" s="47">
        <v>0.34</v>
      </c>
      <c r="M1697" s="47">
        <v>2</v>
      </c>
      <c r="N1697" s="47">
        <v>0.34</v>
      </c>
      <c r="O1697" s="47">
        <v>0</v>
      </c>
      <c r="P1697" s="38">
        <f t="shared" si="107"/>
        <v>0.56183823529411758</v>
      </c>
      <c r="R1697" s="38">
        <f t="shared" si="108"/>
        <v>0.56183823529411758</v>
      </c>
      <c r="S1697" s="38"/>
      <c r="T1697" s="47">
        <v>302086.66602108034</v>
      </c>
      <c r="U1697" s="47"/>
      <c r="V1697" s="47">
        <f t="shared" si="106"/>
        <v>302086.66602108034</v>
      </c>
      <c r="W1697" s="47">
        <f t="shared" si="109"/>
        <v>169723.83934316726</v>
      </c>
      <c r="Z1697" s="54"/>
    </row>
    <row r="1698" spans="5:26" x14ac:dyDescent="0.2">
      <c r="E1698" s="13">
        <v>28934</v>
      </c>
      <c r="F1698" s="13" t="s">
        <v>73</v>
      </c>
      <c r="G1698" s="47">
        <v>0.22500000000000001</v>
      </c>
      <c r="H1698" s="47">
        <v>3.5000000000000003E-2</v>
      </c>
      <c r="I1698" s="47">
        <v>0</v>
      </c>
      <c r="J1698" s="47">
        <v>0</v>
      </c>
      <c r="K1698" s="47">
        <v>0</v>
      </c>
      <c r="L1698" s="47">
        <v>0.26</v>
      </c>
      <c r="M1698" s="47">
        <v>2</v>
      </c>
      <c r="N1698" s="47">
        <v>0.26</v>
      </c>
      <c r="O1698" s="47">
        <v>0</v>
      </c>
      <c r="P1698" s="38">
        <f t="shared" si="107"/>
        <v>0.61298076923076927</v>
      </c>
      <c r="R1698" s="38">
        <f t="shared" si="108"/>
        <v>0.61298076923076927</v>
      </c>
      <c r="S1698" s="38"/>
      <c r="T1698" s="47">
        <v>231007.45048670849</v>
      </c>
      <c r="U1698" s="47"/>
      <c r="V1698" s="47">
        <f t="shared" si="106"/>
        <v>231007.45048670849</v>
      </c>
      <c r="W1698" s="47">
        <f t="shared" si="109"/>
        <v>141603.12469738143</v>
      </c>
      <c r="Z1698" s="54"/>
    </row>
    <row r="1699" spans="5:26" x14ac:dyDescent="0.2">
      <c r="E1699" s="13">
        <v>28933</v>
      </c>
      <c r="F1699" s="13" t="s">
        <v>73</v>
      </c>
      <c r="G1699" s="47">
        <v>3.6999999999999998E-2</v>
      </c>
      <c r="H1699" s="47">
        <v>0.129</v>
      </c>
      <c r="I1699" s="47">
        <v>0</v>
      </c>
      <c r="J1699" s="47">
        <v>0</v>
      </c>
      <c r="K1699" s="47">
        <v>0</v>
      </c>
      <c r="L1699" s="47">
        <v>0.16600000000000001</v>
      </c>
      <c r="M1699" s="47">
        <v>2</v>
      </c>
      <c r="N1699" s="47">
        <v>0.16600000000000001</v>
      </c>
      <c r="O1699" s="47">
        <v>0</v>
      </c>
      <c r="P1699" s="38">
        <f t="shared" si="107"/>
        <v>0.43629518072289158</v>
      </c>
      <c r="R1699" s="38">
        <f t="shared" si="108"/>
        <v>0.43629518072289158</v>
      </c>
      <c r="S1699" s="38"/>
      <c r="T1699" s="47">
        <v>147489.3722338216</v>
      </c>
      <c r="U1699" s="47"/>
      <c r="V1699" s="47">
        <f t="shared" si="106"/>
        <v>147489.3722338216</v>
      </c>
      <c r="W1699" s="47">
        <f t="shared" si="109"/>
        <v>64348.902313461025</v>
      </c>
      <c r="Z1699" s="54"/>
    </row>
    <row r="1700" spans="5:26" x14ac:dyDescent="0.2">
      <c r="E1700" s="13">
        <v>28932</v>
      </c>
      <c r="F1700" s="13" t="s">
        <v>73</v>
      </c>
      <c r="G1700" s="47">
        <v>6.0000000000000001E-3</v>
      </c>
      <c r="H1700" s="47">
        <v>6.0000000000000001E-3</v>
      </c>
      <c r="I1700" s="47">
        <v>0</v>
      </c>
      <c r="J1700" s="47">
        <v>0</v>
      </c>
      <c r="K1700" s="47">
        <v>0</v>
      </c>
      <c r="L1700" s="47">
        <v>1.2E-2</v>
      </c>
      <c r="M1700" s="47">
        <v>2</v>
      </c>
      <c r="N1700" s="47">
        <v>1.2E-2</v>
      </c>
      <c r="O1700" s="47">
        <v>0</v>
      </c>
      <c r="P1700" s="38">
        <f t="shared" si="107"/>
        <v>0.51250000000000007</v>
      </c>
      <c r="R1700" s="38">
        <f t="shared" si="108"/>
        <v>0.51250000000000007</v>
      </c>
      <c r="S1700" s="38"/>
      <c r="T1700" s="47">
        <v>10661.882330155779</v>
      </c>
      <c r="U1700" s="47"/>
      <c r="V1700" s="47">
        <f t="shared" si="106"/>
        <v>10661.882330155779</v>
      </c>
      <c r="W1700" s="47">
        <f t="shared" si="109"/>
        <v>5464.2146942048375</v>
      </c>
      <c r="Z1700" s="54"/>
    </row>
    <row r="1701" spans="5:26" x14ac:dyDescent="0.2">
      <c r="E1701" s="13">
        <v>28931</v>
      </c>
      <c r="F1701" s="13" t="s">
        <v>73</v>
      </c>
      <c r="G1701" s="47">
        <v>0.39200000000000002</v>
      </c>
      <c r="H1701" s="47">
        <v>0.318</v>
      </c>
      <c r="I1701" s="47">
        <v>0.71199999999999997</v>
      </c>
      <c r="J1701" s="47">
        <v>0.20399999999999999</v>
      </c>
      <c r="K1701" s="47">
        <v>0.1</v>
      </c>
      <c r="L1701" s="47">
        <v>1.726</v>
      </c>
      <c r="M1701" s="47">
        <v>2</v>
      </c>
      <c r="N1701" s="47">
        <v>1.726</v>
      </c>
      <c r="O1701" s="47">
        <v>0</v>
      </c>
      <c r="P1701" s="38">
        <f t="shared" si="107"/>
        <v>0.30651796060254927</v>
      </c>
      <c r="R1701" s="38">
        <f t="shared" si="108"/>
        <v>0.30651796060254927</v>
      </c>
      <c r="S1701" s="38"/>
      <c r="T1701" s="47">
        <v>1533534.0751540726</v>
      </c>
      <c r="U1701" s="47"/>
      <c r="V1701" s="47">
        <f t="shared" si="106"/>
        <v>1533534.0751540726</v>
      </c>
      <c r="W1701" s="47">
        <f t="shared" si="109"/>
        <v>470055.73723074287</v>
      </c>
      <c r="Z1701" s="54"/>
    </row>
    <row r="1702" spans="5:26" x14ac:dyDescent="0.2">
      <c r="E1702" s="13">
        <v>28926</v>
      </c>
      <c r="F1702" s="13" t="s">
        <v>73</v>
      </c>
      <c r="G1702" s="47">
        <v>0</v>
      </c>
      <c r="H1702" s="47">
        <v>0</v>
      </c>
      <c r="I1702" s="47">
        <v>0</v>
      </c>
      <c r="J1702" s="47">
        <v>0</v>
      </c>
      <c r="K1702" s="47">
        <v>0</v>
      </c>
      <c r="L1702" s="47">
        <v>0</v>
      </c>
      <c r="M1702" s="47">
        <v>2</v>
      </c>
      <c r="N1702" s="47">
        <v>1.1459999999999999</v>
      </c>
      <c r="O1702" s="47">
        <v>1.1459999999999999</v>
      </c>
      <c r="P1702" s="38" t="str">
        <f t="shared" si="107"/>
        <v/>
      </c>
      <c r="R1702" s="38">
        <f t="shared" si="108"/>
        <v>0.1</v>
      </c>
      <c r="S1702" s="38"/>
      <c r="T1702" s="47">
        <v>1018209.7625298767</v>
      </c>
      <c r="U1702" s="47"/>
      <c r="V1702" s="47">
        <f t="shared" si="106"/>
        <v>1018209.7625298767</v>
      </c>
      <c r="W1702" s="47">
        <f t="shared" si="109"/>
        <v>101820.97625298768</v>
      </c>
      <c r="Z1702" s="54"/>
    </row>
    <row r="1703" spans="5:26" x14ac:dyDescent="0.2">
      <c r="E1703" s="13">
        <v>28925</v>
      </c>
      <c r="F1703" s="13" t="s">
        <v>73</v>
      </c>
      <c r="G1703" s="47">
        <v>0</v>
      </c>
      <c r="H1703" s="47">
        <v>0</v>
      </c>
      <c r="I1703" s="47">
        <v>0</v>
      </c>
      <c r="J1703" s="47">
        <v>0</v>
      </c>
      <c r="K1703" s="47">
        <v>0</v>
      </c>
      <c r="L1703" s="47">
        <v>0</v>
      </c>
      <c r="M1703" s="47">
        <v>2</v>
      </c>
      <c r="N1703" s="47">
        <v>2.73</v>
      </c>
      <c r="O1703" s="47">
        <v>2.73</v>
      </c>
      <c r="P1703" s="38" t="str">
        <f t="shared" si="107"/>
        <v/>
      </c>
      <c r="R1703" s="38">
        <f t="shared" si="108"/>
        <v>0.1</v>
      </c>
      <c r="S1703" s="38"/>
      <c r="T1703" s="47">
        <v>2425578.2301104395</v>
      </c>
      <c r="U1703" s="47"/>
      <c r="V1703" s="47">
        <f t="shared" si="106"/>
        <v>2425578.2301104395</v>
      </c>
      <c r="W1703" s="47">
        <f t="shared" si="109"/>
        <v>242557.82301104395</v>
      </c>
      <c r="Z1703" s="54"/>
    </row>
    <row r="1704" spans="5:26" x14ac:dyDescent="0.2">
      <c r="E1704" s="13">
        <v>28924</v>
      </c>
      <c r="F1704" s="13" t="s">
        <v>73</v>
      </c>
      <c r="G1704" s="47">
        <v>0</v>
      </c>
      <c r="H1704" s="47">
        <v>0</v>
      </c>
      <c r="I1704" s="47">
        <v>0</v>
      </c>
      <c r="J1704" s="47">
        <v>0</v>
      </c>
      <c r="K1704" s="47">
        <v>0</v>
      </c>
      <c r="L1704" s="47">
        <v>0</v>
      </c>
      <c r="M1704" s="47">
        <v>2</v>
      </c>
      <c r="N1704" s="47">
        <v>9.4E-2</v>
      </c>
      <c r="O1704" s="47">
        <v>9.4E-2</v>
      </c>
      <c r="P1704" s="38" t="str">
        <f t="shared" si="107"/>
        <v/>
      </c>
      <c r="R1704" s="38">
        <f t="shared" si="108"/>
        <v>0.1</v>
      </c>
      <c r="S1704" s="38"/>
      <c r="T1704" s="47">
        <v>83518.078252886917</v>
      </c>
      <c r="U1704" s="47"/>
      <c r="V1704" s="47">
        <f t="shared" si="106"/>
        <v>83518.078252886917</v>
      </c>
      <c r="W1704" s="47">
        <f t="shared" si="109"/>
        <v>8351.8078252886917</v>
      </c>
      <c r="Z1704" s="54"/>
    </row>
    <row r="1705" spans="5:26" x14ac:dyDescent="0.2">
      <c r="E1705" s="13">
        <v>28923</v>
      </c>
      <c r="F1705" s="13" t="s">
        <v>73</v>
      </c>
      <c r="G1705" s="47">
        <v>0.08</v>
      </c>
      <c r="H1705" s="47">
        <v>3.1E-2</v>
      </c>
      <c r="I1705" s="47">
        <v>3.1E-2</v>
      </c>
      <c r="J1705" s="47">
        <v>0</v>
      </c>
      <c r="K1705" s="47">
        <v>0</v>
      </c>
      <c r="L1705" s="47">
        <v>0.14200000000000002</v>
      </c>
      <c r="M1705" s="47">
        <v>2</v>
      </c>
      <c r="N1705" s="47">
        <v>0.152</v>
      </c>
      <c r="O1705" s="47">
        <v>9.9999999999999811E-3</v>
      </c>
      <c r="P1705" s="38">
        <f t="shared" si="107"/>
        <v>0.48626760563380278</v>
      </c>
      <c r="R1705" s="38">
        <f t="shared" si="108"/>
        <v>0.48626760563380278</v>
      </c>
      <c r="S1705" s="38"/>
      <c r="T1705" s="47">
        <v>135050.5095153065</v>
      </c>
      <c r="U1705" s="47"/>
      <c r="V1705" s="47">
        <f t="shared" si="106"/>
        <v>135050.5095153065</v>
      </c>
      <c r="W1705" s="47">
        <f t="shared" si="109"/>
        <v>65670.687901633195</v>
      </c>
      <c r="Z1705" s="54"/>
    </row>
    <row r="1706" spans="5:26" x14ac:dyDescent="0.2">
      <c r="E1706" s="13">
        <v>28922</v>
      </c>
      <c r="F1706" s="13" t="s">
        <v>73</v>
      </c>
      <c r="G1706" s="47">
        <v>0.16</v>
      </c>
      <c r="H1706" s="47">
        <v>0</v>
      </c>
      <c r="I1706" s="47">
        <v>0</v>
      </c>
      <c r="J1706" s="47">
        <v>0</v>
      </c>
      <c r="K1706" s="47">
        <v>0</v>
      </c>
      <c r="L1706" s="47">
        <v>0.16</v>
      </c>
      <c r="M1706" s="47">
        <v>2</v>
      </c>
      <c r="N1706" s="47">
        <v>0.16</v>
      </c>
      <c r="O1706" s="47">
        <v>0</v>
      </c>
      <c r="P1706" s="38">
        <f t="shared" si="107"/>
        <v>0.65</v>
      </c>
      <c r="R1706" s="38">
        <f t="shared" si="108"/>
        <v>0.65</v>
      </c>
      <c r="S1706" s="38"/>
      <c r="T1706" s="47">
        <v>142158.4310687437</v>
      </c>
      <c r="U1706" s="47"/>
      <c r="V1706" s="47">
        <f t="shared" si="106"/>
        <v>142158.4310687437</v>
      </c>
      <c r="W1706" s="47">
        <f t="shared" si="109"/>
        <v>92402.980194683405</v>
      </c>
      <c r="Z1706" s="54"/>
    </row>
    <row r="1707" spans="5:26" x14ac:dyDescent="0.2">
      <c r="E1707" s="13">
        <v>28920</v>
      </c>
      <c r="F1707" s="13" t="s">
        <v>73</v>
      </c>
      <c r="G1707" s="47">
        <v>1.95932</v>
      </c>
      <c r="H1707" s="47">
        <v>1.4910000000000001</v>
      </c>
      <c r="I1707" s="47">
        <v>0</v>
      </c>
      <c r="J1707" s="47">
        <v>0.1</v>
      </c>
      <c r="K1707" s="47">
        <v>0.1</v>
      </c>
      <c r="L1707" s="47">
        <v>3.6503200000000002</v>
      </c>
      <c r="M1707" s="47">
        <v>2</v>
      </c>
      <c r="N1707" s="47">
        <v>3.7959999999999998</v>
      </c>
      <c r="O1707" s="47">
        <v>0.14567999999999959</v>
      </c>
      <c r="P1707" s="38">
        <f t="shared" si="107"/>
        <v>0.50753988691402396</v>
      </c>
      <c r="R1707" s="38">
        <f t="shared" si="108"/>
        <v>0.50753988691402396</v>
      </c>
      <c r="S1707" s="38"/>
      <c r="T1707" s="47">
        <v>3372708.7771059442</v>
      </c>
      <c r="U1707" s="47"/>
      <c r="V1707" s="47">
        <f t="shared" si="106"/>
        <v>3372708.7771059442</v>
      </c>
      <c r="W1707" s="47">
        <f t="shared" si="109"/>
        <v>1711784.2313262869</v>
      </c>
      <c r="Z1707" s="54"/>
    </row>
    <row r="1708" spans="5:26" x14ac:dyDescent="0.2">
      <c r="E1708" s="13">
        <v>28919</v>
      </c>
      <c r="F1708" s="13" t="s">
        <v>73</v>
      </c>
      <c r="G1708" s="47">
        <v>1.546</v>
      </c>
      <c r="H1708" s="47">
        <v>0.34</v>
      </c>
      <c r="I1708" s="47">
        <v>0.40600000000000003</v>
      </c>
      <c r="J1708" s="47">
        <v>0.04</v>
      </c>
      <c r="K1708" s="47">
        <v>0</v>
      </c>
      <c r="L1708" s="47">
        <v>2.3320000000000003</v>
      </c>
      <c r="M1708" s="47">
        <v>2</v>
      </c>
      <c r="N1708" s="47">
        <v>2.3319999999999999</v>
      </c>
      <c r="O1708" s="47">
        <v>0</v>
      </c>
      <c r="P1708" s="38">
        <f t="shared" si="107"/>
        <v>0.5177744425385935</v>
      </c>
      <c r="R1708" s="38">
        <f t="shared" si="108"/>
        <v>0.5177744425385935</v>
      </c>
      <c r="S1708" s="38"/>
      <c r="T1708" s="47">
        <v>2071959.1328269388</v>
      </c>
      <c r="U1708" s="47"/>
      <c r="V1708" s="47">
        <f t="shared" si="106"/>
        <v>2071959.1328269388</v>
      </c>
      <c r="W1708" s="47">
        <f t="shared" si="109"/>
        <v>1072807.4849622159</v>
      </c>
      <c r="Z1708" s="54"/>
    </row>
    <row r="1709" spans="5:26" x14ac:dyDescent="0.2">
      <c r="E1709" s="13">
        <v>28918</v>
      </c>
      <c r="F1709" s="13" t="s">
        <v>73</v>
      </c>
      <c r="G1709" s="47">
        <v>1.028</v>
      </c>
      <c r="H1709" s="47">
        <v>0.19</v>
      </c>
      <c r="I1709" s="47">
        <v>0</v>
      </c>
      <c r="J1709" s="47">
        <v>0</v>
      </c>
      <c r="K1709" s="47">
        <v>0</v>
      </c>
      <c r="L1709" s="47">
        <v>1.218</v>
      </c>
      <c r="M1709" s="47">
        <v>2</v>
      </c>
      <c r="N1709" s="47">
        <v>1.218</v>
      </c>
      <c r="O1709" s="47">
        <v>0</v>
      </c>
      <c r="P1709" s="38">
        <f t="shared" si="107"/>
        <v>0.60710180623973731</v>
      </c>
      <c r="R1709" s="38">
        <f t="shared" si="108"/>
        <v>0.60710180623973731</v>
      </c>
      <c r="S1709" s="38"/>
      <c r="T1709" s="47">
        <v>1082181.0565108112</v>
      </c>
      <c r="U1709" s="47"/>
      <c r="V1709" s="47">
        <f t="shared" si="106"/>
        <v>1082181.0565108112</v>
      </c>
      <c r="W1709" s="47">
        <f t="shared" si="109"/>
        <v>656994.07408614072</v>
      </c>
      <c r="Z1709" s="54"/>
    </row>
    <row r="1710" spans="5:26" x14ac:dyDescent="0.2">
      <c r="E1710" s="13">
        <v>28917</v>
      </c>
      <c r="F1710" s="13" t="s">
        <v>73</v>
      </c>
      <c r="G1710" s="47">
        <v>5.3999999999999999E-2</v>
      </c>
      <c r="H1710" s="47">
        <v>0</v>
      </c>
      <c r="I1710" s="47">
        <v>0</v>
      </c>
      <c r="J1710" s="47">
        <v>0</v>
      </c>
      <c r="K1710" s="47">
        <v>0</v>
      </c>
      <c r="L1710" s="47">
        <v>5.3999999999999999E-2</v>
      </c>
      <c r="M1710" s="47">
        <v>2</v>
      </c>
      <c r="N1710" s="47">
        <v>5.3999999999999999E-2</v>
      </c>
      <c r="O1710" s="47">
        <v>0</v>
      </c>
      <c r="P1710" s="38">
        <f t="shared" si="107"/>
        <v>0.65</v>
      </c>
      <c r="R1710" s="38">
        <f t="shared" si="108"/>
        <v>0.65</v>
      </c>
      <c r="S1710" s="38"/>
      <c r="T1710" s="47">
        <v>47978.470485701</v>
      </c>
      <c r="U1710" s="47"/>
      <c r="V1710" s="47">
        <f t="shared" si="106"/>
        <v>47978.470485701</v>
      </c>
      <c r="W1710" s="47">
        <f t="shared" si="109"/>
        <v>31186.005815705652</v>
      </c>
      <c r="Z1710" s="54"/>
    </row>
    <row r="1711" spans="5:26" x14ac:dyDescent="0.2">
      <c r="E1711" s="13">
        <v>28916</v>
      </c>
      <c r="F1711" s="13" t="s">
        <v>73</v>
      </c>
      <c r="G1711" s="47">
        <v>0.05</v>
      </c>
      <c r="H1711" s="47">
        <v>0</v>
      </c>
      <c r="I1711" s="47">
        <v>0</v>
      </c>
      <c r="J1711" s="47">
        <v>0</v>
      </c>
      <c r="K1711" s="47">
        <v>0</v>
      </c>
      <c r="L1711" s="47">
        <v>0.05</v>
      </c>
      <c r="M1711" s="47">
        <v>2</v>
      </c>
      <c r="N1711" s="47">
        <v>0.05</v>
      </c>
      <c r="O1711" s="47">
        <v>0</v>
      </c>
      <c r="P1711" s="38">
        <f t="shared" si="107"/>
        <v>0.65</v>
      </c>
      <c r="R1711" s="38">
        <f t="shared" si="108"/>
        <v>0.65</v>
      </c>
      <c r="S1711" s="38"/>
      <c r="T1711" s="47">
        <v>44424.509708982412</v>
      </c>
      <c r="U1711" s="47"/>
      <c r="V1711" s="47">
        <f t="shared" si="106"/>
        <v>44424.509708982412</v>
      </c>
      <c r="W1711" s="47">
        <f t="shared" si="109"/>
        <v>28875.931310838569</v>
      </c>
      <c r="Z1711" s="54"/>
    </row>
    <row r="1712" spans="5:26" x14ac:dyDescent="0.2">
      <c r="E1712" s="13">
        <v>28915</v>
      </c>
      <c r="F1712" s="13" t="s">
        <v>73</v>
      </c>
      <c r="G1712" s="47">
        <v>0.90200000000000002</v>
      </c>
      <c r="H1712" s="47">
        <v>0.22</v>
      </c>
      <c r="I1712" s="47">
        <v>0</v>
      </c>
      <c r="J1712" s="47">
        <v>0</v>
      </c>
      <c r="K1712" s="47">
        <v>0</v>
      </c>
      <c r="L1712" s="47">
        <v>1.1220000000000001</v>
      </c>
      <c r="M1712" s="47">
        <v>2</v>
      </c>
      <c r="N1712" s="47">
        <v>1.1220000000000001</v>
      </c>
      <c r="O1712" s="47">
        <v>0</v>
      </c>
      <c r="P1712" s="38">
        <f t="shared" si="107"/>
        <v>0.59607843137254901</v>
      </c>
      <c r="R1712" s="38">
        <f t="shared" si="108"/>
        <v>0.59607843137254901</v>
      </c>
      <c r="S1712" s="38"/>
      <c r="T1712" s="47">
        <v>996885.99786956538</v>
      </c>
      <c r="U1712" s="47"/>
      <c r="V1712" s="47">
        <f t="shared" si="106"/>
        <v>996885.99786956538</v>
      </c>
      <c r="W1712" s="47">
        <f t="shared" si="109"/>
        <v>594222.24186734878</v>
      </c>
      <c r="Z1712" s="54"/>
    </row>
    <row r="1713" spans="5:26" x14ac:dyDescent="0.2">
      <c r="E1713" s="13">
        <v>28914</v>
      </c>
      <c r="F1713" s="13" t="s">
        <v>73</v>
      </c>
      <c r="G1713" s="47">
        <v>1.2E-2</v>
      </c>
      <c r="H1713" s="47">
        <v>0</v>
      </c>
      <c r="I1713" s="47">
        <v>0</v>
      </c>
      <c r="J1713" s="47">
        <v>0</v>
      </c>
      <c r="K1713" s="47">
        <v>0</v>
      </c>
      <c r="L1713" s="47">
        <v>1.2E-2</v>
      </c>
      <c r="M1713" s="47">
        <v>2</v>
      </c>
      <c r="N1713" s="47">
        <v>1.4E-2</v>
      </c>
      <c r="O1713" s="47">
        <v>2E-3</v>
      </c>
      <c r="P1713" s="38">
        <f t="shared" si="107"/>
        <v>0.65</v>
      </c>
      <c r="R1713" s="38">
        <f t="shared" si="108"/>
        <v>0.65</v>
      </c>
      <c r="S1713" s="38"/>
      <c r="T1713" s="47">
        <v>0</v>
      </c>
      <c r="U1713" s="47"/>
      <c r="V1713" s="47">
        <f t="shared" si="106"/>
        <v>0</v>
      </c>
      <c r="W1713" s="47">
        <f t="shared" si="109"/>
        <v>0</v>
      </c>
      <c r="Z1713" s="54"/>
    </row>
    <row r="1714" spans="5:26" x14ac:dyDescent="0.2">
      <c r="E1714" s="13">
        <v>28913</v>
      </c>
      <c r="F1714" s="13" t="s">
        <v>73</v>
      </c>
      <c r="G1714" s="47">
        <v>0.80300000000000005</v>
      </c>
      <c r="H1714" s="47">
        <v>0.05</v>
      </c>
      <c r="I1714" s="47">
        <v>9.5000000000000001E-2</v>
      </c>
      <c r="J1714" s="47">
        <v>0</v>
      </c>
      <c r="K1714" s="47">
        <v>0</v>
      </c>
      <c r="L1714" s="47">
        <v>0.94800000000000006</v>
      </c>
      <c r="M1714" s="47">
        <v>2</v>
      </c>
      <c r="N1714" s="47">
        <v>0.94799999999999995</v>
      </c>
      <c r="O1714" s="47">
        <v>0</v>
      </c>
      <c r="P1714" s="38">
        <f t="shared" si="107"/>
        <v>0.58789556962025324</v>
      </c>
      <c r="R1714" s="38">
        <f t="shared" si="108"/>
        <v>0.58789556962025324</v>
      </c>
      <c r="S1714" s="38"/>
      <c r="T1714" s="47">
        <v>0</v>
      </c>
      <c r="U1714" s="47"/>
      <c r="V1714" s="47">
        <f t="shared" si="106"/>
        <v>0</v>
      </c>
      <c r="W1714" s="47">
        <f t="shared" si="109"/>
        <v>0</v>
      </c>
      <c r="Z1714" s="54"/>
    </row>
    <row r="1715" spans="5:26" x14ac:dyDescent="0.2">
      <c r="E1715" s="13">
        <v>28911</v>
      </c>
      <c r="F1715" s="13" t="s">
        <v>73</v>
      </c>
      <c r="G1715" s="47">
        <v>1.52</v>
      </c>
      <c r="H1715" s="47">
        <v>0.14699999999999999</v>
      </c>
      <c r="I1715" s="47">
        <v>6.7000000000000004E-2</v>
      </c>
      <c r="J1715" s="47">
        <v>0.29399999999999998</v>
      </c>
      <c r="K1715" s="47">
        <v>0</v>
      </c>
      <c r="L1715" s="47">
        <v>2.028</v>
      </c>
      <c r="M1715" s="47">
        <v>2</v>
      </c>
      <c r="N1715" s="47">
        <v>2.10982</v>
      </c>
      <c r="O1715" s="47">
        <v>8.1820000000000004E-2</v>
      </c>
      <c r="P1715" s="38">
        <f t="shared" si="107"/>
        <v>0.53464003944773186</v>
      </c>
      <c r="R1715" s="38">
        <f t="shared" si="108"/>
        <v>0.53464003944773186</v>
      </c>
      <c r="S1715" s="38"/>
      <c r="T1715" s="47">
        <v>1874554.3814841053</v>
      </c>
      <c r="U1715" s="47"/>
      <c r="V1715" s="47">
        <f t="shared" si="106"/>
        <v>1874554.3814841053</v>
      </c>
      <c r="W1715" s="47">
        <f t="shared" si="109"/>
        <v>1002211.8284635807</v>
      </c>
      <c r="Z1715" s="54"/>
    </row>
    <row r="1716" spans="5:26" x14ac:dyDescent="0.2">
      <c r="E1716" s="13">
        <v>28908</v>
      </c>
      <c r="F1716" s="13" t="s">
        <v>73</v>
      </c>
      <c r="G1716" s="47">
        <v>0</v>
      </c>
      <c r="H1716" s="47">
        <v>0</v>
      </c>
      <c r="I1716" s="47">
        <v>0</v>
      </c>
      <c r="J1716" s="47">
        <v>0</v>
      </c>
      <c r="K1716" s="47">
        <v>0</v>
      </c>
      <c r="L1716" s="47">
        <v>0</v>
      </c>
      <c r="M1716" s="47">
        <v>2</v>
      </c>
      <c r="N1716" s="47">
        <v>0.156</v>
      </c>
      <c r="O1716" s="47">
        <v>0.156</v>
      </c>
      <c r="P1716" s="38" t="str">
        <f t="shared" si="107"/>
        <v/>
      </c>
      <c r="R1716" s="38">
        <f t="shared" si="108"/>
        <v>0.1</v>
      </c>
      <c r="S1716" s="38"/>
      <c r="T1716" s="47">
        <v>138604.47029202507</v>
      </c>
      <c r="U1716" s="47"/>
      <c r="V1716" s="47">
        <f t="shared" si="106"/>
        <v>138604.47029202507</v>
      </c>
      <c r="W1716" s="47">
        <f t="shared" si="109"/>
        <v>13860.447029202507</v>
      </c>
      <c r="Z1716" s="54"/>
    </row>
    <row r="1717" spans="5:26" x14ac:dyDescent="0.2">
      <c r="E1717" s="13">
        <v>28906</v>
      </c>
      <c r="F1717" s="13" t="s">
        <v>73</v>
      </c>
      <c r="G1717" s="47">
        <v>0.14099999999999999</v>
      </c>
      <c r="H1717" s="47">
        <v>0.41299999999999998</v>
      </c>
      <c r="I1717" s="47">
        <v>0</v>
      </c>
      <c r="J1717" s="47">
        <v>0</v>
      </c>
      <c r="K1717" s="47">
        <v>0</v>
      </c>
      <c r="L1717" s="47">
        <v>0.55399999999999994</v>
      </c>
      <c r="M1717" s="47">
        <v>2</v>
      </c>
      <c r="N1717" s="47">
        <v>0.55400000000000005</v>
      </c>
      <c r="O1717" s="47">
        <v>0</v>
      </c>
      <c r="P1717" s="38">
        <f t="shared" si="107"/>
        <v>0.44499097472924193</v>
      </c>
      <c r="R1717" s="38">
        <f t="shared" si="108"/>
        <v>0.44499097472924193</v>
      </c>
      <c r="S1717" s="38"/>
      <c r="T1717" s="47">
        <v>492223.56757552503</v>
      </c>
      <c r="U1717" s="47"/>
      <c r="V1717" s="47">
        <f t="shared" si="106"/>
        <v>492223.56757552503</v>
      </c>
      <c r="W1717" s="47">
        <f t="shared" si="109"/>
        <v>219035.04512013777</v>
      </c>
      <c r="Z1717" s="54"/>
    </row>
    <row r="1718" spans="5:26" x14ac:dyDescent="0.2">
      <c r="E1718" s="13">
        <v>28905</v>
      </c>
      <c r="F1718" s="13" t="s">
        <v>73</v>
      </c>
      <c r="G1718" s="47">
        <v>2.31454</v>
      </c>
      <c r="H1718" s="47">
        <v>0.78346000000000005</v>
      </c>
      <c r="I1718" s="47">
        <v>0</v>
      </c>
      <c r="J1718" s="47">
        <v>0</v>
      </c>
      <c r="K1718" s="47">
        <v>0</v>
      </c>
      <c r="L1718" s="47">
        <v>3.0979999999999999</v>
      </c>
      <c r="M1718" s="47">
        <v>2</v>
      </c>
      <c r="N1718" s="47">
        <v>3.0979999999999999</v>
      </c>
      <c r="O1718" s="47">
        <v>0</v>
      </c>
      <c r="P1718" s="38">
        <f t="shared" si="107"/>
        <v>0.58045464816010339</v>
      </c>
      <c r="R1718" s="38">
        <f t="shared" si="108"/>
        <v>0.58045464816010339</v>
      </c>
      <c r="S1718" s="38"/>
      <c r="T1718" s="47">
        <v>2752542.6215685494</v>
      </c>
      <c r="U1718" s="47"/>
      <c r="V1718" s="47">
        <f t="shared" si="106"/>
        <v>2752542.6215685494</v>
      </c>
      <c r="W1718" s="47">
        <f t="shared" si="109"/>
        <v>1597726.1589482611</v>
      </c>
      <c r="Z1718" s="54"/>
    </row>
    <row r="1719" spans="5:26" x14ac:dyDescent="0.2">
      <c r="E1719" s="13">
        <v>28904</v>
      </c>
      <c r="F1719" s="13" t="s">
        <v>73</v>
      </c>
      <c r="G1719" s="47">
        <v>2.1999999999999999E-2</v>
      </c>
      <c r="H1719" s="47">
        <v>0</v>
      </c>
      <c r="I1719" s="47">
        <v>0</v>
      </c>
      <c r="J1719" s="47">
        <v>0</v>
      </c>
      <c r="K1719" s="47">
        <v>0</v>
      </c>
      <c r="L1719" s="47">
        <v>2.1999999999999999E-2</v>
      </c>
      <c r="M1719" s="47">
        <v>2</v>
      </c>
      <c r="N1719" s="47">
        <v>2.1999999999999999E-2</v>
      </c>
      <c r="O1719" s="47">
        <v>0</v>
      </c>
      <c r="P1719" s="38">
        <f t="shared" si="107"/>
        <v>0.65</v>
      </c>
      <c r="R1719" s="38">
        <f t="shared" si="108"/>
        <v>0.65</v>
      </c>
      <c r="S1719" s="38"/>
      <c r="T1719" s="47">
        <v>0</v>
      </c>
      <c r="U1719" s="47"/>
      <c r="V1719" s="47">
        <f t="shared" si="106"/>
        <v>0</v>
      </c>
      <c r="W1719" s="47">
        <f t="shared" si="109"/>
        <v>0</v>
      </c>
      <c r="Z1719" s="54"/>
    </row>
    <row r="1720" spans="5:26" x14ac:dyDescent="0.2">
      <c r="E1720" s="13">
        <v>28903</v>
      </c>
      <c r="F1720" s="13" t="s">
        <v>73</v>
      </c>
      <c r="G1720" s="47">
        <v>3.4000000000000002E-2</v>
      </c>
      <c r="H1720" s="47">
        <v>0</v>
      </c>
      <c r="I1720" s="47">
        <v>0</v>
      </c>
      <c r="J1720" s="47">
        <v>0</v>
      </c>
      <c r="K1720" s="47">
        <v>0</v>
      </c>
      <c r="L1720" s="47">
        <v>3.4000000000000002E-2</v>
      </c>
      <c r="M1720" s="47">
        <v>2</v>
      </c>
      <c r="N1720" s="47">
        <v>3.4000000000000002E-2</v>
      </c>
      <c r="O1720" s="47">
        <v>0</v>
      </c>
      <c r="P1720" s="38">
        <f t="shared" si="107"/>
        <v>0.65</v>
      </c>
      <c r="R1720" s="38">
        <f t="shared" si="108"/>
        <v>0.65</v>
      </c>
      <c r="S1720" s="38"/>
      <c r="T1720" s="47">
        <v>0</v>
      </c>
      <c r="U1720" s="47"/>
      <c r="V1720" s="47">
        <f t="shared" si="106"/>
        <v>0</v>
      </c>
      <c r="W1720" s="47">
        <f t="shared" si="109"/>
        <v>0</v>
      </c>
      <c r="Z1720" s="54"/>
    </row>
    <row r="1721" spans="5:26" x14ac:dyDescent="0.2">
      <c r="E1721" s="13">
        <v>28902</v>
      </c>
      <c r="F1721" s="13" t="s">
        <v>73</v>
      </c>
      <c r="G1721" s="47">
        <v>8.7999999999999995E-2</v>
      </c>
      <c r="H1721" s="47">
        <v>0.01</v>
      </c>
      <c r="I1721" s="47">
        <v>0</v>
      </c>
      <c r="J1721" s="47">
        <v>0</v>
      </c>
      <c r="K1721" s="47">
        <v>0</v>
      </c>
      <c r="L1721" s="47">
        <v>9.799999999999999E-2</v>
      </c>
      <c r="M1721" s="47">
        <v>2</v>
      </c>
      <c r="N1721" s="47">
        <v>9.8000000000000004E-2</v>
      </c>
      <c r="O1721" s="47">
        <v>0</v>
      </c>
      <c r="P1721" s="38">
        <f t="shared" si="107"/>
        <v>0.62193877551020416</v>
      </c>
      <c r="R1721" s="38">
        <f t="shared" si="108"/>
        <v>0.62193877551020416</v>
      </c>
      <c r="S1721" s="38"/>
      <c r="T1721" s="47">
        <v>0</v>
      </c>
      <c r="U1721" s="47"/>
      <c r="V1721" s="47">
        <f t="shared" si="106"/>
        <v>0</v>
      </c>
      <c r="W1721" s="47">
        <f t="shared" si="109"/>
        <v>0</v>
      </c>
      <c r="Z1721" s="54"/>
    </row>
    <row r="1722" spans="5:26" x14ac:dyDescent="0.2">
      <c r="E1722" s="13">
        <v>28897</v>
      </c>
      <c r="F1722" s="13" t="s">
        <v>73</v>
      </c>
      <c r="G1722" s="47">
        <v>0.158</v>
      </c>
      <c r="H1722" s="47">
        <v>0</v>
      </c>
      <c r="I1722" s="47">
        <v>0</v>
      </c>
      <c r="J1722" s="47">
        <v>0</v>
      </c>
      <c r="K1722" s="47">
        <v>0</v>
      </c>
      <c r="L1722" s="47">
        <v>0.158</v>
      </c>
      <c r="M1722" s="47">
        <v>2</v>
      </c>
      <c r="N1722" s="47">
        <v>0.158</v>
      </c>
      <c r="O1722" s="47">
        <v>0</v>
      </c>
      <c r="P1722" s="38">
        <f t="shared" si="107"/>
        <v>0.65</v>
      </c>
      <c r="R1722" s="38">
        <f t="shared" si="108"/>
        <v>0.65</v>
      </c>
      <c r="S1722" s="38"/>
      <c r="T1722" s="47">
        <v>0</v>
      </c>
      <c r="U1722" s="47"/>
      <c r="V1722" s="47">
        <f t="shared" si="106"/>
        <v>0</v>
      </c>
      <c r="W1722" s="47">
        <f t="shared" si="109"/>
        <v>0</v>
      </c>
      <c r="Z1722" s="54"/>
    </row>
    <row r="1723" spans="5:26" x14ac:dyDescent="0.2">
      <c r="E1723" s="13">
        <v>28895</v>
      </c>
      <c r="F1723" s="13" t="s">
        <v>73</v>
      </c>
      <c r="G1723" s="47">
        <v>19.885000000000002</v>
      </c>
      <c r="H1723" s="47">
        <v>5.548</v>
      </c>
      <c r="I1723" s="47">
        <v>1.637</v>
      </c>
      <c r="J1723" s="47">
        <v>0</v>
      </c>
      <c r="K1723" s="47">
        <v>0</v>
      </c>
      <c r="L1723" s="47">
        <v>27.07</v>
      </c>
      <c r="M1723" s="47">
        <v>2</v>
      </c>
      <c r="N1723" s="47">
        <v>27.07</v>
      </c>
      <c r="O1723" s="47">
        <v>0</v>
      </c>
      <c r="P1723" s="38">
        <f t="shared" si="107"/>
        <v>0.56491411156261551</v>
      </c>
      <c r="R1723" s="38">
        <f t="shared" si="108"/>
        <v>0.56491411156261551</v>
      </c>
      <c r="S1723" s="38"/>
      <c r="T1723" s="47">
        <v>24051429.556443073</v>
      </c>
      <c r="U1723" s="47"/>
      <c r="V1723" s="47">
        <f t="shared" si="106"/>
        <v>24051429.556443073</v>
      </c>
      <c r="W1723" s="47">
        <f t="shared" si="109"/>
        <v>13586991.95968887</v>
      </c>
      <c r="Z1723" s="54"/>
    </row>
    <row r="1724" spans="5:26" x14ac:dyDescent="0.2">
      <c r="E1724" s="13">
        <v>28894</v>
      </c>
      <c r="F1724" s="13" t="s">
        <v>73</v>
      </c>
      <c r="G1724" s="47">
        <v>0.44</v>
      </c>
      <c r="H1724" s="47">
        <v>2.1179999999999999</v>
      </c>
      <c r="I1724" s="47">
        <v>0</v>
      </c>
      <c r="J1724" s="47">
        <v>0</v>
      </c>
      <c r="K1724" s="47">
        <v>0</v>
      </c>
      <c r="L1724" s="47">
        <v>2.5579999999999998</v>
      </c>
      <c r="M1724" s="47">
        <v>2</v>
      </c>
      <c r="N1724" s="47">
        <v>2.5579999999999998</v>
      </c>
      <c r="O1724" s="47">
        <v>0</v>
      </c>
      <c r="P1724" s="38">
        <f t="shared" si="107"/>
        <v>0.42230258014073496</v>
      </c>
      <c r="R1724" s="38">
        <f t="shared" si="108"/>
        <v>0.42230258014073496</v>
      </c>
      <c r="S1724" s="38"/>
      <c r="T1724" s="47">
        <v>2272757.91671154</v>
      </c>
      <c r="U1724" s="47"/>
      <c r="V1724" s="47">
        <f t="shared" si="106"/>
        <v>2272757.91671154</v>
      </c>
      <c r="W1724" s="47">
        <f t="shared" si="109"/>
        <v>959791.53226256499</v>
      </c>
      <c r="Z1724" s="54"/>
    </row>
    <row r="1725" spans="5:26" x14ac:dyDescent="0.2">
      <c r="E1725" s="13">
        <v>28893</v>
      </c>
      <c r="F1725" s="13" t="s">
        <v>73</v>
      </c>
      <c r="G1725" s="47">
        <v>10.172000000000001</v>
      </c>
      <c r="H1725" s="47">
        <v>7.9779999999999998</v>
      </c>
      <c r="I1725" s="47">
        <v>0.93</v>
      </c>
      <c r="J1725" s="47">
        <v>0</v>
      </c>
      <c r="K1725" s="47">
        <v>0</v>
      </c>
      <c r="L1725" s="47">
        <v>19.079999999999998</v>
      </c>
      <c r="M1725" s="47">
        <v>2</v>
      </c>
      <c r="N1725" s="47">
        <v>19.079999999999998</v>
      </c>
      <c r="O1725" s="47">
        <v>0</v>
      </c>
      <c r="P1725" s="38">
        <f t="shared" si="107"/>
        <v>0.51186058700209658</v>
      </c>
      <c r="R1725" s="38">
        <f t="shared" si="108"/>
        <v>0.51186058700209658</v>
      </c>
      <c r="S1725" s="38"/>
      <c r="T1725" s="47">
        <v>16952392.904947687</v>
      </c>
      <c r="U1725" s="47"/>
      <c r="V1725" s="47">
        <f t="shared" si="106"/>
        <v>16952392.904947687</v>
      </c>
      <c r="W1725" s="47">
        <f t="shared" si="109"/>
        <v>8677261.7834166996</v>
      </c>
      <c r="Z1725" s="54"/>
    </row>
    <row r="1726" spans="5:26" x14ac:dyDescent="0.2">
      <c r="E1726" s="13">
        <v>28892</v>
      </c>
      <c r="F1726" s="13" t="s">
        <v>73</v>
      </c>
      <c r="G1726" s="47">
        <v>0.60399999999999998</v>
      </c>
      <c r="H1726" s="47">
        <v>0.41399999999999998</v>
      </c>
      <c r="I1726" s="47">
        <v>0</v>
      </c>
      <c r="J1726" s="47">
        <v>0</v>
      </c>
      <c r="K1726" s="47">
        <v>0</v>
      </c>
      <c r="L1726" s="47">
        <v>1.018</v>
      </c>
      <c r="M1726" s="47">
        <v>2</v>
      </c>
      <c r="N1726" s="47">
        <v>1.018</v>
      </c>
      <c r="O1726" s="47">
        <v>0</v>
      </c>
      <c r="P1726" s="38">
        <f t="shared" si="107"/>
        <v>0.5381630648330058</v>
      </c>
      <c r="R1726" s="38">
        <f t="shared" si="108"/>
        <v>0.5381630648330058</v>
      </c>
      <c r="S1726" s="38"/>
      <c r="T1726" s="47">
        <v>904483.01767488173</v>
      </c>
      <c r="U1726" s="47"/>
      <c r="V1726" s="47">
        <f t="shared" si="106"/>
        <v>904483.01767488173</v>
      </c>
      <c r="W1726" s="47">
        <f t="shared" si="109"/>
        <v>486759.35288132011</v>
      </c>
      <c r="Z1726" s="54"/>
    </row>
    <row r="1727" spans="5:26" x14ac:dyDescent="0.2">
      <c r="E1727" s="13">
        <v>28891</v>
      </c>
      <c r="F1727" s="13" t="s">
        <v>73</v>
      </c>
      <c r="G1727" s="47">
        <v>2.1999999999999999E-2</v>
      </c>
      <c r="H1727" s="47">
        <v>0</v>
      </c>
      <c r="I1727" s="47">
        <v>0</v>
      </c>
      <c r="J1727" s="47">
        <v>0</v>
      </c>
      <c r="K1727" s="47">
        <v>0</v>
      </c>
      <c r="L1727" s="47">
        <v>2.1999999999999999E-2</v>
      </c>
      <c r="M1727" s="47">
        <v>2</v>
      </c>
      <c r="N1727" s="47">
        <v>2.1999999999999999E-2</v>
      </c>
      <c r="O1727" s="47">
        <v>0</v>
      </c>
      <c r="P1727" s="38">
        <f t="shared" si="107"/>
        <v>0.65</v>
      </c>
      <c r="R1727" s="38">
        <f t="shared" si="108"/>
        <v>0.65</v>
      </c>
      <c r="S1727" s="38"/>
      <c r="T1727" s="47">
        <v>19546.78427195226</v>
      </c>
      <c r="U1727" s="47"/>
      <c r="V1727" s="47">
        <f t="shared" si="106"/>
        <v>19546.78427195226</v>
      </c>
      <c r="W1727" s="47">
        <f t="shared" si="109"/>
        <v>12705.409776768969</v>
      </c>
      <c r="Z1727" s="54"/>
    </row>
    <row r="1728" spans="5:26" x14ac:dyDescent="0.2">
      <c r="E1728" s="13">
        <v>28890</v>
      </c>
      <c r="F1728" s="13" t="s">
        <v>73</v>
      </c>
      <c r="G1728" s="47">
        <v>0.21199999999999999</v>
      </c>
      <c r="H1728" s="47">
        <v>0</v>
      </c>
      <c r="I1728" s="47">
        <v>0</v>
      </c>
      <c r="J1728" s="47">
        <v>0</v>
      </c>
      <c r="K1728" s="47">
        <v>0</v>
      </c>
      <c r="L1728" s="47">
        <v>0.21199999999999999</v>
      </c>
      <c r="M1728" s="47">
        <v>2</v>
      </c>
      <c r="N1728" s="47">
        <v>0.21199999999999999</v>
      </c>
      <c r="O1728" s="47">
        <v>0</v>
      </c>
      <c r="P1728" s="38">
        <f t="shared" si="107"/>
        <v>0.65</v>
      </c>
      <c r="R1728" s="38">
        <f t="shared" si="108"/>
        <v>0.65</v>
      </c>
      <c r="S1728" s="38"/>
      <c r="T1728" s="47">
        <v>188359.92116608535</v>
      </c>
      <c r="U1728" s="47"/>
      <c r="V1728" s="47">
        <f t="shared" si="106"/>
        <v>188359.92116608535</v>
      </c>
      <c r="W1728" s="47">
        <f t="shared" si="109"/>
        <v>122433.94875795548</v>
      </c>
      <c r="Z1728" s="54"/>
    </row>
    <row r="1729" spans="5:26" x14ac:dyDescent="0.2">
      <c r="E1729" s="13">
        <v>28889</v>
      </c>
      <c r="F1729" s="13" t="s">
        <v>73</v>
      </c>
      <c r="G1729" s="47">
        <v>1.6040000000000001</v>
      </c>
      <c r="H1729" s="47">
        <v>0</v>
      </c>
      <c r="I1729" s="47">
        <v>0</v>
      </c>
      <c r="J1729" s="47">
        <v>0</v>
      </c>
      <c r="K1729" s="47">
        <v>0</v>
      </c>
      <c r="L1729" s="47">
        <v>1.6040000000000001</v>
      </c>
      <c r="M1729" s="47">
        <v>2</v>
      </c>
      <c r="N1729" s="47">
        <v>1.6040000000000001</v>
      </c>
      <c r="O1729" s="47">
        <v>0</v>
      </c>
      <c r="P1729" s="38">
        <f t="shared" si="107"/>
        <v>0.65000000000000013</v>
      </c>
      <c r="R1729" s="38">
        <f t="shared" si="108"/>
        <v>0.65000000000000013</v>
      </c>
      <c r="S1729" s="38"/>
      <c r="T1729" s="47">
        <v>1425138.2714641558</v>
      </c>
      <c r="U1729" s="47"/>
      <c r="V1729" s="47">
        <f t="shared" si="106"/>
        <v>1425138.2714641558</v>
      </c>
      <c r="W1729" s="47">
        <f t="shared" si="109"/>
        <v>926339.87645170139</v>
      </c>
      <c r="Z1729" s="54"/>
    </row>
    <row r="1730" spans="5:26" x14ac:dyDescent="0.2">
      <c r="E1730" s="13">
        <v>28888</v>
      </c>
      <c r="F1730" s="13" t="s">
        <v>73</v>
      </c>
      <c r="G1730" s="47">
        <v>0.20599999999999999</v>
      </c>
      <c r="H1730" s="47">
        <v>0</v>
      </c>
      <c r="I1730" s="47">
        <v>0</v>
      </c>
      <c r="J1730" s="47">
        <v>0</v>
      </c>
      <c r="K1730" s="47">
        <v>0</v>
      </c>
      <c r="L1730" s="47">
        <v>0.20599999999999999</v>
      </c>
      <c r="M1730" s="47">
        <v>2</v>
      </c>
      <c r="N1730" s="47">
        <v>0.20599999999999999</v>
      </c>
      <c r="O1730" s="47">
        <v>0</v>
      </c>
      <c r="P1730" s="38">
        <f t="shared" si="107"/>
        <v>0.65</v>
      </c>
      <c r="R1730" s="38">
        <f t="shared" si="108"/>
        <v>0.65</v>
      </c>
      <c r="S1730" s="38"/>
      <c r="T1730" s="47">
        <v>183028.9800010075</v>
      </c>
      <c r="U1730" s="47"/>
      <c r="V1730" s="47">
        <f t="shared" si="106"/>
        <v>183028.9800010075</v>
      </c>
      <c r="W1730" s="47">
        <f t="shared" si="109"/>
        <v>118968.83700065488</v>
      </c>
      <c r="Z1730" s="54"/>
    </row>
    <row r="1731" spans="5:26" x14ac:dyDescent="0.2">
      <c r="E1731" s="13">
        <v>28887</v>
      </c>
      <c r="F1731" s="13" t="s">
        <v>73</v>
      </c>
      <c r="G1731" s="47">
        <v>2.278</v>
      </c>
      <c r="H1731" s="47">
        <v>0.28000000000000003</v>
      </c>
      <c r="I1731" s="47">
        <v>0</v>
      </c>
      <c r="J1731" s="47">
        <v>0</v>
      </c>
      <c r="K1731" s="47">
        <v>0</v>
      </c>
      <c r="L1731" s="47">
        <v>2.5579999999999998</v>
      </c>
      <c r="M1731" s="47">
        <v>2</v>
      </c>
      <c r="N1731" s="47">
        <v>2.5579999999999998</v>
      </c>
      <c r="O1731" s="47">
        <v>0</v>
      </c>
      <c r="P1731" s="38">
        <f t="shared" si="107"/>
        <v>0.61989835809225968</v>
      </c>
      <c r="R1731" s="38">
        <f t="shared" si="108"/>
        <v>0.61989835809225968</v>
      </c>
      <c r="S1731" s="38"/>
      <c r="T1731" s="47">
        <v>1887153.1724375724</v>
      </c>
      <c r="U1731" s="47"/>
      <c r="V1731" s="47">
        <f t="shared" si="106"/>
        <v>1887153.1724375724</v>
      </c>
      <c r="W1731" s="47">
        <f t="shared" si="109"/>
        <v>1169843.1530626502</v>
      </c>
      <c r="Z1731" s="54"/>
    </row>
    <row r="1732" spans="5:26" x14ac:dyDescent="0.2">
      <c r="E1732" s="13">
        <v>28883</v>
      </c>
      <c r="F1732" s="13" t="s">
        <v>73</v>
      </c>
      <c r="G1732" s="47">
        <v>3.1E-2</v>
      </c>
      <c r="H1732" s="47">
        <v>0</v>
      </c>
      <c r="I1732" s="47">
        <v>0</v>
      </c>
      <c r="J1732" s="47">
        <v>0</v>
      </c>
      <c r="K1732" s="47">
        <v>0</v>
      </c>
      <c r="L1732" s="47">
        <v>3.1E-2</v>
      </c>
      <c r="M1732" s="47">
        <v>2</v>
      </c>
      <c r="N1732" s="47">
        <v>3.5999999999999997E-2</v>
      </c>
      <c r="O1732" s="47">
        <v>4.9999999999999975E-3</v>
      </c>
      <c r="P1732" s="38">
        <f t="shared" si="107"/>
        <v>0.65</v>
      </c>
      <c r="R1732" s="38">
        <f t="shared" si="108"/>
        <v>0.65</v>
      </c>
      <c r="S1732" s="38"/>
      <c r="T1732" s="47">
        <v>31985.646990467325</v>
      </c>
      <c r="U1732" s="47"/>
      <c r="V1732" s="47">
        <f t="shared" si="106"/>
        <v>31985.646990467325</v>
      </c>
      <c r="W1732" s="47">
        <f t="shared" si="109"/>
        <v>20790.670543803761</v>
      </c>
      <c r="Z1732" s="54"/>
    </row>
    <row r="1733" spans="5:26" x14ac:dyDescent="0.2">
      <c r="E1733" s="13">
        <v>28882</v>
      </c>
      <c r="F1733" s="13" t="s">
        <v>73</v>
      </c>
      <c r="G1733" s="47">
        <v>0.82264000000000004</v>
      </c>
      <c r="H1733" s="47">
        <v>0.84499999999999997</v>
      </c>
      <c r="I1733" s="47">
        <v>0</v>
      </c>
      <c r="J1733" s="47">
        <v>0</v>
      </c>
      <c r="K1733" s="47">
        <v>0</v>
      </c>
      <c r="L1733" s="47">
        <v>1.66764</v>
      </c>
      <c r="M1733" s="47">
        <v>2</v>
      </c>
      <c r="N1733" s="47">
        <v>1.8280000000000001</v>
      </c>
      <c r="O1733" s="47">
        <v>0.16036000000000006</v>
      </c>
      <c r="P1733" s="38">
        <f t="shared" si="107"/>
        <v>0.51065637667602126</v>
      </c>
      <c r="R1733" s="38">
        <f t="shared" si="108"/>
        <v>0.51065637667602126</v>
      </c>
      <c r="S1733" s="38"/>
      <c r="T1733" s="47">
        <v>888490.19417964807</v>
      </c>
      <c r="U1733" s="47"/>
      <c r="V1733" s="47">
        <f t="shared" si="106"/>
        <v>888490.19417964807</v>
      </c>
      <c r="W1733" s="47">
        <f t="shared" si="109"/>
        <v>453713.18327195366</v>
      </c>
      <c r="Z1733" s="54"/>
    </row>
    <row r="1734" spans="5:26" x14ac:dyDescent="0.2">
      <c r="E1734" s="13">
        <v>28880</v>
      </c>
      <c r="F1734" s="13" t="s">
        <v>73</v>
      </c>
      <c r="G1734" s="47">
        <v>0</v>
      </c>
      <c r="H1734" s="47">
        <v>0</v>
      </c>
      <c r="I1734" s="47">
        <v>0</v>
      </c>
      <c r="J1734" s="47">
        <v>0</v>
      </c>
      <c r="K1734" s="47">
        <v>0</v>
      </c>
      <c r="L1734" s="47">
        <v>0</v>
      </c>
      <c r="M1734" s="47">
        <v>2</v>
      </c>
      <c r="N1734" s="47">
        <v>4.3999999999999997E-2</v>
      </c>
      <c r="O1734" s="47">
        <v>4.3999999999999997E-2</v>
      </c>
      <c r="P1734" s="38" t="str">
        <f t="shared" si="107"/>
        <v/>
      </c>
      <c r="R1734" s="38">
        <f t="shared" si="108"/>
        <v>0.1</v>
      </c>
      <c r="S1734" s="38"/>
      <c r="T1734" s="47">
        <v>32577.973786587092</v>
      </c>
      <c r="U1734" s="47"/>
      <c r="V1734" s="47">
        <f t="shared" si="106"/>
        <v>32577.973786587092</v>
      </c>
      <c r="W1734" s="47">
        <f t="shared" si="109"/>
        <v>3257.7973786587095</v>
      </c>
      <c r="Z1734" s="54"/>
    </row>
    <row r="1735" spans="5:26" x14ac:dyDescent="0.2">
      <c r="E1735" s="13">
        <v>28877</v>
      </c>
      <c r="F1735" s="13" t="s">
        <v>73</v>
      </c>
      <c r="G1735" s="47">
        <v>0</v>
      </c>
      <c r="H1735" s="47">
        <v>0</v>
      </c>
      <c r="I1735" s="47">
        <v>0</v>
      </c>
      <c r="J1735" s="47">
        <v>0</v>
      </c>
      <c r="K1735" s="47">
        <v>0</v>
      </c>
      <c r="L1735" s="47">
        <v>0</v>
      </c>
      <c r="M1735" s="47">
        <v>2</v>
      </c>
      <c r="N1735" s="47">
        <v>0.214</v>
      </c>
      <c r="O1735" s="47">
        <v>0.214</v>
      </c>
      <c r="P1735" s="38" t="str">
        <f t="shared" si="107"/>
        <v/>
      </c>
      <c r="R1735" s="38">
        <f t="shared" si="108"/>
        <v>0.1</v>
      </c>
      <c r="S1735" s="38"/>
      <c r="T1735" s="47">
        <v>190136.90155444469</v>
      </c>
      <c r="U1735" s="47"/>
      <c r="V1735" s="47">
        <f t="shared" si="106"/>
        <v>190136.90155444469</v>
      </c>
      <c r="W1735" s="47">
        <f t="shared" si="109"/>
        <v>19013.69015544447</v>
      </c>
      <c r="Z1735" s="54"/>
    </row>
    <row r="1736" spans="5:26" x14ac:dyDescent="0.2">
      <c r="E1736" s="13">
        <v>28875</v>
      </c>
      <c r="F1736" s="13" t="s">
        <v>73</v>
      </c>
      <c r="G1736" s="47">
        <v>0</v>
      </c>
      <c r="H1736" s="47">
        <v>0</v>
      </c>
      <c r="I1736" s="47">
        <v>0</v>
      </c>
      <c r="J1736" s="47">
        <v>0</v>
      </c>
      <c r="K1736" s="47">
        <v>0</v>
      </c>
      <c r="L1736" s="47">
        <v>0</v>
      </c>
      <c r="M1736" s="47">
        <v>2</v>
      </c>
      <c r="N1736" s="47">
        <v>0.66</v>
      </c>
      <c r="O1736" s="47">
        <v>0.66</v>
      </c>
      <c r="P1736" s="38" t="str">
        <f t="shared" si="107"/>
        <v/>
      </c>
      <c r="R1736" s="38">
        <f t="shared" si="108"/>
        <v>0.1</v>
      </c>
      <c r="S1736" s="38"/>
      <c r="T1736" s="47">
        <v>586403.52815856773</v>
      </c>
      <c r="U1736" s="47"/>
      <c r="V1736" s="47">
        <f t="shared" si="106"/>
        <v>586403.52815856773</v>
      </c>
      <c r="W1736" s="47">
        <f t="shared" si="109"/>
        <v>58640.352815856779</v>
      </c>
      <c r="Z1736" s="54"/>
    </row>
    <row r="1737" spans="5:26" x14ac:dyDescent="0.2">
      <c r="E1737" s="13">
        <v>28873</v>
      </c>
      <c r="F1737" s="13" t="s">
        <v>73</v>
      </c>
      <c r="G1737" s="47">
        <v>0</v>
      </c>
      <c r="H1737" s="47">
        <v>0</v>
      </c>
      <c r="I1737" s="47">
        <v>0</v>
      </c>
      <c r="J1737" s="47">
        <v>0</v>
      </c>
      <c r="K1737" s="47">
        <v>0</v>
      </c>
      <c r="L1737" s="47">
        <v>0</v>
      </c>
      <c r="M1737" s="47">
        <v>2</v>
      </c>
      <c r="N1737" s="47">
        <v>0.78900000000000003</v>
      </c>
      <c r="O1737" s="47">
        <v>0.78900000000000003</v>
      </c>
      <c r="P1737" s="38" t="str">
        <f t="shared" si="107"/>
        <v/>
      </c>
      <c r="R1737" s="38">
        <f t="shared" si="108"/>
        <v>0.1</v>
      </c>
      <c r="S1737" s="38"/>
      <c r="T1737" s="47">
        <v>701018.76320774225</v>
      </c>
      <c r="U1737" s="47"/>
      <c r="V1737" s="47">
        <f t="shared" si="106"/>
        <v>701018.76320774225</v>
      </c>
      <c r="W1737" s="47">
        <f t="shared" si="109"/>
        <v>70101.87632077423</v>
      </c>
      <c r="Z1737" s="54"/>
    </row>
    <row r="1738" spans="5:26" x14ac:dyDescent="0.2">
      <c r="E1738" s="13">
        <v>28870</v>
      </c>
      <c r="F1738" s="13" t="s">
        <v>73</v>
      </c>
      <c r="G1738" s="47">
        <v>0</v>
      </c>
      <c r="H1738" s="47">
        <v>0</v>
      </c>
      <c r="I1738" s="47">
        <v>0</v>
      </c>
      <c r="J1738" s="47">
        <v>0</v>
      </c>
      <c r="K1738" s="47">
        <v>0</v>
      </c>
      <c r="L1738" s="47">
        <v>0</v>
      </c>
      <c r="M1738" s="47">
        <v>2</v>
      </c>
      <c r="N1738" s="47">
        <v>0.03</v>
      </c>
      <c r="O1738" s="47">
        <v>0.03</v>
      </c>
      <c r="P1738" s="38" t="str">
        <f t="shared" si="107"/>
        <v/>
      </c>
      <c r="R1738" s="38">
        <f t="shared" si="108"/>
        <v>0.1</v>
      </c>
      <c r="S1738" s="38"/>
      <c r="T1738" s="47">
        <v>26654.705825389443</v>
      </c>
      <c r="U1738" s="47"/>
      <c r="V1738" s="47">
        <f t="shared" si="106"/>
        <v>26654.705825389443</v>
      </c>
      <c r="W1738" s="47">
        <f t="shared" si="109"/>
        <v>2665.4705825389447</v>
      </c>
      <c r="Z1738" s="54"/>
    </row>
    <row r="1739" spans="5:26" x14ac:dyDescent="0.2">
      <c r="E1739" s="13">
        <v>28867</v>
      </c>
      <c r="F1739" s="13" t="s">
        <v>73</v>
      </c>
      <c r="G1739" s="47">
        <v>0</v>
      </c>
      <c r="H1739" s="47">
        <v>0</v>
      </c>
      <c r="I1739" s="47">
        <v>0</v>
      </c>
      <c r="J1739" s="47">
        <v>0</v>
      </c>
      <c r="K1739" s="47">
        <v>0</v>
      </c>
      <c r="L1739" s="47">
        <v>0</v>
      </c>
      <c r="M1739" s="47">
        <v>2</v>
      </c>
      <c r="N1739" s="47">
        <v>0.24</v>
      </c>
      <c r="O1739" s="47">
        <v>0.24</v>
      </c>
      <c r="P1739" s="38" t="str">
        <f t="shared" si="107"/>
        <v/>
      </c>
      <c r="R1739" s="38">
        <f t="shared" si="108"/>
        <v>0.1</v>
      </c>
      <c r="S1739" s="38"/>
      <c r="T1739" s="47">
        <v>197244.82310788188</v>
      </c>
      <c r="U1739" s="47"/>
      <c r="V1739" s="47">
        <f t="shared" si="106"/>
        <v>197244.82310788188</v>
      </c>
      <c r="W1739" s="47">
        <f t="shared" si="109"/>
        <v>19724.482310788189</v>
      </c>
      <c r="Z1739" s="54"/>
    </row>
    <row r="1740" spans="5:26" x14ac:dyDescent="0.2">
      <c r="E1740" s="13">
        <v>28865</v>
      </c>
      <c r="F1740" s="13" t="s">
        <v>73</v>
      </c>
      <c r="G1740" s="47">
        <v>0</v>
      </c>
      <c r="H1740" s="47">
        <v>0</v>
      </c>
      <c r="I1740" s="47">
        <v>0</v>
      </c>
      <c r="J1740" s="47">
        <v>0</v>
      </c>
      <c r="K1740" s="47">
        <v>0</v>
      </c>
      <c r="L1740" s="47">
        <v>0</v>
      </c>
      <c r="M1740" s="47">
        <v>2</v>
      </c>
      <c r="N1740" s="47">
        <v>0.26</v>
      </c>
      <c r="O1740" s="47">
        <v>0.26</v>
      </c>
      <c r="P1740" s="38" t="str">
        <f t="shared" si="107"/>
        <v/>
      </c>
      <c r="R1740" s="38">
        <f t="shared" si="108"/>
        <v>0.1</v>
      </c>
      <c r="S1740" s="38"/>
      <c r="T1740" s="47">
        <v>231007.45048670849</v>
      </c>
      <c r="U1740" s="47"/>
      <c r="V1740" s="47">
        <f t="shared" si="106"/>
        <v>231007.45048670849</v>
      </c>
      <c r="W1740" s="47">
        <f t="shared" si="109"/>
        <v>23100.745048670851</v>
      </c>
      <c r="Z1740" s="54"/>
    </row>
    <row r="1741" spans="5:26" x14ac:dyDescent="0.2">
      <c r="E1741" s="13">
        <v>28864</v>
      </c>
      <c r="F1741" s="13" t="s">
        <v>73</v>
      </c>
      <c r="G1741" s="47">
        <v>0</v>
      </c>
      <c r="H1741" s="47">
        <v>0</v>
      </c>
      <c r="I1741" s="47">
        <v>0</v>
      </c>
      <c r="J1741" s="47">
        <v>0</v>
      </c>
      <c r="K1741" s="47">
        <v>0</v>
      </c>
      <c r="L1741" s="47">
        <v>0</v>
      </c>
      <c r="M1741" s="47">
        <v>2</v>
      </c>
      <c r="N1741" s="47">
        <v>0.24</v>
      </c>
      <c r="O1741" s="47">
        <v>0.24</v>
      </c>
      <c r="P1741" s="38" t="str">
        <f t="shared" si="107"/>
        <v/>
      </c>
      <c r="R1741" s="38">
        <f t="shared" si="108"/>
        <v>0.1</v>
      </c>
      <c r="S1741" s="38"/>
      <c r="T1741" s="47">
        <v>213237.64660311554</v>
      </c>
      <c r="U1741" s="47"/>
      <c r="V1741" s="47">
        <f t="shared" si="106"/>
        <v>213237.64660311554</v>
      </c>
      <c r="W1741" s="47">
        <f t="shared" si="109"/>
        <v>21323.764660311557</v>
      </c>
      <c r="Z1741" s="54"/>
    </row>
    <row r="1742" spans="5:26" x14ac:dyDescent="0.2">
      <c r="E1742" s="13">
        <v>28863</v>
      </c>
      <c r="F1742" s="13" t="s">
        <v>73</v>
      </c>
      <c r="G1742" s="47">
        <v>0</v>
      </c>
      <c r="H1742" s="47">
        <v>0</v>
      </c>
      <c r="I1742" s="47">
        <v>0</v>
      </c>
      <c r="J1742" s="47">
        <v>0</v>
      </c>
      <c r="K1742" s="47">
        <v>0</v>
      </c>
      <c r="L1742" s="47">
        <v>0</v>
      </c>
      <c r="M1742" s="47">
        <v>2</v>
      </c>
      <c r="N1742" s="47">
        <v>0.51400000000000001</v>
      </c>
      <c r="O1742" s="47">
        <v>0.51400000000000001</v>
      </c>
      <c r="P1742" s="38" t="str">
        <f t="shared" si="107"/>
        <v/>
      </c>
      <c r="R1742" s="38">
        <f t="shared" si="108"/>
        <v>0.1</v>
      </c>
      <c r="S1742" s="38"/>
      <c r="T1742" s="47">
        <v>456683.95980833913</v>
      </c>
      <c r="U1742" s="47"/>
      <c r="V1742" s="47">
        <f t="shared" si="106"/>
        <v>456683.95980833913</v>
      </c>
      <c r="W1742" s="47">
        <f t="shared" si="109"/>
        <v>45668.395980833913</v>
      </c>
      <c r="Z1742" s="54"/>
    </row>
    <row r="1743" spans="5:26" x14ac:dyDescent="0.2">
      <c r="E1743" s="13">
        <v>28860</v>
      </c>
      <c r="F1743" s="13" t="s">
        <v>73</v>
      </c>
      <c r="G1743" s="47">
        <v>0</v>
      </c>
      <c r="H1743" s="47">
        <v>0</v>
      </c>
      <c r="I1743" s="47">
        <v>0</v>
      </c>
      <c r="J1743" s="47">
        <v>0</v>
      </c>
      <c r="K1743" s="47">
        <v>0</v>
      </c>
      <c r="L1743" s="47">
        <v>0</v>
      </c>
      <c r="M1743" s="47">
        <v>2</v>
      </c>
      <c r="N1743" s="47">
        <v>0.22</v>
      </c>
      <c r="O1743" s="47">
        <v>0.22</v>
      </c>
      <c r="P1743" s="38" t="str">
        <f t="shared" si="107"/>
        <v/>
      </c>
      <c r="R1743" s="38">
        <f t="shared" si="108"/>
        <v>0.1</v>
      </c>
      <c r="S1743" s="38"/>
      <c r="T1743" s="47">
        <v>195467.8427195226</v>
      </c>
      <c r="U1743" s="47"/>
      <c r="V1743" s="47">
        <f t="shared" si="106"/>
        <v>195467.8427195226</v>
      </c>
      <c r="W1743" s="47">
        <f t="shared" si="109"/>
        <v>19546.78427195226</v>
      </c>
      <c r="Z1743" s="54"/>
    </row>
    <row r="1744" spans="5:26" x14ac:dyDescent="0.2">
      <c r="E1744" s="13">
        <v>28859</v>
      </c>
      <c r="F1744" s="13" t="s">
        <v>73</v>
      </c>
      <c r="G1744" s="47">
        <v>0</v>
      </c>
      <c r="H1744" s="47">
        <v>0</v>
      </c>
      <c r="I1744" s="47">
        <v>0</v>
      </c>
      <c r="J1744" s="47">
        <v>0</v>
      </c>
      <c r="K1744" s="47">
        <v>0</v>
      </c>
      <c r="L1744" s="47">
        <v>0</v>
      </c>
      <c r="M1744" s="47">
        <v>2</v>
      </c>
      <c r="N1744" s="47">
        <v>0.19</v>
      </c>
      <c r="O1744" s="47">
        <v>0.19</v>
      </c>
      <c r="P1744" s="38" t="str">
        <f t="shared" si="107"/>
        <v/>
      </c>
      <c r="R1744" s="38">
        <f t="shared" si="108"/>
        <v>0.1</v>
      </c>
      <c r="S1744" s="38"/>
      <c r="T1744" s="47">
        <v>168813.13689413312</v>
      </c>
      <c r="U1744" s="47"/>
      <c r="V1744" s="47">
        <f t="shared" si="106"/>
        <v>168813.13689413312</v>
      </c>
      <c r="W1744" s="47">
        <f t="shared" si="109"/>
        <v>16881.313689413313</v>
      </c>
      <c r="Z1744" s="54"/>
    </row>
    <row r="1745" spans="5:26" x14ac:dyDescent="0.2">
      <c r="E1745" s="13">
        <v>28857</v>
      </c>
      <c r="F1745" s="13" t="s">
        <v>73</v>
      </c>
      <c r="G1745" s="47">
        <v>0</v>
      </c>
      <c r="H1745" s="47">
        <v>0</v>
      </c>
      <c r="I1745" s="47">
        <v>0</v>
      </c>
      <c r="J1745" s="47">
        <v>0</v>
      </c>
      <c r="K1745" s="47">
        <v>0</v>
      </c>
      <c r="L1745" s="47">
        <v>0</v>
      </c>
      <c r="M1745" s="47">
        <v>2</v>
      </c>
      <c r="N1745" s="47">
        <v>0.114</v>
      </c>
      <c r="O1745" s="47">
        <v>0.114</v>
      </c>
      <c r="P1745" s="38" t="str">
        <f t="shared" si="107"/>
        <v/>
      </c>
      <c r="R1745" s="38">
        <f t="shared" si="108"/>
        <v>0.1</v>
      </c>
      <c r="S1745" s="38"/>
      <c r="T1745" s="47">
        <v>101287.88213647988</v>
      </c>
      <c r="U1745" s="47"/>
      <c r="V1745" s="47">
        <f t="shared" si="106"/>
        <v>101287.88213647988</v>
      </c>
      <c r="W1745" s="47">
        <f t="shared" si="109"/>
        <v>10128.788213647989</v>
      </c>
      <c r="Z1745" s="54"/>
    </row>
    <row r="1746" spans="5:26" x14ac:dyDescent="0.2">
      <c r="E1746" s="13">
        <v>28856</v>
      </c>
      <c r="F1746" s="13" t="s">
        <v>73</v>
      </c>
      <c r="G1746" s="47">
        <v>0</v>
      </c>
      <c r="H1746" s="47">
        <v>0</v>
      </c>
      <c r="I1746" s="47">
        <v>0</v>
      </c>
      <c r="J1746" s="47">
        <v>0</v>
      </c>
      <c r="K1746" s="47">
        <v>0</v>
      </c>
      <c r="L1746" s="47">
        <v>0</v>
      </c>
      <c r="M1746" s="47">
        <v>2</v>
      </c>
      <c r="N1746" s="47">
        <v>0.16</v>
      </c>
      <c r="O1746" s="47">
        <v>0.16</v>
      </c>
      <c r="P1746" s="38" t="str">
        <f t="shared" si="107"/>
        <v/>
      </c>
      <c r="R1746" s="38">
        <f t="shared" si="108"/>
        <v>0.1</v>
      </c>
      <c r="S1746" s="38"/>
      <c r="T1746" s="47">
        <v>142158.4310687437</v>
      </c>
      <c r="U1746" s="47"/>
      <c r="V1746" s="47">
        <f t="shared" si="106"/>
        <v>142158.4310687437</v>
      </c>
      <c r="W1746" s="47">
        <f t="shared" si="109"/>
        <v>14215.84310687437</v>
      </c>
      <c r="Z1746" s="54"/>
    </row>
    <row r="1747" spans="5:26" x14ac:dyDescent="0.2">
      <c r="E1747" s="13">
        <v>28855</v>
      </c>
      <c r="F1747" s="13" t="s">
        <v>73</v>
      </c>
      <c r="G1747" s="47">
        <v>2.7074400000000001</v>
      </c>
      <c r="H1747" s="47">
        <v>3.7045599999999999</v>
      </c>
      <c r="I1747" s="47">
        <v>0.66100000000000003</v>
      </c>
      <c r="J1747" s="47">
        <v>0.92900000000000005</v>
      </c>
      <c r="K1747" s="47">
        <v>0</v>
      </c>
      <c r="L1747" s="47">
        <v>8.0020000000000007</v>
      </c>
      <c r="M1747" s="47">
        <v>2</v>
      </c>
      <c r="N1747" s="47">
        <v>8</v>
      </c>
      <c r="O1747" s="47">
        <v>-2.0000000000006679E-3</v>
      </c>
      <c r="P1747" s="38">
        <f t="shared" si="107"/>
        <v>0.41959772556860786</v>
      </c>
      <c r="R1747" s="38">
        <f t="shared" si="108"/>
        <v>0.41959772556860786</v>
      </c>
      <c r="S1747" s="38"/>
      <c r="T1747" s="47">
        <v>7107921.5534371845</v>
      </c>
      <c r="U1747" s="47"/>
      <c r="V1747" s="47">
        <f t="shared" ref="V1747:V1803" si="110">IF(F1747="Operational",T1747,0)</f>
        <v>7107921.5534371845</v>
      </c>
      <c r="W1747" s="47">
        <f t="shared" si="109"/>
        <v>2982467.7173423287</v>
      </c>
      <c r="Z1747" s="54"/>
    </row>
    <row r="1748" spans="5:26" x14ac:dyDescent="0.2">
      <c r="E1748" s="13">
        <v>28854</v>
      </c>
      <c r="F1748" s="13" t="s">
        <v>73</v>
      </c>
      <c r="G1748" s="47">
        <v>0.307</v>
      </c>
      <c r="H1748" s="47">
        <v>2.137</v>
      </c>
      <c r="I1748" s="47">
        <v>0</v>
      </c>
      <c r="J1748" s="47">
        <v>0</v>
      </c>
      <c r="K1748" s="47">
        <v>0</v>
      </c>
      <c r="L1748" s="47">
        <v>2.444</v>
      </c>
      <c r="M1748" s="47">
        <v>2</v>
      </c>
      <c r="N1748" s="47">
        <v>2.444</v>
      </c>
      <c r="O1748" s="47">
        <v>0</v>
      </c>
      <c r="P1748" s="38">
        <f t="shared" ref="P1748:P1803" si="111">IF(L1748=0,"", MAX(((SUMPRODUCT(G1748:K1748,$F$10:$J$10)/L1748)),0.1))</f>
        <v>0.40954378068739772</v>
      </c>
      <c r="R1748" s="38">
        <f t="shared" ref="R1748:R1803" si="112">IF(L1748=0,$I$4,P1748)</f>
        <v>0.40954378068739772</v>
      </c>
      <c r="S1748" s="38"/>
      <c r="T1748" s="47">
        <v>2171470.03457506</v>
      </c>
      <c r="U1748" s="47"/>
      <c r="V1748" s="47">
        <f t="shared" si="110"/>
        <v>2171470.03457506</v>
      </c>
      <c r="W1748" s="47">
        <f t="shared" ref="W1748:W1803" si="113">V1748*R1748</f>
        <v>889312.04760926426</v>
      </c>
      <c r="Z1748" s="54"/>
    </row>
    <row r="1749" spans="5:26" x14ac:dyDescent="0.2">
      <c r="E1749" s="13">
        <v>28853</v>
      </c>
      <c r="F1749" s="13" t="s">
        <v>73</v>
      </c>
      <c r="G1749" s="47">
        <v>7.0000000000000007E-2</v>
      </c>
      <c r="H1749" s="47">
        <v>0</v>
      </c>
      <c r="I1749" s="47">
        <v>0</v>
      </c>
      <c r="J1749" s="47">
        <v>0</v>
      </c>
      <c r="K1749" s="47">
        <v>0</v>
      </c>
      <c r="L1749" s="47">
        <v>7.0000000000000007E-2</v>
      </c>
      <c r="M1749" s="47">
        <v>2</v>
      </c>
      <c r="N1749" s="47">
        <v>7.0000000000000007E-2</v>
      </c>
      <c r="O1749" s="47">
        <v>0</v>
      </c>
      <c r="P1749" s="38">
        <f t="shared" si="111"/>
        <v>0.65</v>
      </c>
      <c r="R1749" s="38">
        <f t="shared" si="112"/>
        <v>0.65</v>
      </c>
      <c r="S1749" s="38"/>
      <c r="T1749" s="47">
        <v>62194.313592575374</v>
      </c>
      <c r="U1749" s="47"/>
      <c r="V1749" s="47">
        <f t="shared" si="110"/>
        <v>62194.313592575374</v>
      </c>
      <c r="W1749" s="47">
        <f t="shared" si="113"/>
        <v>40426.303835173996</v>
      </c>
      <c r="Z1749" s="54"/>
    </row>
    <row r="1750" spans="5:26" x14ac:dyDescent="0.2">
      <c r="E1750" s="13">
        <v>28852</v>
      </c>
      <c r="F1750" s="13" t="s">
        <v>73</v>
      </c>
      <c r="G1750" s="47">
        <v>7.8E-2</v>
      </c>
      <c r="H1750" s="47">
        <v>0</v>
      </c>
      <c r="I1750" s="47">
        <v>0</v>
      </c>
      <c r="J1750" s="47">
        <v>0</v>
      </c>
      <c r="K1750" s="47">
        <v>0</v>
      </c>
      <c r="L1750" s="47">
        <v>7.8E-2</v>
      </c>
      <c r="M1750" s="47">
        <v>2</v>
      </c>
      <c r="N1750" s="47">
        <v>7.8E-2</v>
      </c>
      <c r="O1750" s="47">
        <v>0</v>
      </c>
      <c r="P1750" s="38">
        <f t="shared" si="111"/>
        <v>0.65</v>
      </c>
      <c r="R1750" s="38">
        <f t="shared" si="112"/>
        <v>0.65</v>
      </c>
      <c r="S1750" s="38"/>
      <c r="T1750" s="47">
        <v>69302.235146012536</v>
      </c>
      <c r="U1750" s="47"/>
      <c r="V1750" s="47">
        <f t="shared" si="110"/>
        <v>69302.235146012536</v>
      </c>
      <c r="W1750" s="47">
        <f t="shared" si="113"/>
        <v>45046.452844908148</v>
      </c>
      <c r="Z1750" s="54"/>
    </row>
    <row r="1751" spans="5:26" x14ac:dyDescent="0.2">
      <c r="E1751" s="13">
        <v>28851</v>
      </c>
      <c r="F1751" s="13" t="s">
        <v>73</v>
      </c>
      <c r="G1751" s="47">
        <v>4.4999999999999998E-2</v>
      </c>
      <c r="H1751" s="47">
        <v>3.1E-2</v>
      </c>
      <c r="I1751" s="47">
        <v>0</v>
      </c>
      <c r="J1751" s="47">
        <v>0</v>
      </c>
      <c r="K1751" s="47">
        <v>0</v>
      </c>
      <c r="L1751" s="47">
        <v>7.5999999999999998E-2</v>
      </c>
      <c r="M1751" s="47">
        <v>2</v>
      </c>
      <c r="N1751" s="47">
        <v>7.5999999999999998E-2</v>
      </c>
      <c r="O1751" s="47">
        <v>0</v>
      </c>
      <c r="P1751" s="38">
        <f t="shared" si="111"/>
        <v>0.53782894736842102</v>
      </c>
      <c r="R1751" s="38">
        <f t="shared" si="112"/>
        <v>0.53782894736842102</v>
      </c>
      <c r="S1751" s="38"/>
      <c r="T1751" s="47">
        <v>71269.758278095396</v>
      </c>
      <c r="U1751" s="47"/>
      <c r="V1751" s="47">
        <f t="shared" si="110"/>
        <v>71269.758278095396</v>
      </c>
      <c r="W1751" s="47">
        <f t="shared" si="113"/>
        <v>38330.93907390986</v>
      </c>
      <c r="Z1751" s="54"/>
    </row>
    <row r="1752" spans="5:26" x14ac:dyDescent="0.2">
      <c r="E1752" s="13">
        <v>28850</v>
      </c>
      <c r="F1752" s="13" t="s">
        <v>73</v>
      </c>
      <c r="G1752" s="47">
        <v>0.29199999999999998</v>
      </c>
      <c r="H1752" s="47">
        <v>0</v>
      </c>
      <c r="I1752" s="47">
        <v>0</v>
      </c>
      <c r="J1752" s="47">
        <v>0</v>
      </c>
      <c r="K1752" s="47">
        <v>0</v>
      </c>
      <c r="L1752" s="47">
        <v>0.29199999999999998</v>
      </c>
      <c r="M1752" s="47">
        <v>2</v>
      </c>
      <c r="N1752" s="47">
        <v>0.29199999999999998</v>
      </c>
      <c r="O1752" s="47">
        <v>0</v>
      </c>
      <c r="P1752" s="38">
        <f t="shared" si="111"/>
        <v>0.65</v>
      </c>
      <c r="R1752" s="38">
        <f t="shared" si="112"/>
        <v>0.65</v>
      </c>
      <c r="S1752" s="38"/>
      <c r="T1752" s="47">
        <v>259439.13670045722</v>
      </c>
      <c r="U1752" s="47"/>
      <c r="V1752" s="47">
        <f t="shared" si="110"/>
        <v>259439.13670045722</v>
      </c>
      <c r="W1752" s="47">
        <f t="shared" si="113"/>
        <v>168635.43885529719</v>
      </c>
      <c r="Z1752" s="54"/>
    </row>
    <row r="1753" spans="5:26" x14ac:dyDescent="0.2">
      <c r="E1753" s="13">
        <v>28849</v>
      </c>
      <c r="F1753" s="13" t="s">
        <v>73</v>
      </c>
      <c r="G1753" s="47">
        <v>0.191</v>
      </c>
      <c r="H1753" s="47">
        <v>0.34100000000000003</v>
      </c>
      <c r="I1753" s="47">
        <v>0</v>
      </c>
      <c r="J1753" s="47">
        <v>0</v>
      </c>
      <c r="K1753" s="47">
        <v>0</v>
      </c>
      <c r="L1753" s="47">
        <v>0.53200000000000003</v>
      </c>
      <c r="M1753" s="47">
        <v>2</v>
      </c>
      <c r="N1753" s="47">
        <v>0.53200000000000003</v>
      </c>
      <c r="O1753" s="47">
        <v>0</v>
      </c>
      <c r="P1753" s="38">
        <f t="shared" si="111"/>
        <v>0.47373120300751886</v>
      </c>
      <c r="R1753" s="38">
        <f t="shared" si="112"/>
        <v>0.47373120300751886</v>
      </c>
      <c r="S1753" s="38"/>
      <c r="T1753" s="47">
        <v>472676.78330357274</v>
      </c>
      <c r="U1753" s="47"/>
      <c r="V1753" s="47">
        <f t="shared" si="110"/>
        <v>472676.78330357274</v>
      </c>
      <c r="W1753" s="47">
        <f t="shared" si="113"/>
        <v>223921.74118812583</v>
      </c>
      <c r="Z1753" s="54"/>
    </row>
    <row r="1754" spans="5:26" x14ac:dyDescent="0.2">
      <c r="E1754" s="13">
        <v>28848</v>
      </c>
      <c r="F1754" s="13" t="s">
        <v>73</v>
      </c>
      <c r="G1754" s="47">
        <v>2.8220000000000001</v>
      </c>
      <c r="H1754" s="47">
        <v>0.39500000000000002</v>
      </c>
      <c r="I1754" s="47">
        <v>4.7E-2</v>
      </c>
      <c r="J1754" s="47">
        <v>0</v>
      </c>
      <c r="K1754" s="47">
        <v>0</v>
      </c>
      <c r="L1754" s="47">
        <v>3.2640000000000002</v>
      </c>
      <c r="M1754" s="47">
        <v>2</v>
      </c>
      <c r="N1754" s="47">
        <v>3.2639999999999998</v>
      </c>
      <c r="O1754" s="47">
        <v>0</v>
      </c>
      <c r="P1754" s="38">
        <f t="shared" si="111"/>
        <v>0.60988051470588234</v>
      </c>
      <c r="R1754" s="38">
        <f t="shared" si="112"/>
        <v>0.60988051470588234</v>
      </c>
      <c r="S1754" s="38"/>
      <c r="T1754" s="47">
        <v>2900031.9938023714</v>
      </c>
      <c r="U1754" s="47"/>
      <c r="V1754" s="47">
        <f t="shared" si="110"/>
        <v>2900031.9938023714</v>
      </c>
      <c r="W1754" s="47">
        <f t="shared" si="113"/>
        <v>1768673.0050437164</v>
      </c>
      <c r="Z1754" s="54"/>
    </row>
    <row r="1755" spans="5:26" x14ac:dyDescent="0.2">
      <c r="E1755" s="13">
        <v>28847</v>
      </c>
      <c r="F1755" s="13" t="s">
        <v>73</v>
      </c>
      <c r="G1755" s="47">
        <v>10.31522</v>
      </c>
      <c r="H1755" s="47">
        <v>1.8706799999999999</v>
      </c>
      <c r="I1755" s="47">
        <v>0.82799999999999996</v>
      </c>
      <c r="J1755" s="47">
        <v>0</v>
      </c>
      <c r="K1755" s="47">
        <v>0</v>
      </c>
      <c r="L1755" s="47">
        <v>13.0139</v>
      </c>
      <c r="M1755" s="47">
        <v>2</v>
      </c>
      <c r="N1755" s="47">
        <v>13.034000000000001</v>
      </c>
      <c r="O1755" s="47">
        <v>2.0100000000001117E-2</v>
      </c>
      <c r="P1755" s="38">
        <f t="shared" si="111"/>
        <v>0.58024865720498853</v>
      </c>
      <c r="R1755" s="38">
        <f t="shared" si="112"/>
        <v>0.58024865720498853</v>
      </c>
      <c r="S1755" s="38"/>
      <c r="T1755" s="47">
        <v>12222763.544693362</v>
      </c>
      <c r="U1755" s="47"/>
      <c r="V1755" s="47">
        <f t="shared" si="110"/>
        <v>12222763.544693362</v>
      </c>
      <c r="W1755" s="47">
        <f t="shared" si="113"/>
        <v>7092242.1341424091</v>
      </c>
      <c r="Z1755" s="54"/>
    </row>
    <row r="1756" spans="5:26" x14ac:dyDescent="0.2">
      <c r="E1756" s="13">
        <v>28846</v>
      </c>
      <c r="F1756" s="13" t="s">
        <v>73</v>
      </c>
      <c r="G1756" s="47">
        <v>2.1480000000000001</v>
      </c>
      <c r="H1756" s="47">
        <v>0.1</v>
      </c>
      <c r="I1756" s="47">
        <v>0</v>
      </c>
      <c r="J1756" s="47">
        <v>0</v>
      </c>
      <c r="K1756" s="47">
        <v>0</v>
      </c>
      <c r="L1756" s="47">
        <v>2.2480000000000002</v>
      </c>
      <c r="M1756" s="47">
        <v>2</v>
      </c>
      <c r="N1756" s="47">
        <v>2.2480000000000002</v>
      </c>
      <c r="O1756" s="47">
        <v>0</v>
      </c>
      <c r="P1756" s="38">
        <f t="shared" si="111"/>
        <v>0.63776690391459079</v>
      </c>
      <c r="R1756" s="38">
        <f t="shared" si="112"/>
        <v>0.63776690391459079</v>
      </c>
      <c r="S1756" s="38"/>
      <c r="T1756" s="47">
        <v>1997325.9565158491</v>
      </c>
      <c r="U1756" s="47"/>
      <c r="V1756" s="47">
        <f t="shared" si="110"/>
        <v>1997325.9565158491</v>
      </c>
      <c r="W1756" s="47">
        <f t="shared" si="113"/>
        <v>1273828.3913953616</v>
      </c>
      <c r="Z1756" s="54"/>
    </row>
    <row r="1757" spans="5:26" x14ac:dyDescent="0.2">
      <c r="E1757" s="13">
        <v>28845</v>
      </c>
      <c r="F1757" s="13" t="s">
        <v>73</v>
      </c>
      <c r="G1757" s="47">
        <v>9.0121199999999995</v>
      </c>
      <c r="H1757" s="47">
        <v>2.6589999999999998</v>
      </c>
      <c r="I1757" s="47">
        <v>1.7190000000000001</v>
      </c>
      <c r="J1757" s="47">
        <v>0</v>
      </c>
      <c r="K1757" s="47">
        <v>0</v>
      </c>
      <c r="L1757" s="47">
        <v>13.390119999999998</v>
      </c>
      <c r="M1757" s="47">
        <v>2</v>
      </c>
      <c r="N1757" s="47">
        <v>13.416</v>
      </c>
      <c r="O1757" s="47">
        <v>2.5880000000002568E-2</v>
      </c>
      <c r="P1757" s="38">
        <f t="shared" si="111"/>
        <v>0.53441104336630296</v>
      </c>
      <c r="R1757" s="38">
        <f t="shared" si="112"/>
        <v>0.53441104336630296</v>
      </c>
      <c r="S1757" s="38"/>
      <c r="T1757" s="47">
        <v>11919984.445114158</v>
      </c>
      <c r="U1757" s="47"/>
      <c r="V1757" s="47">
        <f t="shared" si="110"/>
        <v>11919984.445114158</v>
      </c>
      <c r="W1757" s="47">
        <f t="shared" si="113"/>
        <v>6370171.3242235593</v>
      </c>
      <c r="Z1757" s="54"/>
    </row>
    <row r="1758" spans="5:26" x14ac:dyDescent="0.2">
      <c r="E1758" s="13">
        <v>28844</v>
      </c>
      <c r="F1758" s="13" t="s">
        <v>73</v>
      </c>
      <c r="G1758" s="47">
        <v>0.3</v>
      </c>
      <c r="H1758" s="47">
        <v>0</v>
      </c>
      <c r="I1758" s="47">
        <v>0</v>
      </c>
      <c r="J1758" s="47">
        <v>0</v>
      </c>
      <c r="K1758" s="47">
        <v>0</v>
      </c>
      <c r="L1758" s="47">
        <v>0.3</v>
      </c>
      <c r="M1758" s="47">
        <v>2</v>
      </c>
      <c r="N1758" s="47">
        <v>0.3</v>
      </c>
      <c r="O1758" s="47">
        <v>0</v>
      </c>
      <c r="P1758" s="38">
        <f t="shared" si="111"/>
        <v>0.65</v>
      </c>
      <c r="R1758" s="38">
        <f t="shared" si="112"/>
        <v>0.65</v>
      </c>
      <c r="S1758" s="38"/>
      <c r="T1758" s="47">
        <v>266547.05825389444</v>
      </c>
      <c r="U1758" s="47"/>
      <c r="V1758" s="47">
        <f t="shared" si="110"/>
        <v>266547.05825389444</v>
      </c>
      <c r="W1758" s="47">
        <f t="shared" si="113"/>
        <v>173255.58786503138</v>
      </c>
      <c r="Z1758" s="54"/>
    </row>
    <row r="1759" spans="5:26" x14ac:dyDescent="0.2">
      <c r="E1759" s="13">
        <v>28843</v>
      </c>
      <c r="F1759" s="13" t="s">
        <v>73</v>
      </c>
      <c r="G1759" s="47">
        <v>2.0720000000000001</v>
      </c>
      <c r="H1759" s="47">
        <v>0</v>
      </c>
      <c r="I1759" s="47">
        <v>0</v>
      </c>
      <c r="J1759" s="47">
        <v>0</v>
      </c>
      <c r="K1759" s="47">
        <v>0</v>
      </c>
      <c r="L1759" s="47">
        <v>2.0720000000000001</v>
      </c>
      <c r="M1759" s="47">
        <v>2</v>
      </c>
      <c r="N1759" s="47">
        <v>2.0720000000000001</v>
      </c>
      <c r="O1759" s="47">
        <v>0</v>
      </c>
      <c r="P1759" s="38">
        <f t="shared" si="111"/>
        <v>0.65</v>
      </c>
      <c r="R1759" s="38">
        <f t="shared" si="112"/>
        <v>0.65</v>
      </c>
      <c r="S1759" s="38"/>
      <c r="T1759" s="47">
        <v>1840951.6823402308</v>
      </c>
      <c r="U1759" s="47"/>
      <c r="V1759" s="47">
        <f t="shared" si="110"/>
        <v>1840951.6823402308</v>
      </c>
      <c r="W1759" s="47">
        <f t="shared" si="113"/>
        <v>1196618.5935211501</v>
      </c>
      <c r="Z1759" s="54"/>
    </row>
    <row r="1760" spans="5:26" x14ac:dyDescent="0.2">
      <c r="E1760" s="13">
        <v>28842</v>
      </c>
      <c r="F1760" s="13" t="s">
        <v>73</v>
      </c>
      <c r="G1760" s="47">
        <v>14.197480000000001</v>
      </c>
      <c r="H1760" s="47">
        <v>0.127</v>
      </c>
      <c r="I1760" s="47">
        <v>0</v>
      </c>
      <c r="J1760" s="47">
        <v>0.50800000000000001</v>
      </c>
      <c r="K1760" s="47">
        <v>0</v>
      </c>
      <c r="L1760" s="47">
        <v>14.83248</v>
      </c>
      <c r="M1760" s="47">
        <v>2</v>
      </c>
      <c r="N1760" s="47">
        <v>14.816000000000001</v>
      </c>
      <c r="O1760" s="47">
        <v>-1.6479999999999606E-2</v>
      </c>
      <c r="P1760" s="38">
        <f t="shared" si="111"/>
        <v>0.62880833144558435</v>
      </c>
      <c r="R1760" s="38">
        <f t="shared" si="112"/>
        <v>0.62880833144558435</v>
      </c>
      <c r="S1760" s="38"/>
      <c r="T1760" s="47">
        <v>13163870.716965666</v>
      </c>
      <c r="U1760" s="47"/>
      <c r="V1760" s="47">
        <f t="shared" si="110"/>
        <v>13163870.716965666</v>
      </c>
      <c r="W1760" s="47">
        <f t="shared" si="113"/>
        <v>8277551.5809005685</v>
      </c>
      <c r="Z1760" s="54"/>
    </row>
    <row r="1761" spans="5:26" x14ac:dyDescent="0.2">
      <c r="E1761" s="13">
        <v>28841</v>
      </c>
      <c r="F1761" s="13" t="s">
        <v>73</v>
      </c>
      <c r="G1761" s="47">
        <v>1.61</v>
      </c>
      <c r="H1761" s="47">
        <v>0</v>
      </c>
      <c r="I1761" s="47">
        <v>0</v>
      </c>
      <c r="J1761" s="47">
        <v>0</v>
      </c>
      <c r="K1761" s="47">
        <v>0</v>
      </c>
      <c r="L1761" s="47">
        <v>1.61</v>
      </c>
      <c r="M1761" s="47">
        <v>2</v>
      </c>
      <c r="N1761" s="47">
        <v>1.61</v>
      </c>
      <c r="O1761" s="47">
        <v>0</v>
      </c>
      <c r="P1761" s="38">
        <f t="shared" si="111"/>
        <v>0.65000000000000013</v>
      </c>
      <c r="R1761" s="38">
        <f t="shared" si="112"/>
        <v>0.65000000000000013</v>
      </c>
      <c r="S1761" s="38"/>
      <c r="T1761" s="47">
        <v>1430469.2126292335</v>
      </c>
      <c r="U1761" s="47"/>
      <c r="V1761" s="47">
        <f t="shared" si="110"/>
        <v>1430469.2126292335</v>
      </c>
      <c r="W1761" s="47">
        <f t="shared" si="113"/>
        <v>929804.98820900195</v>
      </c>
      <c r="Z1761" s="54"/>
    </row>
    <row r="1762" spans="5:26" x14ac:dyDescent="0.2">
      <c r="E1762" s="13">
        <v>28840</v>
      </c>
      <c r="F1762" s="13" t="s">
        <v>73</v>
      </c>
      <c r="G1762" s="47">
        <v>23.611360000000001</v>
      </c>
      <c r="H1762" s="47">
        <v>1.2126399999999999</v>
      </c>
      <c r="I1762" s="47">
        <v>0</v>
      </c>
      <c r="J1762" s="47">
        <v>0</v>
      </c>
      <c r="K1762" s="47">
        <v>0</v>
      </c>
      <c r="L1762" s="47">
        <v>24.824000000000002</v>
      </c>
      <c r="M1762" s="47">
        <v>2</v>
      </c>
      <c r="N1762" s="47">
        <v>24.838000000000001</v>
      </c>
      <c r="O1762" s="47">
        <v>1.3999999999999346E-2</v>
      </c>
      <c r="P1762" s="38">
        <f t="shared" si="111"/>
        <v>0.63656638736706417</v>
      </c>
      <c r="R1762" s="38">
        <f t="shared" si="112"/>
        <v>0.63656638736706417</v>
      </c>
      <c r="S1762" s="38"/>
      <c r="T1762" s="47">
        <v>22068319.443034101</v>
      </c>
      <c r="U1762" s="47"/>
      <c r="V1762" s="47">
        <f t="shared" si="110"/>
        <v>22068319.443034101</v>
      </c>
      <c r="W1762" s="47">
        <f t="shared" si="113"/>
        <v>14047950.38311456</v>
      </c>
      <c r="Z1762" s="54"/>
    </row>
    <row r="1763" spans="5:26" x14ac:dyDescent="0.2">
      <c r="E1763" s="13">
        <v>28839</v>
      </c>
      <c r="F1763" s="13" t="s">
        <v>73</v>
      </c>
      <c r="G1763" s="47">
        <v>1.1080000000000001</v>
      </c>
      <c r="H1763" s="47">
        <v>0.34899999999999998</v>
      </c>
      <c r="I1763" s="47">
        <v>0.34899999999999998</v>
      </c>
      <c r="J1763" s="47">
        <v>0</v>
      </c>
      <c r="K1763" s="47">
        <v>0</v>
      </c>
      <c r="L1763" s="47">
        <v>1.806</v>
      </c>
      <c r="M1763" s="47">
        <v>2</v>
      </c>
      <c r="N1763" s="47">
        <v>1.806</v>
      </c>
      <c r="O1763" s="47">
        <v>0</v>
      </c>
      <c r="P1763" s="38">
        <f t="shared" si="111"/>
        <v>0.50506644518272426</v>
      </c>
      <c r="R1763" s="38">
        <f t="shared" si="112"/>
        <v>0.50506644518272426</v>
      </c>
      <c r="S1763" s="38"/>
      <c r="T1763" s="47">
        <v>1604613.2906884444</v>
      </c>
      <c r="U1763" s="47"/>
      <c r="V1763" s="47">
        <f t="shared" si="110"/>
        <v>1604613.2906884444</v>
      </c>
      <c r="W1763" s="47">
        <f t="shared" si="113"/>
        <v>810436.33062096604</v>
      </c>
      <c r="Z1763" s="54"/>
    </row>
    <row r="1764" spans="5:26" x14ac:dyDescent="0.2">
      <c r="E1764" s="13">
        <v>28838</v>
      </c>
      <c r="F1764" s="13" t="s">
        <v>73</v>
      </c>
      <c r="G1764" s="47">
        <v>21.183399999999999</v>
      </c>
      <c r="H1764" s="47">
        <v>1.5815999999999999</v>
      </c>
      <c r="I1764" s="47">
        <v>0.88700000000000001</v>
      </c>
      <c r="J1764" s="47">
        <v>0</v>
      </c>
      <c r="K1764" s="47">
        <v>0</v>
      </c>
      <c r="L1764" s="47">
        <v>23.652000000000001</v>
      </c>
      <c r="M1764" s="47">
        <v>2</v>
      </c>
      <c r="N1764" s="47">
        <v>23.652000000000001</v>
      </c>
      <c r="O1764" s="47">
        <v>0</v>
      </c>
      <c r="P1764" s="38">
        <f t="shared" si="111"/>
        <v>0.61379735328936236</v>
      </c>
      <c r="R1764" s="38">
        <f t="shared" si="112"/>
        <v>0.61379735328936236</v>
      </c>
      <c r="S1764" s="38"/>
      <c r="T1764" s="47">
        <v>21014570.072737038</v>
      </c>
      <c r="U1764" s="47"/>
      <c r="V1764" s="47">
        <f t="shared" si="110"/>
        <v>21014570.072737038</v>
      </c>
      <c r="W1764" s="47">
        <f t="shared" si="113"/>
        <v>12898687.491159838</v>
      </c>
      <c r="Z1764" s="54"/>
    </row>
    <row r="1765" spans="5:26" x14ac:dyDescent="0.2">
      <c r="E1765" s="13">
        <v>28837</v>
      </c>
      <c r="F1765" s="13" t="s">
        <v>73</v>
      </c>
      <c r="G1765" s="47">
        <v>1.0940000000000001</v>
      </c>
      <c r="H1765" s="47">
        <v>0.24</v>
      </c>
      <c r="I1765" s="47">
        <v>0.24</v>
      </c>
      <c r="J1765" s="47">
        <v>0</v>
      </c>
      <c r="K1765" s="47">
        <v>0</v>
      </c>
      <c r="L1765" s="47">
        <v>1.5740000000000001</v>
      </c>
      <c r="M1765" s="47">
        <v>2</v>
      </c>
      <c r="N1765" s="47">
        <v>1.5740000000000001</v>
      </c>
      <c r="O1765" s="47">
        <v>0</v>
      </c>
      <c r="P1765" s="38">
        <f t="shared" si="111"/>
        <v>0.53564167725540024</v>
      </c>
      <c r="R1765" s="38">
        <f t="shared" si="112"/>
        <v>0.53564167725540024</v>
      </c>
      <c r="S1765" s="38"/>
      <c r="T1765" s="47">
        <v>1398483.5656387662</v>
      </c>
      <c r="U1765" s="47"/>
      <c r="V1765" s="47">
        <f t="shared" si="110"/>
        <v>1398483.5656387662</v>
      </c>
      <c r="W1765" s="47">
        <f t="shared" si="113"/>
        <v>749086.08271286136</v>
      </c>
      <c r="Z1765" s="54"/>
    </row>
    <row r="1766" spans="5:26" x14ac:dyDescent="0.2">
      <c r="E1766" s="13">
        <v>28836</v>
      </c>
      <c r="F1766" s="13" t="s">
        <v>73</v>
      </c>
      <c r="G1766" s="47">
        <v>6.1682199999999998</v>
      </c>
      <c r="H1766" s="47">
        <v>1.2509999999999999</v>
      </c>
      <c r="I1766" s="47">
        <v>0.47299999999999998</v>
      </c>
      <c r="J1766" s="47">
        <v>0</v>
      </c>
      <c r="K1766" s="47">
        <v>0</v>
      </c>
      <c r="L1766" s="47">
        <v>7.8922199999999991</v>
      </c>
      <c r="M1766" s="47">
        <v>2</v>
      </c>
      <c r="N1766" s="47">
        <v>7.8239999999999998</v>
      </c>
      <c r="O1766" s="47">
        <v>-6.8219999999999281E-2</v>
      </c>
      <c r="P1766" s="38">
        <f t="shared" si="111"/>
        <v>0.57794169447886656</v>
      </c>
      <c r="R1766" s="38">
        <f t="shared" si="112"/>
        <v>0.57794169447886656</v>
      </c>
      <c r="S1766" s="38"/>
      <c r="T1766" s="47">
        <v>5288293.6357572656</v>
      </c>
      <c r="U1766" s="47"/>
      <c r="V1766" s="47">
        <f t="shared" si="110"/>
        <v>5288293.6357572656</v>
      </c>
      <c r="W1766" s="47">
        <f t="shared" si="113"/>
        <v>3056325.3847513599</v>
      </c>
      <c r="Z1766" s="54"/>
    </row>
    <row r="1767" spans="5:26" x14ac:dyDescent="0.2">
      <c r="E1767" s="13">
        <v>28835</v>
      </c>
      <c r="F1767" s="13" t="s">
        <v>73</v>
      </c>
      <c r="G1767" s="47">
        <v>1.631</v>
      </c>
      <c r="H1767" s="47">
        <v>0.52900000000000003</v>
      </c>
      <c r="I1767" s="47">
        <v>0</v>
      </c>
      <c r="J1767" s="47">
        <v>0</v>
      </c>
      <c r="K1767" s="47">
        <v>0</v>
      </c>
      <c r="L1767" s="47">
        <v>2.16</v>
      </c>
      <c r="M1767" s="47">
        <v>2</v>
      </c>
      <c r="N1767" s="47">
        <v>2.16</v>
      </c>
      <c r="O1767" s="47">
        <v>0</v>
      </c>
      <c r="P1767" s="38">
        <f t="shared" si="111"/>
        <v>0.58265046296296297</v>
      </c>
      <c r="R1767" s="38">
        <f t="shared" si="112"/>
        <v>0.58265046296296297</v>
      </c>
      <c r="S1767" s="38"/>
      <c r="T1767" s="47">
        <v>1919138.8194280399</v>
      </c>
      <c r="U1767" s="47"/>
      <c r="V1767" s="47">
        <f t="shared" si="110"/>
        <v>1919138.8194280399</v>
      </c>
      <c r="W1767" s="47">
        <f t="shared" si="113"/>
        <v>1118187.1216299417</v>
      </c>
      <c r="Z1767" s="54"/>
    </row>
    <row r="1768" spans="5:26" x14ac:dyDescent="0.2">
      <c r="E1768" s="13">
        <v>28834</v>
      </c>
      <c r="F1768" s="13" t="s">
        <v>73</v>
      </c>
      <c r="G1768" s="47">
        <v>11.125999999999999</v>
      </c>
      <c r="H1768" s="47">
        <v>1.4139999999999999</v>
      </c>
      <c r="I1768" s="47">
        <v>0</v>
      </c>
      <c r="J1768" s="47">
        <v>0</v>
      </c>
      <c r="K1768" s="47">
        <v>0</v>
      </c>
      <c r="L1768" s="47">
        <v>12.54</v>
      </c>
      <c r="M1768" s="47">
        <v>2</v>
      </c>
      <c r="N1768" s="47">
        <v>12.54</v>
      </c>
      <c r="O1768" s="47">
        <v>0</v>
      </c>
      <c r="P1768" s="38">
        <f t="shared" si="111"/>
        <v>0.61899122807017537</v>
      </c>
      <c r="R1768" s="38">
        <f t="shared" si="112"/>
        <v>0.61899122807017537</v>
      </c>
      <c r="S1768" s="38"/>
      <c r="T1768" s="47">
        <v>11141667.035012785</v>
      </c>
      <c r="U1768" s="47"/>
      <c r="V1768" s="47">
        <f t="shared" si="110"/>
        <v>11141667.035012785</v>
      </c>
      <c r="W1768" s="47">
        <f t="shared" si="113"/>
        <v>6896594.1607515533</v>
      </c>
      <c r="Z1768" s="54"/>
    </row>
    <row r="1769" spans="5:26" x14ac:dyDescent="0.2">
      <c r="E1769" s="13">
        <v>28833</v>
      </c>
      <c r="F1769" s="13" t="s">
        <v>73</v>
      </c>
      <c r="G1769" s="47">
        <v>1.76</v>
      </c>
      <c r="H1769" s="47">
        <v>0</v>
      </c>
      <c r="I1769" s="47">
        <v>0</v>
      </c>
      <c r="J1769" s="47">
        <v>0</v>
      </c>
      <c r="K1769" s="47">
        <v>0</v>
      </c>
      <c r="L1769" s="47">
        <v>1.76</v>
      </c>
      <c r="M1769" s="47">
        <v>2</v>
      </c>
      <c r="N1769" s="47">
        <v>1.76</v>
      </c>
      <c r="O1769" s="47">
        <v>0</v>
      </c>
      <c r="P1769" s="38">
        <f t="shared" si="111"/>
        <v>0.65</v>
      </c>
      <c r="R1769" s="38">
        <f t="shared" si="112"/>
        <v>0.65</v>
      </c>
      <c r="S1769" s="38"/>
      <c r="T1769" s="47">
        <v>1563742.7417561808</v>
      </c>
      <c r="U1769" s="47"/>
      <c r="V1769" s="47">
        <f t="shared" si="110"/>
        <v>1563742.7417561808</v>
      </c>
      <c r="W1769" s="47">
        <f t="shared" si="113"/>
        <v>1016432.7821415175</v>
      </c>
      <c r="Z1769" s="54"/>
    </row>
    <row r="1770" spans="5:26" x14ac:dyDescent="0.2">
      <c r="E1770" s="13">
        <v>28832</v>
      </c>
      <c r="F1770" s="13" t="s">
        <v>73</v>
      </c>
      <c r="G1770" s="47">
        <v>21.789000000000001</v>
      </c>
      <c r="H1770" s="47">
        <v>1.0309999999999999</v>
      </c>
      <c r="I1770" s="47">
        <v>0</v>
      </c>
      <c r="J1770" s="47">
        <v>0</v>
      </c>
      <c r="K1770" s="47">
        <v>0</v>
      </c>
      <c r="L1770" s="47">
        <v>22.82</v>
      </c>
      <c r="M1770" s="47">
        <v>2</v>
      </c>
      <c r="N1770" s="47">
        <v>22.82</v>
      </c>
      <c r="O1770" s="47">
        <v>0</v>
      </c>
      <c r="P1770" s="38">
        <f t="shared" si="111"/>
        <v>0.63757559158632782</v>
      </c>
      <c r="R1770" s="38">
        <f t="shared" si="112"/>
        <v>0.63757559158632782</v>
      </c>
      <c r="S1770" s="38"/>
      <c r="T1770" s="47">
        <v>20275346.231179569</v>
      </c>
      <c r="U1770" s="47"/>
      <c r="V1770" s="47">
        <f t="shared" si="110"/>
        <v>20275346.231179569</v>
      </c>
      <c r="W1770" s="47">
        <f t="shared" si="113"/>
        <v>12927065.867961936</v>
      </c>
      <c r="Z1770" s="54"/>
    </row>
    <row r="1771" spans="5:26" x14ac:dyDescent="0.2">
      <c r="E1771" s="13">
        <v>28831</v>
      </c>
      <c r="F1771" s="13" t="s">
        <v>73</v>
      </c>
      <c r="G1771" s="47">
        <v>1.72</v>
      </c>
      <c r="H1771" s="47">
        <v>0</v>
      </c>
      <c r="I1771" s="47">
        <v>0</v>
      </c>
      <c r="J1771" s="47">
        <v>0</v>
      </c>
      <c r="K1771" s="47">
        <v>0</v>
      </c>
      <c r="L1771" s="47">
        <v>1.72</v>
      </c>
      <c r="M1771" s="47">
        <v>2</v>
      </c>
      <c r="N1771" s="47">
        <v>1.72</v>
      </c>
      <c r="O1771" s="47">
        <v>0</v>
      </c>
      <c r="P1771" s="38">
        <f t="shared" si="111"/>
        <v>0.65</v>
      </c>
      <c r="R1771" s="38">
        <f t="shared" si="112"/>
        <v>0.65</v>
      </c>
      <c r="S1771" s="38"/>
      <c r="T1771" s="47">
        <v>1528203.1339889946</v>
      </c>
      <c r="U1771" s="47"/>
      <c r="V1771" s="47">
        <f t="shared" si="110"/>
        <v>1528203.1339889946</v>
      </c>
      <c r="W1771" s="47">
        <f t="shared" si="113"/>
        <v>993332.03709284659</v>
      </c>
      <c r="Z1771" s="54"/>
    </row>
    <row r="1772" spans="5:26" x14ac:dyDescent="0.2">
      <c r="E1772" s="13">
        <v>28830</v>
      </c>
      <c r="F1772" s="13" t="s">
        <v>73</v>
      </c>
      <c r="G1772" s="47">
        <v>20.981999999999999</v>
      </c>
      <c r="H1772" s="47">
        <v>0.29799999999999999</v>
      </c>
      <c r="I1772" s="47">
        <v>0</v>
      </c>
      <c r="J1772" s="47">
        <v>0</v>
      </c>
      <c r="K1772" s="47">
        <v>0</v>
      </c>
      <c r="L1772" s="47">
        <v>21.279999999999998</v>
      </c>
      <c r="M1772" s="47">
        <v>2</v>
      </c>
      <c r="N1772" s="47">
        <v>21.28</v>
      </c>
      <c r="O1772" s="47">
        <v>0</v>
      </c>
      <c r="P1772" s="38">
        <f t="shared" si="111"/>
        <v>0.64614896616541362</v>
      </c>
      <c r="R1772" s="38">
        <f t="shared" si="112"/>
        <v>0.64614896616541362</v>
      </c>
      <c r="S1772" s="38"/>
      <c r="T1772" s="47">
        <v>19955532.317866713</v>
      </c>
      <c r="U1772" s="47"/>
      <c r="V1772" s="47">
        <f t="shared" si="110"/>
        <v>19955532.317866713</v>
      </c>
      <c r="W1772" s="47">
        <f t="shared" si="113"/>
        <v>12894246.576470077</v>
      </c>
      <c r="Z1772" s="54"/>
    </row>
    <row r="1773" spans="5:26" x14ac:dyDescent="0.2">
      <c r="E1773" s="13">
        <v>28829</v>
      </c>
      <c r="F1773" s="13" t="s">
        <v>73</v>
      </c>
      <c r="G1773" s="47">
        <v>2.4</v>
      </c>
      <c r="H1773" s="47">
        <v>0.1</v>
      </c>
      <c r="I1773" s="47">
        <v>0</v>
      </c>
      <c r="J1773" s="47">
        <v>0</v>
      </c>
      <c r="K1773" s="47">
        <v>0</v>
      </c>
      <c r="L1773" s="47">
        <v>2.5</v>
      </c>
      <c r="M1773" s="47">
        <v>2</v>
      </c>
      <c r="N1773" s="47">
        <v>2.5</v>
      </c>
      <c r="O1773" s="47">
        <v>0</v>
      </c>
      <c r="P1773" s="38">
        <f t="shared" si="111"/>
        <v>0.63900000000000001</v>
      </c>
      <c r="R1773" s="38">
        <f t="shared" si="112"/>
        <v>0.63900000000000001</v>
      </c>
      <c r="S1773" s="38"/>
      <c r="T1773" s="47">
        <v>2221225.4854491204</v>
      </c>
      <c r="U1773" s="47"/>
      <c r="V1773" s="47">
        <f t="shared" si="110"/>
        <v>2221225.4854491204</v>
      </c>
      <c r="W1773" s="47">
        <f t="shared" si="113"/>
        <v>1419363.085201988</v>
      </c>
      <c r="Z1773" s="54"/>
    </row>
    <row r="1774" spans="5:26" x14ac:dyDescent="0.2">
      <c r="E1774" s="13">
        <v>28828</v>
      </c>
      <c r="F1774" s="13" t="s">
        <v>73</v>
      </c>
      <c r="G1774" s="47">
        <v>0.46879999999999999</v>
      </c>
      <c r="H1774" s="47">
        <v>0</v>
      </c>
      <c r="I1774" s="47">
        <v>0</v>
      </c>
      <c r="J1774" s="47">
        <v>0</v>
      </c>
      <c r="K1774" s="47">
        <v>0</v>
      </c>
      <c r="L1774" s="47">
        <v>0.46879999999999999</v>
      </c>
      <c r="M1774" s="47">
        <v>2</v>
      </c>
      <c r="N1774" s="47">
        <v>0.496</v>
      </c>
      <c r="O1774" s="47">
        <v>2.7200000000000002E-2</v>
      </c>
      <c r="P1774" s="38">
        <f t="shared" si="111"/>
        <v>0.65</v>
      </c>
      <c r="R1774" s="38">
        <f t="shared" si="112"/>
        <v>0.65</v>
      </c>
      <c r="S1774" s="38"/>
      <c r="T1774" s="47">
        <v>465128.94876230683</v>
      </c>
      <c r="U1774" s="47"/>
      <c r="V1774" s="47">
        <f t="shared" si="110"/>
        <v>465128.94876230683</v>
      </c>
      <c r="W1774" s="47">
        <f t="shared" si="113"/>
        <v>302333.81669549947</v>
      </c>
      <c r="Z1774" s="54"/>
    </row>
    <row r="1775" spans="5:26" x14ac:dyDescent="0.2">
      <c r="E1775" s="13">
        <v>28827</v>
      </c>
      <c r="F1775" s="13" t="s">
        <v>73</v>
      </c>
      <c r="G1775" s="47">
        <v>4.0000000000000001E-3</v>
      </c>
      <c r="H1775" s="47">
        <v>0</v>
      </c>
      <c r="I1775" s="47">
        <v>0</v>
      </c>
      <c r="J1775" s="47">
        <v>0</v>
      </c>
      <c r="K1775" s="47">
        <v>0</v>
      </c>
      <c r="L1775" s="47">
        <v>4.0000000000000001E-3</v>
      </c>
      <c r="M1775" s="47">
        <v>2</v>
      </c>
      <c r="N1775" s="47">
        <v>4.0000000000000001E-3</v>
      </c>
      <c r="O1775" s="47">
        <v>0</v>
      </c>
      <c r="P1775" s="38">
        <f t="shared" si="111"/>
        <v>0.65</v>
      </c>
      <c r="R1775" s="38">
        <f t="shared" si="112"/>
        <v>0.65</v>
      </c>
      <c r="S1775" s="38"/>
      <c r="T1775" s="47">
        <v>3553.9607767185926</v>
      </c>
      <c r="U1775" s="47"/>
      <c r="V1775" s="47">
        <f t="shared" si="110"/>
        <v>3553.9607767185926</v>
      </c>
      <c r="W1775" s="47">
        <f t="shared" si="113"/>
        <v>2310.0745048670851</v>
      </c>
      <c r="Z1775" s="54"/>
    </row>
    <row r="1776" spans="5:26" x14ac:dyDescent="0.2">
      <c r="E1776" s="13">
        <v>28826</v>
      </c>
      <c r="F1776" s="13" t="s">
        <v>73</v>
      </c>
      <c r="G1776" s="47">
        <v>1.4296</v>
      </c>
      <c r="H1776" s="47">
        <v>0</v>
      </c>
      <c r="I1776" s="47">
        <v>0</v>
      </c>
      <c r="J1776" s="47">
        <v>0</v>
      </c>
      <c r="K1776" s="47">
        <v>0</v>
      </c>
      <c r="L1776" s="47">
        <v>1.4296</v>
      </c>
      <c r="M1776" s="47">
        <v>2</v>
      </c>
      <c r="N1776" s="47">
        <v>1.4419999999999999</v>
      </c>
      <c r="O1776" s="47">
        <v>1.2399999999999967E-2</v>
      </c>
      <c r="P1776" s="38">
        <f t="shared" si="111"/>
        <v>0.65</v>
      </c>
      <c r="R1776" s="38">
        <f t="shared" si="112"/>
        <v>0.65</v>
      </c>
      <c r="S1776" s="38"/>
      <c r="T1776" s="47">
        <v>1281202.8600070523</v>
      </c>
      <c r="U1776" s="47"/>
      <c r="V1776" s="47">
        <f t="shared" si="110"/>
        <v>1281202.8600070523</v>
      </c>
      <c r="W1776" s="47">
        <f t="shared" si="113"/>
        <v>832781.85900458402</v>
      </c>
      <c r="Z1776" s="54"/>
    </row>
    <row r="1777" spans="5:26" x14ac:dyDescent="0.2">
      <c r="E1777" s="13">
        <v>28825</v>
      </c>
      <c r="F1777" s="13" t="s">
        <v>73</v>
      </c>
      <c r="G1777" s="47">
        <v>16.617999999999999</v>
      </c>
      <c r="H1777" s="47">
        <v>2.8940000000000001</v>
      </c>
      <c r="I1777" s="47">
        <v>0.18</v>
      </c>
      <c r="J1777" s="47">
        <v>0</v>
      </c>
      <c r="K1777" s="47">
        <v>0</v>
      </c>
      <c r="L1777" s="47">
        <v>19.692</v>
      </c>
      <c r="M1777" s="47">
        <v>2</v>
      </c>
      <c r="N1777" s="47">
        <v>19.692</v>
      </c>
      <c r="O1777" s="47">
        <v>0</v>
      </c>
      <c r="P1777" s="38">
        <f t="shared" si="111"/>
        <v>0.60524324598821855</v>
      </c>
      <c r="R1777" s="38">
        <f t="shared" si="112"/>
        <v>0.60524324598821855</v>
      </c>
      <c r="S1777" s="38"/>
      <c r="T1777" s="47">
        <v>17496148.903785631</v>
      </c>
      <c r="U1777" s="47"/>
      <c r="V1777" s="47">
        <f t="shared" si="110"/>
        <v>17496148.903785631</v>
      </c>
      <c r="W1777" s="47">
        <f t="shared" si="113"/>
        <v>10589425.954820426</v>
      </c>
      <c r="Z1777" s="54"/>
    </row>
    <row r="1778" spans="5:26" x14ac:dyDescent="0.2">
      <c r="E1778" s="13">
        <v>28824</v>
      </c>
      <c r="F1778" s="13" t="s">
        <v>73</v>
      </c>
      <c r="G1778" s="47">
        <v>2.266</v>
      </c>
      <c r="H1778" s="47">
        <v>0</v>
      </c>
      <c r="I1778" s="47">
        <v>0</v>
      </c>
      <c r="J1778" s="47">
        <v>0</v>
      </c>
      <c r="K1778" s="47">
        <v>0</v>
      </c>
      <c r="L1778" s="47">
        <v>2.266</v>
      </c>
      <c r="M1778" s="47">
        <v>2</v>
      </c>
      <c r="N1778" s="47">
        <v>2.266</v>
      </c>
      <c r="O1778" s="47">
        <v>0</v>
      </c>
      <c r="P1778" s="38">
        <f t="shared" si="111"/>
        <v>0.65</v>
      </c>
      <c r="R1778" s="38">
        <f t="shared" si="112"/>
        <v>0.65</v>
      </c>
      <c r="S1778" s="38"/>
      <c r="T1778" s="47">
        <v>2124964.1086600549</v>
      </c>
      <c r="U1778" s="47"/>
      <c r="V1778" s="47">
        <f t="shared" si="110"/>
        <v>2124964.1086600549</v>
      </c>
      <c r="W1778" s="47">
        <f t="shared" si="113"/>
        <v>1381226.6706290357</v>
      </c>
      <c r="Z1778" s="54"/>
    </row>
    <row r="1779" spans="5:26" x14ac:dyDescent="0.2">
      <c r="E1779" s="13">
        <v>28823</v>
      </c>
      <c r="F1779" s="13" t="s">
        <v>73</v>
      </c>
      <c r="G1779" s="47">
        <v>20.640999999999998</v>
      </c>
      <c r="H1779" s="47">
        <v>3.476</v>
      </c>
      <c r="I1779" s="47">
        <v>0.54500000000000004</v>
      </c>
      <c r="J1779" s="47">
        <v>0</v>
      </c>
      <c r="K1779" s="47">
        <v>0</v>
      </c>
      <c r="L1779" s="47">
        <v>24.661999999999999</v>
      </c>
      <c r="M1779" s="47">
        <v>2</v>
      </c>
      <c r="N1779" s="47">
        <v>24.661999999999999</v>
      </c>
      <c r="O1779" s="47">
        <v>0</v>
      </c>
      <c r="P1779" s="38">
        <f t="shared" si="111"/>
        <v>0.60074304598167216</v>
      </c>
      <c r="R1779" s="38">
        <f t="shared" si="112"/>
        <v>0.60074304598167216</v>
      </c>
      <c r="S1779" s="38"/>
      <c r="T1779" s="47">
        <v>21911945.168858476</v>
      </c>
      <c r="U1779" s="47"/>
      <c r="V1779" s="47">
        <f t="shared" si="110"/>
        <v>21911945.168858476</v>
      </c>
      <c r="W1779" s="47">
        <f t="shared" si="113"/>
        <v>13163448.684123427</v>
      </c>
      <c r="Z1779" s="54"/>
    </row>
    <row r="1780" spans="5:26" x14ac:dyDescent="0.2">
      <c r="E1780" s="13">
        <v>28822</v>
      </c>
      <c r="F1780" s="13" t="s">
        <v>73</v>
      </c>
      <c r="G1780" s="47">
        <v>2.375</v>
      </c>
      <c r="H1780" s="47">
        <v>6.3E-2</v>
      </c>
      <c r="I1780" s="47">
        <v>0</v>
      </c>
      <c r="J1780" s="47">
        <v>0</v>
      </c>
      <c r="K1780" s="47">
        <v>0</v>
      </c>
      <c r="L1780" s="47">
        <v>2.4380000000000002</v>
      </c>
      <c r="M1780" s="47">
        <v>2</v>
      </c>
      <c r="N1780" s="47">
        <v>2.4380000000000002</v>
      </c>
      <c r="O1780" s="47">
        <v>0</v>
      </c>
      <c r="P1780" s="38">
        <f t="shared" si="111"/>
        <v>0.64289376538146015</v>
      </c>
      <c r="R1780" s="38">
        <f t="shared" si="112"/>
        <v>0.64289376538146015</v>
      </c>
      <c r="S1780" s="38"/>
      <c r="T1780" s="47">
        <v>2286258.8247631132</v>
      </c>
      <c r="U1780" s="47"/>
      <c r="V1780" s="47">
        <f t="shared" si="110"/>
        <v>2286258.8247631132</v>
      </c>
      <c r="W1780" s="47">
        <f t="shared" si="113"/>
        <v>1469821.5444885497</v>
      </c>
      <c r="Z1780" s="54"/>
    </row>
    <row r="1781" spans="5:26" x14ac:dyDescent="0.2">
      <c r="E1781" s="13">
        <v>28821</v>
      </c>
      <c r="F1781" s="13" t="s">
        <v>73</v>
      </c>
      <c r="G1781" s="47">
        <v>26.77713</v>
      </c>
      <c r="H1781" s="47">
        <v>2.0638700000000001</v>
      </c>
      <c r="I1781" s="47">
        <v>1.2190000000000001</v>
      </c>
      <c r="J1781" s="47">
        <v>0</v>
      </c>
      <c r="K1781" s="47">
        <v>0</v>
      </c>
      <c r="L1781" s="47">
        <v>30.060000000000002</v>
      </c>
      <c r="M1781" s="47">
        <v>2</v>
      </c>
      <c r="N1781" s="47">
        <v>30.06</v>
      </c>
      <c r="O1781" s="47">
        <v>0</v>
      </c>
      <c r="P1781" s="38">
        <f t="shared" si="111"/>
        <v>0.61185664504324677</v>
      </c>
      <c r="R1781" s="38">
        <f t="shared" si="112"/>
        <v>0.61185664504324677</v>
      </c>
      <c r="S1781" s="38"/>
      <c r="T1781" s="47">
        <v>26708015.237040222</v>
      </c>
      <c r="U1781" s="47"/>
      <c r="V1781" s="47">
        <f t="shared" si="110"/>
        <v>26708015.237040222</v>
      </c>
      <c r="W1781" s="47">
        <f t="shared" si="113"/>
        <v>16341476.598699344</v>
      </c>
      <c r="Z1781" s="54"/>
    </row>
    <row r="1782" spans="5:26" x14ac:dyDescent="0.2">
      <c r="E1782" s="13">
        <v>28820</v>
      </c>
      <c r="F1782" s="13" t="s">
        <v>73</v>
      </c>
      <c r="G1782" s="47">
        <v>2.4460000000000002</v>
      </c>
      <c r="H1782" s="47">
        <v>0</v>
      </c>
      <c r="I1782" s="47">
        <v>0</v>
      </c>
      <c r="J1782" s="47">
        <v>0</v>
      </c>
      <c r="K1782" s="47">
        <v>0</v>
      </c>
      <c r="L1782" s="47">
        <v>2.4460000000000002</v>
      </c>
      <c r="M1782" s="47">
        <v>2</v>
      </c>
      <c r="N1782" s="47">
        <v>2.4460000000000002</v>
      </c>
      <c r="O1782" s="47">
        <v>0</v>
      </c>
      <c r="P1782" s="38">
        <f t="shared" si="111"/>
        <v>0.65</v>
      </c>
      <c r="R1782" s="38">
        <f t="shared" si="112"/>
        <v>0.65</v>
      </c>
      <c r="S1782" s="38"/>
      <c r="T1782" s="47">
        <v>2293760.9045818597</v>
      </c>
      <c r="U1782" s="47"/>
      <c r="V1782" s="47">
        <f t="shared" si="110"/>
        <v>2293760.9045818597</v>
      </c>
      <c r="W1782" s="47">
        <f t="shared" si="113"/>
        <v>1490944.5879782089</v>
      </c>
      <c r="Z1782" s="54"/>
    </row>
    <row r="1783" spans="5:26" x14ac:dyDescent="0.2">
      <c r="E1783" s="13">
        <v>28819</v>
      </c>
      <c r="F1783" s="13" t="s">
        <v>73</v>
      </c>
      <c r="G1783" s="47">
        <v>2.3340000000000001</v>
      </c>
      <c r="H1783" s="47">
        <v>0.49</v>
      </c>
      <c r="I1783" s="47">
        <v>0.37</v>
      </c>
      <c r="J1783" s="47">
        <v>0</v>
      </c>
      <c r="K1783" s="47">
        <v>0</v>
      </c>
      <c r="L1783" s="47">
        <v>3.194</v>
      </c>
      <c r="M1783" s="47">
        <v>2</v>
      </c>
      <c r="N1783" s="47">
        <v>3.194</v>
      </c>
      <c r="O1783" s="47">
        <v>0</v>
      </c>
      <c r="P1783" s="38">
        <f t="shared" si="111"/>
        <v>0.55278647463995001</v>
      </c>
      <c r="R1783" s="38">
        <f t="shared" si="112"/>
        <v>0.55278647463995001</v>
      </c>
      <c r="S1783" s="38"/>
      <c r="T1783" s="47">
        <v>2837837.6802097955</v>
      </c>
      <c r="U1783" s="47"/>
      <c r="V1783" s="47">
        <f t="shared" si="110"/>
        <v>2837837.6802097955</v>
      </c>
      <c r="W1783" s="47">
        <f t="shared" si="113"/>
        <v>1568718.2868435867</v>
      </c>
      <c r="Z1783" s="54"/>
    </row>
    <row r="1784" spans="5:26" x14ac:dyDescent="0.2">
      <c r="E1784" s="13">
        <v>28818</v>
      </c>
      <c r="F1784" s="13" t="s">
        <v>73</v>
      </c>
      <c r="G1784" s="47">
        <v>0.626</v>
      </c>
      <c r="H1784" s="47">
        <v>0</v>
      </c>
      <c r="I1784" s="47">
        <v>0</v>
      </c>
      <c r="J1784" s="47">
        <v>0</v>
      </c>
      <c r="K1784" s="47">
        <v>0</v>
      </c>
      <c r="L1784" s="47">
        <v>0.626</v>
      </c>
      <c r="M1784" s="47">
        <v>2</v>
      </c>
      <c r="N1784" s="47">
        <v>0.626</v>
      </c>
      <c r="O1784" s="47">
        <v>0</v>
      </c>
      <c r="P1784" s="38">
        <f t="shared" si="111"/>
        <v>0.65</v>
      </c>
      <c r="R1784" s="38">
        <f t="shared" si="112"/>
        <v>0.65</v>
      </c>
      <c r="S1784" s="38"/>
      <c r="T1784" s="47">
        <v>556194.8615564598</v>
      </c>
      <c r="U1784" s="47"/>
      <c r="V1784" s="47">
        <f t="shared" si="110"/>
        <v>556194.8615564598</v>
      </c>
      <c r="W1784" s="47">
        <f t="shared" si="113"/>
        <v>361526.6600116989</v>
      </c>
      <c r="Z1784" s="54"/>
    </row>
    <row r="1785" spans="5:26" x14ac:dyDescent="0.2">
      <c r="E1785" s="13">
        <v>28817</v>
      </c>
      <c r="F1785" s="13" t="s">
        <v>73</v>
      </c>
      <c r="G1785" s="47">
        <v>0.14399999999999999</v>
      </c>
      <c r="H1785" s="47">
        <v>0</v>
      </c>
      <c r="I1785" s="47">
        <v>0</v>
      </c>
      <c r="J1785" s="47">
        <v>0</v>
      </c>
      <c r="K1785" s="47">
        <v>0</v>
      </c>
      <c r="L1785" s="47">
        <v>0.14399999999999999</v>
      </c>
      <c r="M1785" s="47">
        <v>2</v>
      </c>
      <c r="N1785" s="47">
        <v>0.14399999999999999</v>
      </c>
      <c r="O1785" s="47">
        <v>0</v>
      </c>
      <c r="P1785" s="38">
        <f t="shared" si="111"/>
        <v>0.65</v>
      </c>
      <c r="R1785" s="38">
        <f t="shared" si="112"/>
        <v>0.65</v>
      </c>
      <c r="S1785" s="38"/>
      <c r="T1785" s="47">
        <v>135037.43673744387</v>
      </c>
      <c r="U1785" s="47"/>
      <c r="V1785" s="47">
        <f t="shared" si="110"/>
        <v>135037.43673744387</v>
      </c>
      <c r="W1785" s="47">
        <f t="shared" si="113"/>
        <v>87774.333879338519</v>
      </c>
      <c r="Z1785" s="54"/>
    </row>
    <row r="1786" spans="5:26" x14ac:dyDescent="0.2">
      <c r="E1786" s="13">
        <v>28816</v>
      </c>
      <c r="F1786" s="13" t="s">
        <v>73</v>
      </c>
      <c r="G1786" s="47">
        <v>0.48199999999999998</v>
      </c>
      <c r="H1786" s="47">
        <v>0.78200000000000003</v>
      </c>
      <c r="I1786" s="47">
        <v>0</v>
      </c>
      <c r="J1786" s="47">
        <v>0</v>
      </c>
      <c r="K1786" s="47">
        <v>0</v>
      </c>
      <c r="L1786" s="47">
        <v>1.264</v>
      </c>
      <c r="M1786" s="47">
        <v>2</v>
      </c>
      <c r="N1786" s="47">
        <v>1.264</v>
      </c>
      <c r="O1786" s="47">
        <v>0</v>
      </c>
      <c r="P1786" s="38">
        <f t="shared" si="111"/>
        <v>0.47986550632911396</v>
      </c>
      <c r="R1786" s="38">
        <f t="shared" si="112"/>
        <v>0.47986550632911396</v>
      </c>
      <c r="S1786" s="38"/>
      <c r="T1786" s="47">
        <v>1123051.6054430753</v>
      </c>
      <c r="U1786" s="47"/>
      <c r="V1786" s="47">
        <f t="shared" si="110"/>
        <v>1123051.6054430753</v>
      </c>
      <c r="W1786" s="47">
        <f t="shared" si="113"/>
        <v>538913.72727966565</v>
      </c>
      <c r="Z1786" s="54"/>
    </row>
    <row r="1787" spans="5:26" x14ac:dyDescent="0.2">
      <c r="E1787" s="13">
        <v>28815</v>
      </c>
      <c r="F1787" s="13" t="s">
        <v>73</v>
      </c>
      <c r="G1787" s="47">
        <v>1.68</v>
      </c>
      <c r="H1787" s="47">
        <v>0</v>
      </c>
      <c r="I1787" s="47">
        <v>0</v>
      </c>
      <c r="J1787" s="47">
        <v>0</v>
      </c>
      <c r="K1787" s="47">
        <v>0</v>
      </c>
      <c r="L1787" s="47">
        <v>1.68</v>
      </c>
      <c r="M1787" s="47">
        <v>2</v>
      </c>
      <c r="N1787" s="47">
        <v>1.68</v>
      </c>
      <c r="O1787" s="47">
        <v>0</v>
      </c>
      <c r="P1787" s="38">
        <f t="shared" si="111"/>
        <v>0.65</v>
      </c>
      <c r="R1787" s="38">
        <f t="shared" si="112"/>
        <v>0.65</v>
      </c>
      <c r="S1787" s="38"/>
      <c r="T1787" s="47">
        <v>1492663.526221809</v>
      </c>
      <c r="U1787" s="47"/>
      <c r="V1787" s="47">
        <f t="shared" si="110"/>
        <v>1492663.526221809</v>
      </c>
      <c r="W1787" s="47">
        <f t="shared" si="113"/>
        <v>970231.29204417591</v>
      </c>
      <c r="Z1787" s="54"/>
    </row>
    <row r="1788" spans="5:26" x14ac:dyDescent="0.2">
      <c r="E1788" s="13">
        <v>28814</v>
      </c>
      <c r="F1788" s="13" t="s">
        <v>73</v>
      </c>
      <c r="G1788" s="47">
        <v>0.129</v>
      </c>
      <c r="H1788" s="47">
        <v>0</v>
      </c>
      <c r="I1788" s="47">
        <v>4.7E-2</v>
      </c>
      <c r="J1788" s="47">
        <v>0</v>
      </c>
      <c r="K1788" s="47">
        <v>0</v>
      </c>
      <c r="L1788" s="47">
        <v>0.17599999999999999</v>
      </c>
      <c r="M1788" s="47">
        <v>2</v>
      </c>
      <c r="N1788" s="47">
        <v>0.17599999999999999</v>
      </c>
      <c r="O1788" s="47">
        <v>0</v>
      </c>
      <c r="P1788" s="38">
        <f t="shared" si="111"/>
        <v>0.52315340909090913</v>
      </c>
      <c r="R1788" s="38">
        <f t="shared" si="112"/>
        <v>0.52315340909090913</v>
      </c>
      <c r="S1788" s="38"/>
      <c r="T1788" s="47">
        <v>156374.27417561808</v>
      </c>
      <c r="U1788" s="47"/>
      <c r="V1788" s="47">
        <f t="shared" si="110"/>
        <v>156374.27417561808</v>
      </c>
      <c r="W1788" s="47">
        <f t="shared" si="113"/>
        <v>81807.734629091108</v>
      </c>
      <c r="Z1788" s="54"/>
    </row>
    <row r="1789" spans="5:26" x14ac:dyDescent="0.2">
      <c r="E1789" s="13">
        <v>28813</v>
      </c>
      <c r="F1789" s="13" t="s">
        <v>73</v>
      </c>
      <c r="G1789" s="47">
        <v>2.2480000000000002</v>
      </c>
      <c r="H1789" s="47">
        <v>0</v>
      </c>
      <c r="I1789" s="47">
        <v>0</v>
      </c>
      <c r="J1789" s="47">
        <v>0</v>
      </c>
      <c r="K1789" s="47">
        <v>0</v>
      </c>
      <c r="L1789" s="47">
        <v>2.2480000000000002</v>
      </c>
      <c r="M1789" s="47">
        <v>2</v>
      </c>
      <c r="N1789" s="47">
        <v>2.2480000000000002</v>
      </c>
      <c r="O1789" s="47">
        <v>0</v>
      </c>
      <c r="P1789" s="38">
        <f t="shared" si="111"/>
        <v>0.65</v>
      </c>
      <c r="R1789" s="38">
        <f t="shared" si="112"/>
        <v>0.65</v>
      </c>
      <c r="S1789" s="38"/>
      <c r="T1789" s="47">
        <v>1997325.9565158491</v>
      </c>
      <c r="U1789" s="47"/>
      <c r="V1789" s="47">
        <f t="shared" si="110"/>
        <v>1997325.9565158491</v>
      </c>
      <c r="W1789" s="47">
        <f t="shared" si="113"/>
        <v>1298261.871735302</v>
      </c>
      <c r="Z1789" s="54"/>
    </row>
    <row r="1790" spans="5:26" x14ac:dyDescent="0.2">
      <c r="E1790" s="13">
        <v>28812</v>
      </c>
      <c r="F1790" s="13" t="s">
        <v>73</v>
      </c>
      <c r="G1790" s="47">
        <v>1.5242</v>
      </c>
      <c r="H1790" s="47">
        <v>0</v>
      </c>
      <c r="I1790" s="47">
        <v>4.2900000000000001E-2</v>
      </c>
      <c r="J1790" s="47">
        <v>4.2900000000000001E-2</v>
      </c>
      <c r="K1790" s="47">
        <v>0</v>
      </c>
      <c r="L1790" s="47">
        <v>1.6099999999999999</v>
      </c>
      <c r="M1790" s="47">
        <v>2</v>
      </c>
      <c r="N1790" s="47">
        <v>1.61</v>
      </c>
      <c r="O1790" s="47">
        <v>0</v>
      </c>
      <c r="P1790" s="38">
        <f t="shared" si="111"/>
        <v>0.62268788819875787</v>
      </c>
      <c r="R1790" s="38">
        <f t="shared" si="112"/>
        <v>0.62268788819875787</v>
      </c>
      <c r="S1790" s="38"/>
      <c r="T1790" s="47">
        <v>1348728.1147647058</v>
      </c>
      <c r="U1790" s="47"/>
      <c r="V1790" s="47">
        <f t="shared" si="110"/>
        <v>1348728.1147647058</v>
      </c>
      <c r="W1790" s="47">
        <f t="shared" si="113"/>
        <v>839836.66153712652</v>
      </c>
      <c r="Z1790" s="54"/>
    </row>
    <row r="1791" spans="5:26" x14ac:dyDescent="0.2">
      <c r="E1791" s="13">
        <v>28811</v>
      </c>
      <c r="F1791" s="13" t="s">
        <v>73</v>
      </c>
      <c r="G1791" s="47">
        <v>1.806</v>
      </c>
      <c r="H1791" s="47">
        <v>0</v>
      </c>
      <c r="I1791" s="47">
        <v>0</v>
      </c>
      <c r="J1791" s="47">
        <v>0</v>
      </c>
      <c r="K1791" s="47">
        <v>0</v>
      </c>
      <c r="L1791" s="47">
        <v>1.806</v>
      </c>
      <c r="M1791" s="47">
        <v>2</v>
      </c>
      <c r="N1791" s="47">
        <v>1.806</v>
      </c>
      <c r="O1791" s="47">
        <v>0</v>
      </c>
      <c r="P1791" s="38">
        <f t="shared" si="111"/>
        <v>0.65</v>
      </c>
      <c r="R1791" s="38">
        <f t="shared" si="112"/>
        <v>0.65</v>
      </c>
      <c r="S1791" s="38"/>
      <c r="T1791" s="47">
        <v>1394929.6048620474</v>
      </c>
      <c r="U1791" s="47"/>
      <c r="V1791" s="47">
        <f t="shared" si="110"/>
        <v>1394929.6048620474</v>
      </c>
      <c r="W1791" s="47">
        <f t="shared" si="113"/>
        <v>906704.24316033081</v>
      </c>
      <c r="Z1791" s="54"/>
    </row>
    <row r="1792" spans="5:26" x14ac:dyDescent="0.2">
      <c r="E1792" s="13">
        <v>28810</v>
      </c>
      <c r="F1792" s="13" t="s">
        <v>73</v>
      </c>
      <c r="G1792" s="47">
        <v>7.8E-2</v>
      </c>
      <c r="H1792" s="47">
        <v>0</v>
      </c>
      <c r="I1792" s="47">
        <v>0</v>
      </c>
      <c r="J1792" s="47">
        <v>0</v>
      </c>
      <c r="K1792" s="47">
        <v>0</v>
      </c>
      <c r="L1792" s="47">
        <v>7.8E-2</v>
      </c>
      <c r="M1792" s="47">
        <v>2</v>
      </c>
      <c r="N1792" s="47">
        <v>7.8E-2</v>
      </c>
      <c r="O1792" s="47">
        <v>0</v>
      </c>
      <c r="P1792" s="38">
        <f t="shared" si="111"/>
        <v>0.65</v>
      </c>
      <c r="R1792" s="38">
        <f t="shared" si="112"/>
        <v>0.65</v>
      </c>
      <c r="S1792" s="38"/>
      <c r="T1792" s="47">
        <v>56265.598640601631</v>
      </c>
      <c r="U1792" s="47"/>
      <c r="V1792" s="47">
        <f t="shared" si="110"/>
        <v>56265.598640601631</v>
      </c>
      <c r="W1792" s="47">
        <f t="shared" si="113"/>
        <v>36572.639116391059</v>
      </c>
      <c r="Z1792" s="54"/>
    </row>
    <row r="1793" spans="5:26" x14ac:dyDescent="0.2">
      <c r="E1793" s="13">
        <v>28809</v>
      </c>
      <c r="F1793" s="13" t="s">
        <v>73</v>
      </c>
      <c r="G1793" s="47">
        <v>1.006</v>
      </c>
      <c r="H1793" s="47">
        <v>0.39</v>
      </c>
      <c r="I1793" s="47">
        <v>0.1</v>
      </c>
      <c r="J1793" s="47">
        <v>0</v>
      </c>
      <c r="K1793" s="47">
        <v>0</v>
      </c>
      <c r="L1793" s="47">
        <v>1.496</v>
      </c>
      <c r="M1793" s="47">
        <v>2</v>
      </c>
      <c r="N1793" s="47">
        <v>1.496</v>
      </c>
      <c r="O1793" s="47">
        <v>0</v>
      </c>
      <c r="P1793" s="38">
        <f t="shared" si="111"/>
        <v>0.546557486631016</v>
      </c>
      <c r="R1793" s="38">
        <f t="shared" si="112"/>
        <v>0.546557486631016</v>
      </c>
      <c r="S1793" s="38"/>
      <c r="T1793" s="47">
        <v>1313188.5069975199</v>
      </c>
      <c r="U1793" s="47"/>
      <c r="V1793" s="47">
        <f t="shared" si="110"/>
        <v>1313188.5069975199</v>
      </c>
      <c r="W1793" s="47">
        <f t="shared" si="113"/>
        <v>717733.00985730079</v>
      </c>
      <c r="Z1793" s="54"/>
    </row>
    <row r="1794" spans="5:26" x14ac:dyDescent="0.2">
      <c r="E1794" s="13">
        <v>28808</v>
      </c>
      <c r="F1794" s="13" t="s">
        <v>73</v>
      </c>
      <c r="G1794" s="47">
        <v>0.79400000000000004</v>
      </c>
      <c r="H1794" s="47">
        <v>0.82299999999999995</v>
      </c>
      <c r="I1794" s="47">
        <v>4.2999999999999997E-2</v>
      </c>
      <c r="J1794" s="47">
        <v>0.1</v>
      </c>
      <c r="K1794" s="47">
        <v>0</v>
      </c>
      <c r="L1794" s="47">
        <v>1.76</v>
      </c>
      <c r="M1794" s="47">
        <v>2</v>
      </c>
      <c r="N1794" s="47">
        <v>1.76</v>
      </c>
      <c r="O1794" s="47">
        <v>0</v>
      </c>
      <c r="P1794" s="38">
        <f t="shared" si="111"/>
        <v>0.47855113636363633</v>
      </c>
      <c r="R1794" s="38">
        <f t="shared" si="112"/>
        <v>0.47855113636363633</v>
      </c>
      <c r="S1794" s="38"/>
      <c r="T1794" s="47">
        <v>1650457.5601243144</v>
      </c>
      <c r="U1794" s="47"/>
      <c r="V1794" s="47">
        <f t="shared" si="110"/>
        <v>1650457.5601243144</v>
      </c>
      <c r="W1794" s="47">
        <f t="shared" si="113"/>
        <v>789828.34091744525</v>
      </c>
      <c r="Z1794" s="54"/>
    </row>
    <row r="1795" spans="5:26" x14ac:dyDescent="0.2">
      <c r="E1795" s="13">
        <v>28807</v>
      </c>
      <c r="F1795" s="13" t="s">
        <v>73</v>
      </c>
      <c r="G1795" s="47">
        <v>1.3089999999999999</v>
      </c>
      <c r="H1795" s="47">
        <v>0.41099999999999998</v>
      </c>
      <c r="I1795" s="47">
        <v>0</v>
      </c>
      <c r="J1795" s="47">
        <v>0</v>
      </c>
      <c r="K1795" s="47">
        <v>0</v>
      </c>
      <c r="L1795" s="47">
        <v>1.72</v>
      </c>
      <c r="M1795" s="47">
        <v>2</v>
      </c>
      <c r="N1795" s="47">
        <v>1.72</v>
      </c>
      <c r="O1795" s="47">
        <v>0</v>
      </c>
      <c r="P1795" s="38">
        <f t="shared" si="111"/>
        <v>0.58428779069767445</v>
      </c>
      <c r="R1795" s="38">
        <f t="shared" si="112"/>
        <v>0.58428779069767445</v>
      </c>
      <c r="S1795" s="38"/>
      <c r="T1795" s="47">
        <v>1528203.1339889946</v>
      </c>
      <c r="U1795" s="47"/>
      <c r="V1795" s="47">
        <f t="shared" si="110"/>
        <v>1528203.1339889946</v>
      </c>
      <c r="W1795" s="47">
        <f t="shared" si="113"/>
        <v>892910.43289569183</v>
      </c>
      <c r="Z1795" s="54"/>
    </row>
    <row r="1796" spans="5:26" x14ac:dyDescent="0.2">
      <c r="E1796" s="13">
        <v>28806</v>
      </c>
      <c r="F1796" s="13" t="s">
        <v>73</v>
      </c>
      <c r="G1796" s="47">
        <v>1.069</v>
      </c>
      <c r="H1796" s="47">
        <v>0</v>
      </c>
      <c r="I1796" s="47">
        <v>0.1</v>
      </c>
      <c r="J1796" s="47">
        <v>0</v>
      </c>
      <c r="K1796" s="47">
        <v>6.9000000000000006E-2</v>
      </c>
      <c r="L1796" s="47">
        <v>1.238</v>
      </c>
      <c r="M1796" s="47">
        <v>2</v>
      </c>
      <c r="N1796" s="47">
        <v>1.238</v>
      </c>
      <c r="O1796" s="47">
        <v>0</v>
      </c>
      <c r="P1796" s="38">
        <f t="shared" si="111"/>
        <v>0.58097738287560574</v>
      </c>
      <c r="R1796" s="38">
        <f t="shared" si="112"/>
        <v>0.58097738287560574</v>
      </c>
      <c r="S1796" s="38"/>
      <c r="T1796" s="47">
        <v>0</v>
      </c>
      <c r="U1796" s="47"/>
      <c r="V1796" s="47">
        <f t="shared" si="110"/>
        <v>0</v>
      </c>
      <c r="W1796" s="47">
        <f t="shared" si="113"/>
        <v>0</v>
      </c>
      <c r="Z1796" s="54"/>
    </row>
    <row r="1797" spans="5:26" x14ac:dyDescent="0.2">
      <c r="E1797" s="13">
        <v>28805</v>
      </c>
      <c r="F1797" s="13" t="s">
        <v>73</v>
      </c>
      <c r="G1797" s="47">
        <v>0.24199999999999999</v>
      </c>
      <c r="H1797" s="47">
        <v>0</v>
      </c>
      <c r="I1797" s="47">
        <v>0</v>
      </c>
      <c r="J1797" s="47">
        <v>0</v>
      </c>
      <c r="K1797" s="47">
        <v>0</v>
      </c>
      <c r="L1797" s="47">
        <v>0.24199999999999999</v>
      </c>
      <c r="M1797" s="47">
        <v>2</v>
      </c>
      <c r="N1797" s="47">
        <v>0.24199999999999999</v>
      </c>
      <c r="O1797" s="47">
        <v>0</v>
      </c>
      <c r="P1797" s="38">
        <f t="shared" si="111"/>
        <v>0.65</v>
      </c>
      <c r="R1797" s="38">
        <f t="shared" si="112"/>
        <v>0.65</v>
      </c>
      <c r="S1797" s="38"/>
      <c r="T1797" s="47">
        <v>0</v>
      </c>
      <c r="U1797" s="47"/>
      <c r="V1797" s="47">
        <f t="shared" si="110"/>
        <v>0</v>
      </c>
      <c r="W1797" s="47">
        <f t="shared" si="113"/>
        <v>0</v>
      </c>
      <c r="Z1797" s="54"/>
    </row>
    <row r="1798" spans="5:26" x14ac:dyDescent="0.2">
      <c r="E1798" s="13">
        <v>28804</v>
      </c>
      <c r="F1798" s="13" t="s">
        <v>73</v>
      </c>
      <c r="G1798" s="47">
        <v>2.266</v>
      </c>
      <c r="H1798" s="47">
        <v>0</v>
      </c>
      <c r="I1798" s="47">
        <v>0</v>
      </c>
      <c r="J1798" s="47">
        <v>0</v>
      </c>
      <c r="K1798" s="47">
        <v>0</v>
      </c>
      <c r="L1798" s="47">
        <v>2.266</v>
      </c>
      <c r="M1798" s="47">
        <v>2</v>
      </c>
      <c r="N1798" s="47">
        <v>2.266</v>
      </c>
      <c r="O1798" s="47">
        <v>0</v>
      </c>
      <c r="P1798" s="38">
        <f t="shared" si="111"/>
        <v>0.65</v>
      </c>
      <c r="R1798" s="38">
        <f t="shared" si="112"/>
        <v>0.65</v>
      </c>
      <c r="S1798" s="38"/>
      <c r="T1798" s="47">
        <v>2013318.780011083</v>
      </c>
      <c r="U1798" s="47"/>
      <c r="V1798" s="47">
        <f t="shared" si="110"/>
        <v>2013318.780011083</v>
      </c>
      <c r="W1798" s="47">
        <f t="shared" si="113"/>
        <v>1308657.2070072039</v>
      </c>
      <c r="Z1798" s="54"/>
    </row>
    <row r="1799" spans="5:26" x14ac:dyDescent="0.2">
      <c r="E1799" s="13">
        <v>28803</v>
      </c>
      <c r="F1799" s="13" t="s">
        <v>73</v>
      </c>
      <c r="G1799" s="47">
        <v>0.432</v>
      </c>
      <c r="H1799" s="47">
        <v>0</v>
      </c>
      <c r="I1799" s="47">
        <v>0</v>
      </c>
      <c r="J1799" s="47">
        <v>0</v>
      </c>
      <c r="K1799" s="47">
        <v>0</v>
      </c>
      <c r="L1799" s="47">
        <v>0.432</v>
      </c>
      <c r="M1799" s="47">
        <v>2</v>
      </c>
      <c r="N1799" s="47">
        <v>0.438</v>
      </c>
      <c r="O1799" s="47">
        <v>6.0000000000000053E-3</v>
      </c>
      <c r="P1799" s="38">
        <f t="shared" si="111"/>
        <v>0.65</v>
      </c>
      <c r="R1799" s="38">
        <f t="shared" si="112"/>
        <v>0.65</v>
      </c>
      <c r="S1799" s="38"/>
      <c r="T1799" s="47">
        <v>410738.8700763919</v>
      </c>
      <c r="U1799" s="47"/>
      <c r="V1799" s="47">
        <f t="shared" si="110"/>
        <v>410738.8700763919</v>
      </c>
      <c r="W1799" s="47">
        <f t="shared" si="113"/>
        <v>266980.26554965472</v>
      </c>
      <c r="Z1799" s="54"/>
    </row>
    <row r="1800" spans="5:26" x14ac:dyDescent="0.2">
      <c r="E1800" s="13">
        <v>28802</v>
      </c>
      <c r="F1800" s="13" t="s">
        <v>73</v>
      </c>
      <c r="G1800" s="47">
        <v>0.3</v>
      </c>
      <c r="H1800" s="47">
        <v>0.14899999999999999</v>
      </c>
      <c r="I1800" s="47">
        <v>5.0999999999999997E-2</v>
      </c>
      <c r="J1800" s="47">
        <v>0</v>
      </c>
      <c r="K1800" s="47">
        <v>0</v>
      </c>
      <c r="L1800" s="47">
        <v>0.49999999999999994</v>
      </c>
      <c r="M1800" s="47">
        <v>2</v>
      </c>
      <c r="N1800" s="47">
        <v>0.5</v>
      </c>
      <c r="O1800" s="47">
        <v>0</v>
      </c>
      <c r="P1800" s="38">
        <f t="shared" si="111"/>
        <v>0.51960000000000017</v>
      </c>
      <c r="R1800" s="38">
        <f t="shared" si="112"/>
        <v>0.51960000000000017</v>
      </c>
      <c r="S1800" s="38"/>
      <c r="T1800" s="47">
        <v>444245.09708982403</v>
      </c>
      <c r="U1800" s="47"/>
      <c r="V1800" s="47">
        <f t="shared" si="110"/>
        <v>444245.09708982403</v>
      </c>
      <c r="W1800" s="47">
        <f t="shared" si="113"/>
        <v>230829.75244787266</v>
      </c>
      <c r="Z1800" s="54"/>
    </row>
    <row r="1801" spans="5:26" x14ac:dyDescent="0.2">
      <c r="E1801" s="13">
        <v>28801</v>
      </c>
      <c r="F1801" s="13" t="s">
        <v>73</v>
      </c>
      <c r="G1801" s="47">
        <v>1.5</v>
      </c>
      <c r="H1801" s="47">
        <v>0</v>
      </c>
      <c r="I1801" s="47">
        <v>0</v>
      </c>
      <c r="J1801" s="47">
        <v>0</v>
      </c>
      <c r="K1801" s="47">
        <v>0</v>
      </c>
      <c r="L1801" s="47">
        <v>1.5</v>
      </c>
      <c r="M1801" s="47">
        <v>2</v>
      </c>
      <c r="N1801" s="47">
        <v>1.5</v>
      </c>
      <c r="O1801" s="47">
        <v>0</v>
      </c>
      <c r="P1801" s="38">
        <f t="shared" si="111"/>
        <v>0.65</v>
      </c>
      <c r="R1801" s="38">
        <f t="shared" si="112"/>
        <v>0.65</v>
      </c>
      <c r="S1801" s="38"/>
      <c r="T1801" s="47">
        <v>1332735.2912694723</v>
      </c>
      <c r="U1801" s="47"/>
      <c r="V1801" s="47">
        <f t="shared" si="110"/>
        <v>1332735.2912694723</v>
      </c>
      <c r="W1801" s="47">
        <f t="shared" si="113"/>
        <v>866277.93932515709</v>
      </c>
      <c r="Z1801" s="54"/>
    </row>
    <row r="1802" spans="5:26" x14ac:dyDescent="0.2">
      <c r="E1802" s="13">
        <v>28800</v>
      </c>
      <c r="F1802" s="13" t="s">
        <v>73</v>
      </c>
      <c r="G1802" s="47">
        <v>0.52</v>
      </c>
      <c r="H1802" s="47">
        <v>0.24</v>
      </c>
      <c r="I1802" s="47">
        <v>0</v>
      </c>
      <c r="J1802" s="47">
        <v>0</v>
      </c>
      <c r="K1802" s="47">
        <v>0</v>
      </c>
      <c r="L1802" s="47">
        <v>0.76</v>
      </c>
      <c r="M1802" s="47">
        <v>2</v>
      </c>
      <c r="N1802" s="47">
        <v>0.76</v>
      </c>
      <c r="O1802" s="47">
        <v>0</v>
      </c>
      <c r="P1802" s="38">
        <f t="shared" si="111"/>
        <v>0.56315789473684219</v>
      </c>
      <c r="R1802" s="38">
        <f t="shared" si="112"/>
        <v>0.56315789473684219</v>
      </c>
      <c r="S1802" s="38"/>
      <c r="T1802" s="47">
        <v>712697.58278095385</v>
      </c>
      <c r="U1802" s="47"/>
      <c r="V1802" s="47">
        <f t="shared" si="110"/>
        <v>712697.58278095385</v>
      </c>
      <c r="W1802" s="47">
        <f t="shared" si="113"/>
        <v>401361.27030295826</v>
      </c>
      <c r="Z1802" s="54"/>
    </row>
    <row r="1803" spans="5:26" x14ac:dyDescent="0.2">
      <c r="E1803" s="13">
        <v>28799</v>
      </c>
      <c r="F1803" s="13" t="s">
        <v>73</v>
      </c>
      <c r="G1803" s="47">
        <v>0.749</v>
      </c>
      <c r="H1803" s="47">
        <v>0.83399999999999996</v>
      </c>
      <c r="I1803" s="47">
        <v>4.7E-2</v>
      </c>
      <c r="J1803" s="47">
        <v>5.6000000000000001E-2</v>
      </c>
      <c r="K1803" s="47">
        <v>0</v>
      </c>
      <c r="L1803" s="47">
        <v>1.6859999999999999</v>
      </c>
      <c r="M1803" s="47">
        <v>2</v>
      </c>
      <c r="N1803" s="47">
        <v>1.6859999999999999</v>
      </c>
      <c r="O1803" s="47">
        <v>0</v>
      </c>
      <c r="P1803" s="38">
        <f t="shared" si="111"/>
        <v>0.48245848161328592</v>
      </c>
      <c r="R1803" s="38">
        <f t="shared" si="112"/>
        <v>0.48245848161328592</v>
      </c>
      <c r="S1803" s="38"/>
      <c r="T1803" s="47">
        <v>1497994.4673868865</v>
      </c>
      <c r="U1803" s="47"/>
      <c r="V1803" s="47">
        <f t="shared" si="110"/>
        <v>1497994.4673868865</v>
      </c>
      <c r="W1803" s="47">
        <f t="shared" si="113"/>
        <v>722720.13620058016</v>
      </c>
      <c r="Z1803" s="54"/>
    </row>
  </sheetData>
  <pageMargins left="0.7" right="0.7" top="0.75" bottom="0.75" header="0.3" footer="0.3"/>
  <pageSetup paperSize="9" orientation="portrait" horizontalDpi="90" verticalDpi="90" r:id="rId1"/>
  <headerFooter>
    <oddHeader>&amp;C&amp;"Aptos"&amp;10&amp;K000000 OFFICIAL&amp;1#_x000D_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B991AC-7AC8-4869-A16A-DCFC09A45A71}">
  <dimension ref="A1:Q38"/>
  <sheetViews>
    <sheetView showGridLines="0" zoomScaleNormal="100" workbookViewId="0"/>
  </sheetViews>
  <sheetFormatPr defaultRowHeight="14.25" x14ac:dyDescent="0.2"/>
  <cols>
    <col min="1" max="4" width="1.625" customWidth="1"/>
    <col min="5" max="5" width="18.25" customWidth="1"/>
    <col min="6" max="9" width="12.25" customWidth="1"/>
    <col min="10" max="10" width="1.625" customWidth="1"/>
    <col min="11" max="11" width="14.875" customWidth="1"/>
    <col min="12" max="14" width="9" customWidth="1"/>
    <col min="15" max="15" width="1.625" customWidth="1"/>
    <col min="16" max="16" width="12.25" customWidth="1"/>
    <col min="17" max="17" width="9" customWidth="1"/>
  </cols>
  <sheetData>
    <row r="1" spans="1:17" s="2" customFormat="1" ht="18" x14ac:dyDescent="0.25">
      <c r="A1" s="2" t="str" cm="1">
        <f t="array" aca="1" ref="A1" ca="1">_xlfn.TEXTAFTER(CELL("filename",A1),"]")</f>
        <v>Sleepers</v>
      </c>
    </row>
    <row r="3" spans="1:17" x14ac:dyDescent="0.2">
      <c r="E3" s="36" t="s">
        <v>91</v>
      </c>
      <c r="G3" s="55">
        <f>1-(Q38/M9)</f>
        <v>0.6941588745920716</v>
      </c>
      <c r="K3" s="36" t="str">
        <f>Cover!C12</f>
        <v>Reference year</v>
      </c>
      <c r="L3" s="36" t="str">
        <f>Cover!C13</f>
        <v>Missing information assumption</v>
      </c>
    </row>
    <row r="4" spans="1:17" x14ac:dyDescent="0.2">
      <c r="K4" s="1">
        <f>Cover!E12</f>
        <v>2024</v>
      </c>
      <c r="L4" s="69">
        <f>Cover!E13</f>
        <v>0.1</v>
      </c>
    </row>
    <row r="5" spans="1:17" ht="5.0999999999999996" customHeight="1" x14ac:dyDescent="0.2"/>
    <row r="6" spans="1:17" x14ac:dyDescent="0.2">
      <c r="F6" s="30" t="s">
        <v>95</v>
      </c>
      <c r="G6" s="30" t="s">
        <v>96</v>
      </c>
      <c r="H6" s="30" t="s">
        <v>97</v>
      </c>
      <c r="I6" s="30" t="s">
        <v>98</v>
      </c>
    </row>
    <row r="7" spans="1:17" x14ac:dyDescent="0.2">
      <c r="E7" t="s">
        <v>98</v>
      </c>
      <c r="F7" s="47">
        <v>3015084</v>
      </c>
      <c r="G7" s="47">
        <v>2064729</v>
      </c>
      <c r="H7" s="47">
        <v>2009757</v>
      </c>
      <c r="I7" s="47">
        <f>SUM(F7:H7)</f>
        <v>7089570</v>
      </c>
    </row>
    <row r="8" spans="1:17" x14ac:dyDescent="0.2">
      <c r="E8" s="23" t="s">
        <v>73</v>
      </c>
      <c r="F8" s="96">
        <v>2104325</v>
      </c>
      <c r="G8" s="96">
        <v>2064335</v>
      </c>
      <c r="H8" s="96">
        <v>1743223</v>
      </c>
      <c r="I8" s="96">
        <f>SUM(F8:H8)</f>
        <v>5911883</v>
      </c>
    </row>
    <row r="9" spans="1:17" x14ac:dyDescent="0.2">
      <c r="K9" s="36" t="s">
        <v>83</v>
      </c>
      <c r="L9" s="65">
        <v>15</v>
      </c>
      <c r="M9" s="65">
        <v>50</v>
      </c>
      <c r="N9" s="65">
        <v>40</v>
      </c>
    </row>
    <row r="10" spans="1:17" x14ac:dyDescent="0.2">
      <c r="E10" s="50" t="s">
        <v>79</v>
      </c>
      <c r="F10" s="120">
        <f>F38</f>
        <v>2104325</v>
      </c>
      <c r="G10" s="111">
        <f t="shared" ref="G10:I10" si="0">G38</f>
        <v>2064335</v>
      </c>
      <c r="H10" s="114">
        <f t="shared" si="0"/>
        <v>1743223</v>
      </c>
      <c r="I10" s="121">
        <f t="shared" si="0"/>
        <v>5911883</v>
      </c>
      <c r="K10" s="36" t="s">
        <v>84</v>
      </c>
      <c r="L10" s="70">
        <f>L9*$L$4</f>
        <v>1.5</v>
      </c>
      <c r="M10" s="70">
        <f>M9*$L$4</f>
        <v>5</v>
      </c>
      <c r="N10" s="70">
        <f>N9*$L$4</f>
        <v>4</v>
      </c>
      <c r="P10" s="39">
        <f t="shared" ref="P10" si="1">P38</f>
        <v>5911883</v>
      </c>
    </row>
    <row r="11" spans="1:17" ht="5.0999999999999996" customHeight="1" x14ac:dyDescent="0.2"/>
    <row r="12" spans="1:17" ht="15" x14ac:dyDescent="0.25">
      <c r="E12" s="19" t="s">
        <v>99</v>
      </c>
      <c r="F12" s="68"/>
      <c r="G12" s="68"/>
      <c r="H12" s="68"/>
      <c r="I12" s="68"/>
      <c r="K12" s="68" t="s">
        <v>102</v>
      </c>
      <c r="L12" s="68"/>
      <c r="M12" s="68"/>
      <c r="N12" s="68"/>
      <c r="P12" s="68" t="s">
        <v>157</v>
      </c>
      <c r="Q12" s="68"/>
    </row>
    <row r="14" spans="1:17" x14ac:dyDescent="0.2">
      <c r="E14" s="30" t="s">
        <v>100</v>
      </c>
      <c r="F14" s="30" t="s">
        <v>95</v>
      </c>
      <c r="G14" s="30" t="s">
        <v>96</v>
      </c>
      <c r="H14" s="30" t="s">
        <v>97</v>
      </c>
      <c r="I14" s="30" t="s">
        <v>98</v>
      </c>
      <c r="K14" s="95" t="s">
        <v>85</v>
      </c>
      <c r="L14" s="30" t="s">
        <v>95</v>
      </c>
      <c r="M14" s="30" t="s">
        <v>96</v>
      </c>
      <c r="N14" s="30" t="s">
        <v>97</v>
      </c>
      <c r="P14" s="30" t="s">
        <v>103</v>
      </c>
      <c r="Q14" s="30" t="s">
        <v>104</v>
      </c>
    </row>
    <row r="15" spans="1:17" x14ac:dyDescent="0.2">
      <c r="E15" s="93">
        <v>1980</v>
      </c>
      <c r="F15" s="47">
        <v>0</v>
      </c>
      <c r="G15" s="47">
        <v>959956</v>
      </c>
      <c r="H15" s="47">
        <v>0</v>
      </c>
      <c r="I15" s="47">
        <v>959956</v>
      </c>
      <c r="K15" s="93">
        <f>IF(E15="Missing","Missing",$K$4-E15)</f>
        <v>44</v>
      </c>
      <c r="L15" s="47">
        <f t="shared" ref="L15:N37" si="2">IF($K15="Missing",L$10,MAX(L$10,L$9-$K15))</f>
        <v>1.5</v>
      </c>
      <c r="M15" s="47">
        <f t="shared" si="2"/>
        <v>6</v>
      </c>
      <c r="N15" s="47">
        <f t="shared" si="2"/>
        <v>4</v>
      </c>
      <c r="P15" s="47">
        <f>I15</f>
        <v>959956</v>
      </c>
      <c r="Q15" s="62">
        <f>SUMPRODUCT(F15:H15,L15:N15)/P15</f>
        <v>6</v>
      </c>
    </row>
    <row r="16" spans="1:17" x14ac:dyDescent="0.2">
      <c r="E16" s="93">
        <v>1995</v>
      </c>
      <c r="F16" s="47">
        <v>859</v>
      </c>
      <c r="G16" s="47">
        <v>0</v>
      </c>
      <c r="H16" s="47">
        <v>762</v>
      </c>
      <c r="I16" s="47">
        <v>1621</v>
      </c>
      <c r="K16" s="93">
        <f t="shared" ref="K16:K37" si="3">IF(E16="Missing","Missing",$K$4-E16)</f>
        <v>29</v>
      </c>
      <c r="L16" s="47">
        <f t="shared" si="2"/>
        <v>1.5</v>
      </c>
      <c r="M16" s="47">
        <f t="shared" si="2"/>
        <v>21</v>
      </c>
      <c r="N16" s="47">
        <f t="shared" si="2"/>
        <v>11</v>
      </c>
      <c r="P16" s="47">
        <f t="shared" ref="P16:P37" si="4">I16</f>
        <v>1621</v>
      </c>
      <c r="Q16" s="62">
        <f t="shared" ref="Q16:Q37" si="5">SUMPRODUCT(F16:H16,L16:N16)/P16</f>
        <v>5.9657618753855646</v>
      </c>
    </row>
    <row r="17" spans="5:17" x14ac:dyDescent="0.2">
      <c r="E17" s="93">
        <v>1997</v>
      </c>
      <c r="F17" s="47">
        <v>5919</v>
      </c>
      <c r="G17" s="47">
        <v>0</v>
      </c>
      <c r="H17" s="47">
        <v>1979</v>
      </c>
      <c r="I17" s="47">
        <v>7898</v>
      </c>
      <c r="K17" s="93">
        <f t="shared" si="3"/>
        <v>27</v>
      </c>
      <c r="L17" s="47">
        <f t="shared" si="2"/>
        <v>1.5</v>
      </c>
      <c r="M17" s="47">
        <f t="shared" si="2"/>
        <v>23</v>
      </c>
      <c r="N17" s="47">
        <f t="shared" si="2"/>
        <v>13</v>
      </c>
      <c r="P17" s="47">
        <f t="shared" si="4"/>
        <v>7898</v>
      </c>
      <c r="Q17" s="62">
        <f t="shared" si="5"/>
        <v>4.381552291719423</v>
      </c>
    </row>
    <row r="18" spans="5:17" x14ac:dyDescent="0.2">
      <c r="E18" s="93">
        <v>2001</v>
      </c>
      <c r="F18" s="47">
        <v>0</v>
      </c>
      <c r="G18" s="47">
        <v>107544</v>
      </c>
      <c r="H18" s="47">
        <v>0</v>
      </c>
      <c r="I18" s="47">
        <v>107544</v>
      </c>
      <c r="K18" s="93">
        <f t="shared" si="3"/>
        <v>23</v>
      </c>
      <c r="L18" s="47">
        <f t="shared" si="2"/>
        <v>1.5</v>
      </c>
      <c r="M18" s="47">
        <f t="shared" si="2"/>
        <v>27</v>
      </c>
      <c r="N18" s="47">
        <f t="shared" si="2"/>
        <v>17</v>
      </c>
      <c r="P18" s="47">
        <f t="shared" si="4"/>
        <v>107544</v>
      </c>
      <c r="Q18" s="62">
        <f t="shared" si="5"/>
        <v>27</v>
      </c>
    </row>
    <row r="19" spans="5:17" x14ac:dyDescent="0.2">
      <c r="E19" s="93">
        <v>2004</v>
      </c>
      <c r="F19" s="47">
        <v>107222</v>
      </c>
      <c r="G19" s="47">
        <v>0</v>
      </c>
      <c r="H19" s="47">
        <v>80464</v>
      </c>
      <c r="I19" s="47">
        <v>187686</v>
      </c>
      <c r="K19" s="93">
        <f t="shared" si="3"/>
        <v>20</v>
      </c>
      <c r="L19" s="47">
        <f t="shared" si="2"/>
        <v>1.5</v>
      </c>
      <c r="M19" s="47">
        <f t="shared" si="2"/>
        <v>30</v>
      </c>
      <c r="N19" s="47">
        <f t="shared" si="2"/>
        <v>20</v>
      </c>
      <c r="P19" s="47">
        <f t="shared" si="4"/>
        <v>187686</v>
      </c>
      <c r="Q19" s="62">
        <f t="shared" si="5"/>
        <v>9.4312468697718526</v>
      </c>
    </row>
    <row r="20" spans="5:17" x14ac:dyDescent="0.2">
      <c r="E20" s="93">
        <v>2005</v>
      </c>
      <c r="F20" s="47">
        <v>51820</v>
      </c>
      <c r="G20" s="47">
        <v>194096</v>
      </c>
      <c r="H20" s="47">
        <v>43886</v>
      </c>
      <c r="I20" s="47">
        <v>289802</v>
      </c>
      <c r="K20" s="93">
        <f t="shared" si="3"/>
        <v>19</v>
      </c>
      <c r="L20" s="47">
        <f t="shared" si="2"/>
        <v>1.5</v>
      </c>
      <c r="M20" s="47">
        <f t="shared" si="2"/>
        <v>31</v>
      </c>
      <c r="N20" s="47">
        <f t="shared" si="2"/>
        <v>21</v>
      </c>
      <c r="P20" s="47">
        <f t="shared" si="4"/>
        <v>289802</v>
      </c>
      <c r="Q20" s="62">
        <f t="shared" si="5"/>
        <v>24.210709380887639</v>
      </c>
    </row>
    <row r="21" spans="5:17" x14ac:dyDescent="0.2">
      <c r="E21" s="93">
        <v>2007</v>
      </c>
      <c r="F21" s="47">
        <v>114298</v>
      </c>
      <c r="G21" s="47">
        <v>0</v>
      </c>
      <c r="H21" s="47">
        <v>86012</v>
      </c>
      <c r="I21" s="47">
        <v>200310</v>
      </c>
      <c r="K21" s="93">
        <f t="shared" si="3"/>
        <v>17</v>
      </c>
      <c r="L21" s="47">
        <f t="shared" si="2"/>
        <v>1.5</v>
      </c>
      <c r="M21" s="47">
        <f t="shared" si="2"/>
        <v>33</v>
      </c>
      <c r="N21" s="47">
        <f t="shared" si="2"/>
        <v>23</v>
      </c>
      <c r="P21" s="47">
        <f t="shared" si="4"/>
        <v>200310</v>
      </c>
      <c r="Q21" s="62">
        <f t="shared" si="5"/>
        <v>10.731980430332984</v>
      </c>
    </row>
    <row r="22" spans="5:17" x14ac:dyDescent="0.2">
      <c r="E22" s="93">
        <v>2008</v>
      </c>
      <c r="F22" s="47">
        <v>34068</v>
      </c>
      <c r="G22" s="47">
        <v>133076</v>
      </c>
      <c r="H22" s="47">
        <v>12757</v>
      </c>
      <c r="I22" s="47">
        <v>179901</v>
      </c>
      <c r="K22" s="93">
        <f t="shared" si="3"/>
        <v>16</v>
      </c>
      <c r="L22" s="47">
        <f t="shared" si="2"/>
        <v>1.5</v>
      </c>
      <c r="M22" s="47">
        <f t="shared" si="2"/>
        <v>34</v>
      </c>
      <c r="N22" s="47">
        <f t="shared" si="2"/>
        <v>24</v>
      </c>
      <c r="P22" s="47">
        <f t="shared" si="4"/>
        <v>179901</v>
      </c>
      <c r="Q22" s="62">
        <f t="shared" si="5"/>
        <v>27.136336095963891</v>
      </c>
    </row>
    <row r="23" spans="5:17" x14ac:dyDescent="0.2">
      <c r="E23" s="93">
        <v>2009</v>
      </c>
      <c r="F23" s="47">
        <v>194256</v>
      </c>
      <c r="G23" s="47">
        <v>57019</v>
      </c>
      <c r="H23" s="47">
        <v>184441</v>
      </c>
      <c r="I23" s="47">
        <v>435716</v>
      </c>
      <c r="K23" s="93">
        <f t="shared" si="3"/>
        <v>15</v>
      </c>
      <c r="L23" s="47">
        <f t="shared" si="2"/>
        <v>1.5</v>
      </c>
      <c r="M23" s="47">
        <f t="shared" si="2"/>
        <v>35</v>
      </c>
      <c r="N23" s="47">
        <f t="shared" si="2"/>
        <v>25</v>
      </c>
      <c r="P23" s="47">
        <f t="shared" si="4"/>
        <v>435716</v>
      </c>
      <c r="Q23" s="62">
        <f t="shared" si="5"/>
        <v>15.831582957706395</v>
      </c>
    </row>
    <row r="24" spans="5:17" x14ac:dyDescent="0.2">
      <c r="E24" s="93">
        <v>2010</v>
      </c>
      <c r="F24" s="47">
        <v>29255</v>
      </c>
      <c r="G24" s="47">
        <v>222</v>
      </c>
      <c r="H24" s="47">
        <v>29255</v>
      </c>
      <c r="I24" s="47">
        <v>58732</v>
      </c>
      <c r="K24" s="93">
        <f t="shared" si="3"/>
        <v>14</v>
      </c>
      <c r="L24" s="47">
        <f t="shared" si="2"/>
        <v>1.5</v>
      </c>
      <c r="M24" s="47">
        <f t="shared" si="2"/>
        <v>36</v>
      </c>
      <c r="N24" s="47">
        <f t="shared" si="2"/>
        <v>26</v>
      </c>
      <c r="P24" s="47">
        <f t="shared" si="4"/>
        <v>58732</v>
      </c>
      <c r="Q24" s="62">
        <f t="shared" si="5"/>
        <v>13.834102363277259</v>
      </c>
    </row>
    <row r="25" spans="5:17" x14ac:dyDescent="0.2">
      <c r="E25" s="93">
        <v>2011</v>
      </c>
      <c r="F25" s="47">
        <v>311933</v>
      </c>
      <c r="G25" s="47">
        <v>74602</v>
      </c>
      <c r="H25" s="47">
        <v>285711</v>
      </c>
      <c r="I25" s="47">
        <v>672246</v>
      </c>
      <c r="K25" s="93">
        <f t="shared" si="3"/>
        <v>13</v>
      </c>
      <c r="L25" s="47">
        <f t="shared" si="2"/>
        <v>2</v>
      </c>
      <c r="M25" s="47">
        <f t="shared" si="2"/>
        <v>37</v>
      </c>
      <c r="N25" s="47">
        <f t="shared" si="2"/>
        <v>27</v>
      </c>
      <c r="P25" s="47">
        <f t="shared" si="4"/>
        <v>672246</v>
      </c>
      <c r="Q25" s="62">
        <f t="shared" si="5"/>
        <v>16.509338843221084</v>
      </c>
    </row>
    <row r="26" spans="5:17" x14ac:dyDescent="0.2">
      <c r="E26" s="93">
        <v>2012</v>
      </c>
      <c r="F26" s="47">
        <v>204418</v>
      </c>
      <c r="G26" s="47">
        <v>245538</v>
      </c>
      <c r="H26" s="47">
        <v>204418</v>
      </c>
      <c r="I26" s="47">
        <v>654374</v>
      </c>
      <c r="K26" s="93">
        <f t="shared" si="3"/>
        <v>12</v>
      </c>
      <c r="L26" s="47">
        <f t="shared" si="2"/>
        <v>3</v>
      </c>
      <c r="M26" s="47">
        <f t="shared" si="2"/>
        <v>38</v>
      </c>
      <c r="N26" s="47">
        <f t="shared" si="2"/>
        <v>28</v>
      </c>
      <c r="P26" s="47">
        <f t="shared" si="4"/>
        <v>654374</v>
      </c>
      <c r="Q26" s="62">
        <f t="shared" si="5"/>
        <v>23.942580236989855</v>
      </c>
    </row>
    <row r="27" spans="5:17" x14ac:dyDescent="0.2">
      <c r="E27" s="93">
        <v>2013</v>
      </c>
      <c r="F27" s="47">
        <v>310295</v>
      </c>
      <c r="G27" s="47">
        <v>46563</v>
      </c>
      <c r="H27" s="47">
        <v>344907</v>
      </c>
      <c r="I27" s="47">
        <v>701765</v>
      </c>
      <c r="K27" s="93">
        <f t="shared" si="3"/>
        <v>11</v>
      </c>
      <c r="L27" s="47">
        <f t="shared" si="2"/>
        <v>4</v>
      </c>
      <c r="M27" s="47">
        <f t="shared" si="2"/>
        <v>39</v>
      </c>
      <c r="N27" s="47">
        <f t="shared" si="2"/>
        <v>29</v>
      </c>
      <c r="P27" s="47">
        <f t="shared" si="4"/>
        <v>701765</v>
      </c>
      <c r="Q27" s="62">
        <f t="shared" si="5"/>
        <v>18.609420532514445</v>
      </c>
    </row>
    <row r="28" spans="5:17" x14ac:dyDescent="0.2">
      <c r="E28" s="93">
        <v>2014</v>
      </c>
      <c r="F28" s="47">
        <v>73</v>
      </c>
      <c r="G28" s="47">
        <v>2996</v>
      </c>
      <c r="H28" s="47">
        <v>0</v>
      </c>
      <c r="I28" s="47">
        <v>3069</v>
      </c>
      <c r="K28" s="93">
        <f t="shared" si="3"/>
        <v>10</v>
      </c>
      <c r="L28" s="47">
        <f t="shared" si="2"/>
        <v>5</v>
      </c>
      <c r="M28" s="47">
        <f t="shared" si="2"/>
        <v>40</v>
      </c>
      <c r="N28" s="47">
        <f t="shared" si="2"/>
        <v>30</v>
      </c>
      <c r="P28" s="47">
        <f t="shared" si="4"/>
        <v>3069</v>
      </c>
      <c r="Q28" s="62">
        <f t="shared" si="5"/>
        <v>39.167481264255457</v>
      </c>
    </row>
    <row r="29" spans="5:17" x14ac:dyDescent="0.2">
      <c r="E29" s="93">
        <v>2015</v>
      </c>
      <c r="F29" s="47">
        <v>0</v>
      </c>
      <c r="G29" s="47">
        <v>2452</v>
      </c>
      <c r="H29" s="47">
        <v>0</v>
      </c>
      <c r="I29" s="47">
        <v>2452</v>
      </c>
      <c r="K29" s="93">
        <f t="shared" si="3"/>
        <v>9</v>
      </c>
      <c r="L29" s="47">
        <f t="shared" si="2"/>
        <v>6</v>
      </c>
      <c r="M29" s="47">
        <f t="shared" si="2"/>
        <v>41</v>
      </c>
      <c r="N29" s="47">
        <f t="shared" si="2"/>
        <v>31</v>
      </c>
      <c r="P29" s="47">
        <f t="shared" si="4"/>
        <v>2452</v>
      </c>
      <c r="Q29" s="62">
        <f t="shared" si="5"/>
        <v>41</v>
      </c>
    </row>
    <row r="30" spans="5:17" x14ac:dyDescent="0.2">
      <c r="E30" s="93">
        <v>2016</v>
      </c>
      <c r="F30" s="47">
        <v>85</v>
      </c>
      <c r="G30" s="47">
        <v>31</v>
      </c>
      <c r="H30" s="47">
        <v>85</v>
      </c>
      <c r="I30" s="47">
        <v>201</v>
      </c>
      <c r="K30" s="93">
        <f t="shared" si="3"/>
        <v>8</v>
      </c>
      <c r="L30" s="47">
        <f t="shared" si="2"/>
        <v>7</v>
      </c>
      <c r="M30" s="47">
        <f t="shared" si="2"/>
        <v>42</v>
      </c>
      <c r="N30" s="47">
        <f t="shared" si="2"/>
        <v>32</v>
      </c>
      <c r="P30" s="47">
        <f t="shared" si="4"/>
        <v>201</v>
      </c>
      <c r="Q30" s="62">
        <f t="shared" si="5"/>
        <v>22.970149253731343</v>
      </c>
    </row>
    <row r="31" spans="5:17" x14ac:dyDescent="0.2">
      <c r="E31" s="93">
        <v>2017</v>
      </c>
      <c r="F31" s="47">
        <v>252825</v>
      </c>
      <c r="G31" s="47">
        <v>9562</v>
      </c>
      <c r="H31" s="47">
        <v>141989</v>
      </c>
      <c r="I31" s="47">
        <v>404376</v>
      </c>
      <c r="K31" s="93">
        <f t="shared" si="3"/>
        <v>7</v>
      </c>
      <c r="L31" s="47">
        <f t="shared" si="2"/>
        <v>8</v>
      </c>
      <c r="M31" s="47">
        <f t="shared" si="2"/>
        <v>43</v>
      </c>
      <c r="N31" s="47">
        <f t="shared" si="2"/>
        <v>33</v>
      </c>
      <c r="P31" s="47">
        <f t="shared" si="4"/>
        <v>404376</v>
      </c>
      <c r="Q31" s="62">
        <f t="shared" si="5"/>
        <v>17.605898965319405</v>
      </c>
    </row>
    <row r="32" spans="5:17" x14ac:dyDescent="0.2">
      <c r="E32" s="93">
        <v>2018</v>
      </c>
      <c r="F32" s="47">
        <v>800</v>
      </c>
      <c r="G32" s="47">
        <v>677</v>
      </c>
      <c r="H32" s="47">
        <v>529</v>
      </c>
      <c r="I32" s="47">
        <v>2006</v>
      </c>
      <c r="K32" s="93">
        <f t="shared" si="3"/>
        <v>6</v>
      </c>
      <c r="L32" s="47">
        <f t="shared" si="2"/>
        <v>9</v>
      </c>
      <c r="M32" s="47">
        <f t="shared" si="2"/>
        <v>44</v>
      </c>
      <c r="N32" s="47">
        <f t="shared" si="2"/>
        <v>34</v>
      </c>
      <c r="P32" s="47">
        <f t="shared" si="4"/>
        <v>2006</v>
      </c>
      <c r="Q32" s="62">
        <f t="shared" si="5"/>
        <v>27.404785643070788</v>
      </c>
    </row>
    <row r="33" spans="5:17" x14ac:dyDescent="0.2">
      <c r="E33" s="93">
        <v>2019</v>
      </c>
      <c r="F33" s="47">
        <v>381</v>
      </c>
      <c r="G33" s="47">
        <v>0</v>
      </c>
      <c r="H33" s="47">
        <v>381</v>
      </c>
      <c r="I33" s="47">
        <v>762</v>
      </c>
      <c r="K33" s="93">
        <f t="shared" si="3"/>
        <v>5</v>
      </c>
      <c r="L33" s="47">
        <f t="shared" si="2"/>
        <v>10</v>
      </c>
      <c r="M33" s="47">
        <f t="shared" si="2"/>
        <v>45</v>
      </c>
      <c r="N33" s="47">
        <f t="shared" si="2"/>
        <v>35</v>
      </c>
      <c r="P33" s="47">
        <f t="shared" si="4"/>
        <v>762</v>
      </c>
      <c r="Q33" s="62">
        <f t="shared" si="5"/>
        <v>22.5</v>
      </c>
    </row>
    <row r="34" spans="5:17" x14ac:dyDescent="0.2">
      <c r="E34" s="93">
        <v>2020</v>
      </c>
      <c r="F34" s="47">
        <v>0</v>
      </c>
      <c r="G34" s="47">
        <v>3291</v>
      </c>
      <c r="H34" s="47">
        <v>0</v>
      </c>
      <c r="I34" s="47">
        <v>3291</v>
      </c>
      <c r="K34" s="93">
        <f t="shared" si="3"/>
        <v>4</v>
      </c>
      <c r="L34" s="47">
        <f t="shared" si="2"/>
        <v>11</v>
      </c>
      <c r="M34" s="47">
        <f t="shared" si="2"/>
        <v>46</v>
      </c>
      <c r="N34" s="47">
        <f t="shared" si="2"/>
        <v>36</v>
      </c>
      <c r="P34" s="47">
        <f t="shared" si="4"/>
        <v>3291</v>
      </c>
      <c r="Q34" s="62">
        <f t="shared" si="5"/>
        <v>46</v>
      </c>
    </row>
    <row r="35" spans="5:17" x14ac:dyDescent="0.2">
      <c r="E35" s="93">
        <v>2021</v>
      </c>
      <c r="F35" s="47">
        <v>7207</v>
      </c>
      <c r="G35" s="47">
        <v>2409</v>
      </c>
      <c r="H35" s="47">
        <v>125030</v>
      </c>
      <c r="I35" s="47">
        <v>134646</v>
      </c>
      <c r="K35" s="93">
        <f t="shared" si="3"/>
        <v>3</v>
      </c>
      <c r="L35" s="47">
        <f t="shared" si="2"/>
        <v>12</v>
      </c>
      <c r="M35" s="47">
        <f t="shared" si="2"/>
        <v>47</v>
      </c>
      <c r="N35" s="47">
        <f t="shared" si="2"/>
        <v>37</v>
      </c>
      <c r="P35" s="47">
        <f t="shared" si="4"/>
        <v>134646</v>
      </c>
      <c r="Q35" s="62">
        <f t="shared" si="5"/>
        <v>35.840775069441349</v>
      </c>
    </row>
    <row r="36" spans="5:17" x14ac:dyDescent="0.2">
      <c r="E36" s="93">
        <v>2022</v>
      </c>
      <c r="F36" s="47">
        <v>665</v>
      </c>
      <c r="G36" s="47">
        <v>1504</v>
      </c>
      <c r="H36" s="47">
        <v>95150</v>
      </c>
      <c r="I36" s="47">
        <v>97319</v>
      </c>
      <c r="K36" s="93">
        <f t="shared" si="3"/>
        <v>2</v>
      </c>
      <c r="L36" s="47">
        <f t="shared" si="2"/>
        <v>13</v>
      </c>
      <c r="M36" s="47">
        <f t="shared" si="2"/>
        <v>48</v>
      </c>
      <c r="N36" s="47">
        <f t="shared" si="2"/>
        <v>38</v>
      </c>
      <c r="P36" s="47">
        <f t="shared" si="4"/>
        <v>97319</v>
      </c>
      <c r="Q36" s="62">
        <f t="shared" si="5"/>
        <v>37.983713355048863</v>
      </c>
    </row>
    <row r="37" spans="5:17" x14ac:dyDescent="0.2">
      <c r="E37" s="93" t="s">
        <v>87</v>
      </c>
      <c r="F37" s="47">
        <v>477946</v>
      </c>
      <c r="G37" s="47">
        <v>222797</v>
      </c>
      <c r="H37" s="47">
        <v>105467</v>
      </c>
      <c r="I37" s="47">
        <v>806210</v>
      </c>
      <c r="K37" s="93" t="str">
        <f t="shared" si="3"/>
        <v>Missing</v>
      </c>
      <c r="L37" s="47">
        <f t="shared" si="2"/>
        <v>1.5</v>
      </c>
      <c r="M37" s="47">
        <f t="shared" si="2"/>
        <v>5</v>
      </c>
      <c r="N37" s="47">
        <f t="shared" si="2"/>
        <v>4</v>
      </c>
      <c r="P37" s="47">
        <f t="shared" si="4"/>
        <v>806210</v>
      </c>
      <c r="Q37" s="62">
        <f t="shared" si="5"/>
        <v>2.7942744446236092</v>
      </c>
    </row>
    <row r="38" spans="5:17" x14ac:dyDescent="0.2">
      <c r="E38" s="94" t="s">
        <v>101</v>
      </c>
      <c r="F38" s="71">
        <v>2104325</v>
      </c>
      <c r="G38" s="71">
        <v>2064335</v>
      </c>
      <c r="H38" s="71">
        <v>1743223</v>
      </c>
      <c r="I38" s="71">
        <v>5911883</v>
      </c>
      <c r="J38" s="18"/>
      <c r="K38" s="18"/>
      <c r="L38" s="18"/>
      <c r="M38" s="18"/>
      <c r="N38" s="18"/>
      <c r="O38" s="18"/>
      <c r="P38" s="71">
        <f>SUM(P15:P37)</f>
        <v>5911883</v>
      </c>
      <c r="Q38" s="122">
        <f>SUMPRODUCT(Q15:Q37,P15:P37)/P38</f>
        <v>15.29205627039642</v>
      </c>
    </row>
  </sheetData>
  <pageMargins left="0.7" right="0.7" top="0.75" bottom="0.75" header="0.3" footer="0.3"/>
  <pageSetup paperSize="9" orientation="portrait" horizontalDpi="90" verticalDpi="90" r:id="rId1"/>
  <headerFooter>
    <oddHeader>&amp;C&amp;"Aptos"&amp;10&amp;K000000 OFFICIAL&amp;1#_x000D_</oddHead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tabColor theme="0" tint="-4.9989318521683403E-2"/>
  </sheetPr>
  <dimension ref="A1:Q63"/>
  <sheetViews>
    <sheetView showGridLines="0" zoomScaleNormal="100" workbookViewId="0"/>
  </sheetViews>
  <sheetFormatPr defaultColWidth="0" defaultRowHeight="0" customHeight="1" zeroHeight="1" x14ac:dyDescent="0.2"/>
  <cols>
    <col min="1" max="2" width="3.625" customWidth="1"/>
    <col min="3" max="3" width="15.875" customWidth="1"/>
    <col min="4" max="4" width="3.5" customWidth="1"/>
    <col min="5" max="5" width="10.75" customWidth="1"/>
    <col min="6" max="6" width="3.5" customWidth="1"/>
    <col min="7" max="17" width="9" customWidth="1"/>
    <col min="18" max="16384" width="9" hidden="1"/>
  </cols>
  <sheetData>
    <row r="1" spans="3:16" ht="14.25" x14ac:dyDescent="0.2"/>
    <row r="2" spans="3:16" ht="24" thickBot="1" x14ac:dyDescent="0.4">
      <c r="C2" s="33" t="s">
        <v>54</v>
      </c>
      <c r="D2" s="33"/>
      <c r="E2" s="33"/>
      <c r="F2" s="33"/>
      <c r="G2" s="33"/>
      <c r="H2" s="33"/>
      <c r="I2" s="33"/>
      <c r="J2" s="33"/>
      <c r="K2" s="33"/>
      <c r="L2" s="33"/>
      <c r="M2" s="33"/>
      <c r="N2" s="33"/>
      <c r="O2" s="33"/>
      <c r="P2" s="33"/>
    </row>
    <row r="3" spans="3:16" ht="15" thickTop="1" x14ac:dyDescent="0.2"/>
    <row r="4" spans="3:16" ht="14.25" x14ac:dyDescent="0.2"/>
    <row r="5" spans="3:16" ht="14.25" x14ac:dyDescent="0.2"/>
    <row r="6" spans="3:16" ht="15.75" thickBot="1" x14ac:dyDescent="0.3">
      <c r="C6" s="3" t="s">
        <v>0</v>
      </c>
      <c r="D6" s="4"/>
      <c r="E6" s="3" t="s">
        <v>1</v>
      </c>
      <c r="F6" s="4"/>
      <c r="G6" s="3" t="s">
        <v>2</v>
      </c>
      <c r="H6" s="4"/>
      <c r="I6" s="4"/>
      <c r="J6" s="4"/>
      <c r="K6" s="4"/>
      <c r="L6" s="4"/>
      <c r="M6" s="4"/>
      <c r="N6" s="4"/>
      <c r="O6" s="4"/>
      <c r="P6" s="4"/>
    </row>
    <row r="7" spans="3:16" ht="14.25" x14ac:dyDescent="0.2"/>
    <row r="8" spans="3:16" ht="18" x14ac:dyDescent="0.25">
      <c r="C8" t="s">
        <v>31</v>
      </c>
      <c r="E8" s="2" t="str">
        <f>C8</f>
        <v>SheetHeader1</v>
      </c>
    </row>
    <row r="9" spans="3:16" ht="14.25" x14ac:dyDescent="0.2"/>
    <row r="10" spans="3:16" ht="15" x14ac:dyDescent="0.25">
      <c r="C10" t="s">
        <v>32</v>
      </c>
      <c r="E10" s="19" t="str">
        <f>C10</f>
        <v>SheetHeader2</v>
      </c>
    </row>
    <row r="11" spans="3:16" ht="14.25" x14ac:dyDescent="0.2"/>
    <row r="12" spans="3:16" ht="24" thickBot="1" x14ac:dyDescent="0.25">
      <c r="C12" t="s">
        <v>46</v>
      </c>
      <c r="E12" s="29" t="s">
        <v>47</v>
      </c>
    </row>
    <row r="13" spans="3:16" ht="15" thickTop="1" x14ac:dyDescent="0.2"/>
    <row r="14" spans="3:16" ht="18" x14ac:dyDescent="0.25">
      <c r="C14" t="s">
        <v>3</v>
      </c>
      <c r="E14" s="12" t="str">
        <f>C14</f>
        <v>Header1</v>
      </c>
    </row>
    <row r="15" spans="3:16" ht="14.25" x14ac:dyDescent="0.2"/>
    <row r="16" spans="3:16" ht="18" x14ac:dyDescent="0.25">
      <c r="C16" t="s">
        <v>4</v>
      </c>
      <c r="E16" s="21" t="str">
        <f>C16</f>
        <v>Header2</v>
      </c>
    </row>
    <row r="17" spans="3:7" ht="14.25" x14ac:dyDescent="0.2"/>
    <row r="18" spans="3:7" ht="18" x14ac:dyDescent="0.25">
      <c r="C18" t="s">
        <v>13</v>
      </c>
      <c r="E18" s="22" t="s">
        <v>13</v>
      </c>
    </row>
    <row r="19" spans="3:7" ht="14.25" x14ac:dyDescent="0.2"/>
    <row r="20" spans="3:7" ht="14.25" x14ac:dyDescent="0.2">
      <c r="C20" t="s">
        <v>14</v>
      </c>
      <c r="E20" s="5">
        <v>100</v>
      </c>
      <c r="G20" s="10" t="s">
        <v>44</v>
      </c>
    </row>
    <row r="21" spans="3:7" ht="14.25" x14ac:dyDescent="0.2">
      <c r="G21" s="10"/>
    </row>
    <row r="22" spans="3:7" ht="14.25" x14ac:dyDescent="0.2">
      <c r="C22" t="s">
        <v>42</v>
      </c>
      <c r="E22" s="28" t="s">
        <v>43</v>
      </c>
      <c r="G22" s="10" t="s">
        <v>45</v>
      </c>
    </row>
    <row r="23" spans="3:7" ht="14.25" x14ac:dyDescent="0.2"/>
    <row r="24" spans="3:7" ht="14.25" x14ac:dyDescent="0.2">
      <c r="C24" t="s">
        <v>35</v>
      </c>
      <c r="E24" s="24">
        <v>100</v>
      </c>
      <c r="G24" s="10" t="s">
        <v>36</v>
      </c>
    </row>
    <row r="25" spans="3:7" ht="14.25" x14ac:dyDescent="0.2"/>
    <row r="26" spans="3:7" ht="14.25" x14ac:dyDescent="0.2">
      <c r="C26" t="s">
        <v>17</v>
      </c>
      <c r="E26" s="13">
        <v>100</v>
      </c>
      <c r="G26" s="10" t="s">
        <v>18</v>
      </c>
    </row>
    <row r="27" spans="3:7" ht="14.25" x14ac:dyDescent="0.2"/>
    <row r="28" spans="3:7" ht="14.25" x14ac:dyDescent="0.2">
      <c r="C28" t="s">
        <v>19</v>
      </c>
      <c r="E28" s="7"/>
      <c r="G28" s="10" t="s">
        <v>5</v>
      </c>
    </row>
    <row r="29" spans="3:7" ht="14.25" x14ac:dyDescent="0.2">
      <c r="G29" s="11"/>
    </row>
    <row r="30" spans="3:7" ht="14.25" x14ac:dyDescent="0.2">
      <c r="C30" t="s">
        <v>21</v>
      </c>
      <c r="E30" s="14">
        <v>100</v>
      </c>
      <c r="G30" s="10" t="s">
        <v>22</v>
      </c>
    </row>
    <row r="31" spans="3:7" ht="14.25" x14ac:dyDescent="0.2">
      <c r="G31" s="11"/>
    </row>
    <row r="32" spans="3:7" ht="14.25" x14ac:dyDescent="0.2">
      <c r="C32" t="s">
        <v>20</v>
      </c>
      <c r="E32" s="1">
        <v>100</v>
      </c>
      <c r="G32" s="10" t="s">
        <v>23</v>
      </c>
    </row>
    <row r="33" spans="3:7" ht="14.25" x14ac:dyDescent="0.2">
      <c r="G33" s="11"/>
    </row>
    <row r="34" spans="3:7" ht="14.25" x14ac:dyDescent="0.2">
      <c r="C34" t="s">
        <v>26</v>
      </c>
      <c r="E34" s="16">
        <v>100</v>
      </c>
      <c r="G34" s="10" t="s">
        <v>27</v>
      </c>
    </row>
    <row r="35" spans="3:7" ht="14.25" x14ac:dyDescent="0.2">
      <c r="G35" s="11"/>
    </row>
    <row r="36" spans="3:7" ht="14.25" x14ac:dyDescent="0.2">
      <c r="C36" t="s">
        <v>33</v>
      </c>
      <c r="E36" s="23">
        <v>100</v>
      </c>
      <c r="G36" s="10" t="s">
        <v>34</v>
      </c>
    </row>
    <row r="37" spans="3:7" ht="14.25" x14ac:dyDescent="0.2">
      <c r="G37" s="11"/>
    </row>
    <row r="38" spans="3:7" ht="14.25" x14ac:dyDescent="0.2">
      <c r="C38" t="s">
        <v>25</v>
      </c>
      <c r="E38" s="18">
        <v>100</v>
      </c>
      <c r="G38" s="10" t="s">
        <v>6</v>
      </c>
    </row>
    <row r="39" spans="3:7" ht="14.25" x14ac:dyDescent="0.2">
      <c r="G39" s="11"/>
    </row>
    <row r="40" spans="3:7" ht="15" thickBot="1" x14ac:dyDescent="0.25">
      <c r="C40" t="s">
        <v>15</v>
      </c>
      <c r="E40" s="9">
        <v>100</v>
      </c>
      <c r="G40" s="10" t="s">
        <v>10</v>
      </c>
    </row>
    <row r="41" spans="3:7" ht="15" thickTop="1" x14ac:dyDescent="0.2">
      <c r="G41" s="11"/>
    </row>
    <row r="42" spans="3:7" ht="14.25" x14ac:dyDescent="0.2">
      <c r="C42" t="s">
        <v>7</v>
      </c>
      <c r="E42" s="6" t="s">
        <v>8</v>
      </c>
      <c r="G42" s="10" t="s">
        <v>11</v>
      </c>
    </row>
    <row r="43" spans="3:7" ht="14.25" x14ac:dyDescent="0.2">
      <c r="G43" s="11"/>
    </row>
    <row r="44" spans="3:7" ht="14.25" x14ac:dyDescent="0.2">
      <c r="C44" t="s">
        <v>16</v>
      </c>
      <c r="E44" s="17">
        <v>100</v>
      </c>
      <c r="G44" s="10" t="s">
        <v>12</v>
      </c>
    </row>
    <row r="45" spans="3:7" ht="14.25" x14ac:dyDescent="0.2">
      <c r="G45" s="11"/>
    </row>
    <row r="46" spans="3:7" ht="14.25" x14ac:dyDescent="0.2">
      <c r="C46" t="s">
        <v>41</v>
      </c>
      <c r="E46" s="27">
        <v>2000</v>
      </c>
      <c r="G46" s="10" t="s">
        <v>48</v>
      </c>
    </row>
    <row r="47" spans="3:7" ht="14.25" x14ac:dyDescent="0.2">
      <c r="G47" s="10"/>
    </row>
    <row r="48" spans="3:7" ht="14.25" x14ac:dyDescent="0.2">
      <c r="C48" t="s">
        <v>41</v>
      </c>
      <c r="E48" s="30">
        <f>E46</f>
        <v>2000</v>
      </c>
      <c r="G48" s="10" t="s">
        <v>49</v>
      </c>
    </row>
    <row r="49" spans="3:10" ht="14.25" x14ac:dyDescent="0.2">
      <c r="G49" s="11"/>
    </row>
    <row r="50" spans="3:10" ht="14.25" x14ac:dyDescent="0.2">
      <c r="C50" t="s">
        <v>9</v>
      </c>
      <c r="E50" s="15">
        <v>1</v>
      </c>
      <c r="G50" s="10" t="s">
        <v>24</v>
      </c>
    </row>
    <row r="51" spans="3:10" ht="14.25" x14ac:dyDescent="0.2">
      <c r="E51" s="8"/>
      <c r="G51" s="10"/>
    </row>
    <row r="52" spans="3:10" ht="14.25" x14ac:dyDescent="0.2">
      <c r="C52" t="s">
        <v>37</v>
      </c>
      <c r="E52" s="25">
        <v>1</v>
      </c>
      <c r="G52" s="10" t="s">
        <v>39</v>
      </c>
    </row>
    <row r="53" spans="3:10" ht="14.25" x14ac:dyDescent="0.2"/>
    <row r="54" spans="3:10" ht="14.25" x14ac:dyDescent="0.2">
      <c r="C54" t="s">
        <v>38</v>
      </c>
      <c r="E54" s="26">
        <f>E52</f>
        <v>1</v>
      </c>
      <c r="G54" s="10" t="s">
        <v>40</v>
      </c>
    </row>
    <row r="55" spans="3:10" ht="14.25" x14ac:dyDescent="0.2"/>
    <row r="56" spans="3:10" ht="14.25" x14ac:dyDescent="0.2">
      <c r="C56" t="s">
        <v>50</v>
      </c>
      <c r="E56" s="31">
        <v>1</v>
      </c>
      <c r="G56" t="s">
        <v>52</v>
      </c>
    </row>
    <row r="57" spans="3:10" ht="14.25" x14ac:dyDescent="0.2"/>
    <row r="58" spans="3:10" ht="14.25" x14ac:dyDescent="0.2">
      <c r="C58" t="s">
        <v>51</v>
      </c>
      <c r="E58" s="32">
        <v>1</v>
      </c>
      <c r="G58" t="s">
        <v>53</v>
      </c>
      <c r="J58" s="32"/>
    </row>
    <row r="59" spans="3:10" ht="14.25" x14ac:dyDescent="0.2"/>
    <row r="60" spans="3:10" ht="14.25" x14ac:dyDescent="0.2"/>
    <row r="61" spans="3:10" ht="14.25" customHeight="1" x14ac:dyDescent="0.2"/>
    <row r="62" spans="3:10" ht="14.25" customHeight="1" x14ac:dyDescent="0.2"/>
    <row r="63" spans="3:10" ht="14.25" customHeight="1" x14ac:dyDescent="0.2"/>
  </sheetData>
  <conditionalFormatting sqref="E50:E51">
    <cfRule type="cellIs" dxfId="0" priority="1" operator="equal">
      <formula>1</formula>
    </cfRule>
  </conditionalFormatting>
  <pageMargins left="0.7" right="0.7" top="0.75" bottom="0.75" header="0.3" footer="0.3"/>
  <pageSetup paperSize="9" orientation="portrait" r:id="rId1"/>
  <headerFooter>
    <oddHeader>&amp;C&amp;"Aptos"&amp;10&amp;K000000 OFFICIAL&amp;1#_x000D_</oddHead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Flow_SignoffStatus xmlns="d0174f17-d0c2-4186-a234-421fc6f8d914" xsi:nil="true"/>
    <Description xmlns="d0174f17-d0c2-4186-a234-421fc6f8d914" xsi:nil="true"/>
    <lcf76f155ced4ddcb4097134ff3c332f xmlns="d0174f17-d0c2-4186-a234-421fc6f8d914">
      <Terms xmlns="http://schemas.microsoft.com/office/infopath/2007/PartnerControls"/>
    </lcf76f155ced4ddcb4097134ff3c332f>
    <TaxCatchAll xmlns="579b37c3-6603-4492-817f-25787724e2b9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02A19DF13351942969F70098AE7B042" ma:contentTypeVersion="22" ma:contentTypeDescription="Create a new document." ma:contentTypeScope="" ma:versionID="82d4bb6f9d30e84303d304d2f336452f">
  <xsd:schema xmlns:xsd="http://www.w3.org/2001/XMLSchema" xmlns:xs="http://www.w3.org/2001/XMLSchema" xmlns:p="http://schemas.microsoft.com/office/2006/metadata/properties" xmlns:ns2="d0174f17-d0c2-4186-a234-421fc6f8d914" xmlns:ns3="579b37c3-6603-4492-817f-25787724e2b9" targetNamespace="http://schemas.microsoft.com/office/2006/metadata/properties" ma:root="true" ma:fieldsID="177eee8d87f4d5875ded604339f536c4" ns2:_="" ns3:_="">
    <xsd:import namespace="d0174f17-d0c2-4186-a234-421fc6f8d914"/>
    <xsd:import namespace="579b37c3-6603-4492-817f-25787724e2b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_Flow_SignoffStatus" minOccurs="0"/>
                <xsd:element ref="ns2:Description" minOccurs="0"/>
                <xsd:element ref="ns2:MediaServiceObjectDetectorVersions" minOccurs="0"/>
                <xsd:element ref="ns2:MediaServiceLocation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0174f17-d0c2-4186-a234-421fc6f8d91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1" nillable="true" ma:taxonomy="true" ma:internalName="lcf76f155ced4ddcb4097134ff3c332f" ma:taxonomyFieldName="MediaServiceImageTags" ma:displayName="Image Tags" ma:readOnly="false" ma:fieldId="{5cf76f15-5ced-4ddc-b409-7134ff3c332f}" ma:taxonomyMulti="true" ma:sspId="0eeeb581-cbb3-4079-81a4-cc92836bd05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_Flow_SignoffStatus" ma:index="23" nillable="true" ma:displayName="Sign-off status" ma:internalName="Sign_x002d_off_x0020_status">
      <xsd:simpleType>
        <xsd:restriction base="dms:Text"/>
      </xsd:simpleType>
    </xsd:element>
    <xsd:element name="Description" ma:index="24" nillable="true" ma:displayName="Description " ma:format="Dropdown" ma:internalName="Description">
      <xsd:simpleType>
        <xsd:restriction base="dms:Note">
          <xsd:maxLength value="255"/>
        </xsd:restriction>
      </xsd:simpleType>
    </xsd:element>
    <xsd:element name="MediaServiceObjectDetectorVersions" ma:index="25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Location" ma:index="26" nillable="true" ma:displayName="Location" ma:indexed="true" ma:internalName="MediaServiceLocation" ma:readOnly="true">
      <xsd:simpleType>
        <xsd:restriction base="dms:Text"/>
      </xsd:simpleType>
    </xsd:element>
    <xsd:element name="MediaServiceSearchProperties" ma:index="27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79b37c3-6603-4492-817f-25787724e2b9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42b68b42-ff23-4d7a-b79e-28991088fa8e}" ma:internalName="TaxCatchAll" ma:showField="CatchAllData" ma:web="579b37c3-6603-4492-817f-25787724e2b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37A0123-9B38-49F4-AEFF-699917BA7F9E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8CDC03FB-D4BB-4450-8FA0-070A02C597D8}">
  <ds:schemaRefs>
    <ds:schemaRef ds:uri="http://schemas.microsoft.com/office/2006/metadata/properties"/>
    <ds:schemaRef ds:uri="http://schemas.microsoft.com/office/infopath/2007/PartnerControls"/>
    <ds:schemaRef ds:uri="d0174f17-d0c2-4186-a234-421fc6f8d914"/>
    <ds:schemaRef ds:uri="579b37c3-6603-4492-817f-25787724e2b9"/>
  </ds:schemaRefs>
</ds:datastoreItem>
</file>

<file path=customXml/itemProps3.xml><?xml version="1.0" encoding="utf-8"?>
<ds:datastoreItem xmlns:ds="http://schemas.openxmlformats.org/officeDocument/2006/customXml" ds:itemID="{741DA79F-5896-4058-874E-1A25DD8843E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0174f17-d0c2-4186-a234-421fc6f8d914"/>
    <ds:schemaRef ds:uri="579b37c3-6603-4492-817f-25787724e2b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emplate/>
  <Application>Microsoft Excel</Application>
  <DocSecurity>0</DocSecurity>
  <PresentationFormat/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Cover</vt:lpstr>
      <vt:lpstr>Summary</vt:lpstr>
      <vt:lpstr>Ballast</vt:lpstr>
      <vt:lpstr>Bridges</vt:lpstr>
      <vt:lpstr>Culverts</vt:lpstr>
      <vt:lpstr>Rail</vt:lpstr>
      <vt:lpstr>Sleepers</vt:lpstr>
      <vt:lpstr>L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>1</cp:revision>
  <dcterms:created xsi:type="dcterms:W3CDTF">2026-03-24T11:49:03Z</dcterms:created>
  <dcterms:modified xsi:type="dcterms:W3CDTF">2026-03-25T02:34:03Z</dcterms:modified>
  <cp:category/>
  <cp:contentStatus/>
  <dc:language/>
  <cp:version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oThemeFollowedHyperlink">
    <vt:lpwstr>8388736</vt:lpwstr>
  </property>
  <property fmtid="{D5CDD505-2E9C-101B-9397-08002B2CF9AE}" pid="3" name="msoThemeLight2">
    <vt:lpwstr>15659250</vt:lpwstr>
  </property>
  <property fmtid="{D5CDD505-2E9C-101B-9397-08002B2CF9AE}" pid="4" name="MediaServiceImageTags">
    <vt:lpwstr/>
  </property>
  <property fmtid="{D5CDD505-2E9C-101B-9397-08002B2CF9AE}" pid="5" name="msoThemeAccent2">
    <vt:lpwstr>5713920</vt:lpwstr>
  </property>
  <property fmtid="{D5CDD505-2E9C-101B-9397-08002B2CF9AE}" pid="6" name="MinorFont">
    <vt:lpwstr>Arial</vt:lpwstr>
  </property>
  <property fmtid="{D5CDD505-2E9C-101B-9397-08002B2CF9AE}" pid="7" name="ContentTypeId">
    <vt:lpwstr>0x010100502A19DF13351942969F70098AE7B042</vt:lpwstr>
  </property>
  <property fmtid="{D5CDD505-2E9C-101B-9397-08002B2CF9AE}" pid="8" name="msoThemeHyperlink">
    <vt:lpwstr>16711680</vt:lpwstr>
  </property>
  <property fmtid="{D5CDD505-2E9C-101B-9397-08002B2CF9AE}" pid="9" name="msoThemeDark1">
    <vt:lpwstr>1644825</vt:lpwstr>
  </property>
  <property fmtid="{D5CDD505-2E9C-101B-9397-08002B2CF9AE}" pid="10" name="msoThemeAccent3">
    <vt:lpwstr>10918912</vt:lpwstr>
  </property>
  <property fmtid="{D5CDD505-2E9C-101B-9397-08002B2CF9AE}" pid="11" name="msoThemeLight1">
    <vt:lpwstr>16777215</vt:lpwstr>
  </property>
  <property fmtid="{D5CDD505-2E9C-101B-9397-08002B2CF9AE}" pid="12" name="msoThemeAccent1">
    <vt:lpwstr>2934783</vt:lpwstr>
  </property>
  <property fmtid="{D5CDD505-2E9C-101B-9397-08002B2CF9AE}" pid="13" name="msoThemeAccent6">
    <vt:lpwstr>5920339</vt:lpwstr>
  </property>
  <property fmtid="{D5CDD505-2E9C-101B-9397-08002B2CF9AE}" pid="14" name="msoThemeDark2">
    <vt:lpwstr>2934783</vt:lpwstr>
  </property>
  <property fmtid="{D5CDD505-2E9C-101B-9397-08002B2CF9AE}" pid="15" name="msoThemeAccent4">
    <vt:lpwstr>1097655</vt:lpwstr>
  </property>
  <property fmtid="{D5CDD505-2E9C-101B-9397-08002B2CF9AE}" pid="16" name="MajorFont">
    <vt:lpwstr>Arial</vt:lpwstr>
  </property>
  <property fmtid="{D5CDD505-2E9C-101B-9397-08002B2CF9AE}" pid="17" name="NormalBorders">
    <vt:lpwstr>-4142/2/0/-4142/2/0/-4142/2/0/-4142/2/0/-4142/2/0/-4142/2/0</vt:lpwstr>
  </property>
  <property fmtid="{D5CDD505-2E9C-101B-9397-08002B2CF9AE}" pid="18" name="Normal">
    <vt:lpwstr>-1/0/-1/-1/-1/-1/-1/10/0/0/-4142/0/Arial/1644825</vt:lpwstr>
  </property>
  <property fmtid="{D5CDD505-2E9C-101B-9397-08002B2CF9AE}" pid="19" name="msoThemeAccent5">
    <vt:lpwstr>43506</vt:lpwstr>
  </property>
  <property fmtid="{D5CDD505-2E9C-101B-9397-08002B2CF9AE}" pid="20" name="MSIP_Label_208c8098-01f3-4816-a7ca-dd90c54c9c31_Enabled">
    <vt:lpwstr>true</vt:lpwstr>
  </property>
  <property fmtid="{D5CDD505-2E9C-101B-9397-08002B2CF9AE}" pid="21" name="MSIP_Label_208c8098-01f3-4816-a7ca-dd90c54c9c31_SetDate">
    <vt:lpwstr>2026-03-25T02:33:40Z</vt:lpwstr>
  </property>
  <property fmtid="{D5CDD505-2E9C-101B-9397-08002B2CF9AE}" pid="22" name="MSIP_Label_208c8098-01f3-4816-a7ca-dd90c54c9c31_Method">
    <vt:lpwstr>Privileged</vt:lpwstr>
  </property>
  <property fmtid="{D5CDD505-2E9C-101B-9397-08002B2CF9AE}" pid="23" name="MSIP_Label_208c8098-01f3-4816-a7ca-dd90c54c9c31_Name">
    <vt:lpwstr>OFFICIAL</vt:lpwstr>
  </property>
  <property fmtid="{D5CDD505-2E9C-101B-9397-08002B2CF9AE}" pid="24" name="MSIP_Label_208c8098-01f3-4816-a7ca-dd90c54c9c31_SiteId">
    <vt:lpwstr>da461cb6-578e-49fb-ad19-95fb14a0491e</vt:lpwstr>
  </property>
  <property fmtid="{D5CDD505-2E9C-101B-9397-08002B2CF9AE}" pid="25" name="MSIP_Label_208c8098-01f3-4816-a7ca-dd90c54c9c31_ActionId">
    <vt:lpwstr>4c024bcf-8583-4123-a84a-72173c6b6f95</vt:lpwstr>
  </property>
  <property fmtid="{D5CDD505-2E9C-101B-9397-08002B2CF9AE}" pid="26" name="MSIP_Label_208c8098-01f3-4816-a7ca-dd90c54c9c31_ContentBits">
    <vt:lpwstr>1</vt:lpwstr>
  </property>
  <property fmtid="{D5CDD505-2E9C-101B-9397-08002B2CF9AE}" pid="27" name="MSIP_Label_208c8098-01f3-4816-a7ca-dd90c54c9c31_Tag">
    <vt:lpwstr>10, 0, 1, 1</vt:lpwstr>
  </property>
</Properties>
</file>