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R:\Will Chivell\DBP 26 - 30\Capex\Revised Proposal\Final Capex Response Documents\Opex Final Documents\"/>
    </mc:Choice>
  </mc:AlternateContent>
  <xr:revisionPtr revIDLastSave="0" documentId="13_ncr:1_{435FBA44-94B0-41AE-AD91-B829F69596BD}" xr6:coauthVersionLast="47" xr6:coauthVersionMax="47" xr10:uidLastSave="{00000000-0000-0000-0000-000000000000}"/>
  <bookViews>
    <workbookView xWindow="28680" yWindow="-120" windowWidth="29040" windowHeight="15720" xr2:uid="{2F573E04-7BD3-4344-B393-FB17C68732D1}"/>
  </bookViews>
  <sheets>
    <sheet name="Cover Sheet" sheetId="4" r:id="rId1"/>
    <sheet name="Benchmark" sheetId="1" r:id="rId2"/>
    <sheet name="Carryover calculation" sheetId="2" r:id="rId3"/>
  </sheets>
  <definedNames>
    <definedName name="_xlnm.Print_Area" localSheetId="0">'Cover Sheet'!$A$1:$I$47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C8" i="1" l="1"/>
  <c r="C12" i="1" s="1"/>
  <c r="C4" i="2" s="1"/>
  <c r="C6" i="2" s="1"/>
  <c r="D8" i="1"/>
  <c r="D12" i="1" s="1"/>
  <c r="D4" i="2" s="1"/>
  <c r="D6" i="2" s="1"/>
  <c r="E8" i="1"/>
  <c r="E12" i="1" s="1"/>
  <c r="E4" i="2" s="1"/>
  <c r="E6" i="2" s="1"/>
  <c r="F8" i="1"/>
  <c r="F12" i="1" s="1"/>
  <c r="F4" i="2" s="1"/>
  <c r="B8" i="1"/>
  <c r="B12" i="1" s="1"/>
  <c r="B4" i="2" s="1"/>
  <c r="K16" i="2"/>
  <c r="E8" i="2" l="1"/>
  <c r="F14" i="2" s="1"/>
  <c r="G14" i="2" s="1"/>
  <c r="H14" i="2" s="1"/>
  <c r="I14" i="2" s="1"/>
  <c r="J14" i="2" s="1"/>
  <c r="J16" i="2" s="1"/>
  <c r="D8" i="2"/>
  <c r="E13" i="2" s="1"/>
  <c r="F13" i="2" s="1"/>
  <c r="G13" i="2" s="1"/>
  <c r="H13" i="2" s="1"/>
  <c r="I13" i="2" s="1"/>
  <c r="B6" i="2" l="1"/>
  <c r="B8" i="2" s="1"/>
  <c r="C11" i="2" s="1"/>
  <c r="D11" i="2" s="1"/>
  <c r="E11" i="2" s="1"/>
  <c r="F11" i="2" s="1"/>
  <c r="G11" i="2" s="1"/>
  <c r="I16" i="2"/>
  <c r="C8" i="2" l="1"/>
  <c r="D12" i="2" s="1"/>
  <c r="E12" i="2" s="1"/>
  <c r="F12" i="2" s="1"/>
  <c r="G12" i="2" s="1"/>
  <c r="H12" i="2" s="1"/>
  <c r="H16" i="2" s="1"/>
  <c r="G16" i="2" l="1"/>
  <c r="L16" i="2" s="1"/>
</calcChain>
</file>

<file path=xl/sharedStrings.xml><?xml version="1.0" encoding="utf-8"?>
<sst xmlns="http://schemas.openxmlformats.org/spreadsheetml/2006/main" count="24" uniqueCount="24">
  <si>
    <r>
      <t>Opex allowance applicable to the E Factor</t>
    </r>
    <r>
      <rPr>
        <vertAlign val="superscript"/>
        <sz val="7.5"/>
        <color theme="1"/>
        <rFont val="Tahoma"/>
        <family val="2"/>
      </rPr>
      <t xml:space="preserve"> </t>
    </r>
  </si>
  <si>
    <t>Proposed adjustments:</t>
  </si>
  <si>
    <t>Movement in provisions</t>
  </si>
  <si>
    <t>Change in capitalisation policy</t>
  </si>
  <si>
    <t>Expenditure for unforeseen asset corrosion</t>
  </si>
  <si>
    <t>adjusted total opex allowance</t>
  </si>
  <si>
    <t>Less excludable costs:</t>
  </si>
  <si>
    <t xml:space="preserve">  System Use Gas</t>
  </si>
  <si>
    <t xml:space="preserve">  GEA/turbine overhauls</t>
  </si>
  <si>
    <t>Revised E Factor benchmark</t>
  </si>
  <si>
    <t>Total</t>
  </si>
  <si>
    <t>E Factor benchmark (A)</t>
  </si>
  <si>
    <t>Actual opex (B)</t>
  </si>
  <si>
    <t xml:space="preserve">Annual saving </t>
  </si>
  <si>
    <t>(C = A - B)</t>
  </si>
  <si>
    <t xml:space="preserve">Incremental saving </t>
  </si>
  <si>
    <r>
      <t>(C</t>
    </r>
    <r>
      <rPr>
        <vertAlign val="subscript"/>
        <sz val="9"/>
        <color theme="1"/>
        <rFont val="Tahoma"/>
        <family val="2"/>
      </rPr>
      <t>n</t>
    </r>
    <r>
      <rPr>
        <sz val="9"/>
        <color theme="1"/>
        <rFont val="Tahoma"/>
        <family val="2"/>
      </rPr>
      <t xml:space="preserve"> = C</t>
    </r>
    <r>
      <rPr>
        <vertAlign val="subscript"/>
        <sz val="9"/>
        <color theme="1"/>
        <rFont val="Tahoma"/>
        <family val="2"/>
      </rPr>
      <t>n</t>
    </r>
    <r>
      <rPr>
        <sz val="9"/>
        <color theme="1"/>
        <rFont val="Tahoma"/>
        <family val="2"/>
      </rPr>
      <t xml:space="preserve"> – C</t>
    </r>
    <r>
      <rPr>
        <vertAlign val="subscript"/>
        <sz val="9"/>
        <color theme="1"/>
        <rFont val="Tahoma"/>
        <family val="2"/>
      </rPr>
      <t>n-1</t>
    </r>
    <r>
      <rPr>
        <sz val="9"/>
        <color theme="1"/>
        <rFont val="Tahoma"/>
        <family val="2"/>
      </rPr>
      <t>)</t>
    </r>
  </si>
  <si>
    <t>E Factor carryover amounts</t>
  </si>
  <si>
    <t>Year 1</t>
  </si>
  <si>
    <t>Year 2</t>
  </si>
  <si>
    <t>Year 3</t>
  </si>
  <si>
    <t>Year 4</t>
  </si>
  <si>
    <t>Year 5</t>
  </si>
  <si>
    <t>Total carryover amount (E Factor ‘building block’)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</si>
</sst>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sz val="9"/>
      <color theme="1"/>
      <name val="Tahoma"/>
      <family val="2"/>
    </font>
    <font>
      <sz val="7.5"/>
      <color theme="1"/>
      <name val="Tahoma"/>
      <family val="2"/>
    </font>
    <font>
      <b/>
      <sz val="7.5"/>
      <color theme="1"/>
      <name val="Tahoma"/>
      <family val="2"/>
    </font>
    <font>
      <b/>
      <sz val="7.5"/>
      <color rgb="FFFFFFFF"/>
      <name val="Tahoma"/>
      <family val="2"/>
    </font>
    <font>
      <vertAlign val="superscript"/>
      <sz val="7.5"/>
      <color theme="1"/>
      <name val="Tahoma"/>
      <family val="2"/>
    </font>
    <font>
      <sz val="7.5"/>
      <color rgb="FFFFFFFF"/>
      <name val="Tahoma"/>
      <family val="2"/>
    </font>
    <font>
      <b/>
      <sz val="9"/>
      <color theme="1"/>
      <name val="Tahoma"/>
      <family val="2"/>
    </font>
    <font>
      <b/>
      <sz val="9"/>
      <color rgb="FFFFFFFF"/>
      <name val="Tahoma"/>
      <family val="2"/>
    </font>
    <font>
      <vertAlign val="subscript"/>
      <sz val="9"/>
      <color theme="1"/>
      <name val="Tahoma"/>
      <family val="2"/>
    </font>
    <font>
      <sz val="10"/>
      <color theme="1"/>
      <name val="Roboto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A3E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3C71"/>
      </bottom>
      <diagonal/>
    </border>
    <border>
      <left/>
      <right/>
      <top/>
      <bottom style="medium">
        <color rgb="FF00A3E0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164" fontId="8" fillId="5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11" fillId="0" borderId="0" xfId="1"/>
    <xf numFmtId="0" fontId="11" fillId="0" borderId="0" xfId="0" applyFont="1"/>
    <xf numFmtId="164" fontId="11" fillId="0" borderId="0" xfId="0" applyNumberFormat="1" applyFont="1"/>
  </cellXfs>
  <cellStyles count="2">
    <cellStyle name="Normal" xfId="0" builtinId="0"/>
    <cellStyle name="Normal 2" xfId="1" xr:uid="{9F7AF94E-DC88-4F83-8581-40C5BE3BF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9524</xdr:colOff>
      <xdr:row>47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B6FCDE7-0DC4-4361-AD54-11072CBA5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81724" cy="8505824"/>
        </a:xfrm>
        <a:prstGeom prst="rect">
          <a:avLst/>
        </a:prstGeom>
      </xdr:spPr>
    </xdr:pic>
    <xdr:clientData/>
  </xdr:twoCellAnchor>
  <xdr:oneCellAnchor>
    <xdr:from>
      <xdr:col>0</xdr:col>
      <xdr:colOff>501650</xdr:colOff>
      <xdr:row>7</xdr:row>
      <xdr:rowOff>3175</xdr:rowOff>
    </xdr:from>
    <xdr:ext cx="4909654" cy="4361190"/>
    <xdr:sp macro="" textlink="">
      <xdr:nvSpPr>
        <xdr:cNvPr id="3" name="TextBox 2" title="5etw34ytqw3">
          <a:extLst>
            <a:ext uri="{FF2B5EF4-FFF2-40B4-BE49-F238E27FC236}">
              <a16:creationId xmlns:a16="http://schemas.microsoft.com/office/drawing/2014/main" id="{557DAF35-FB3E-436E-904F-956356140234}"/>
            </a:ext>
            <a:ext uri="{147F2762-F138-4A5C-976F-8EAC2B608ADB}">
              <a16:predDERef xmlns:a16="http://schemas.microsoft.com/office/drawing/2014/main" pred="{87C08B3D-FED8-D4B9-4F18-8521A7C426AA}"/>
            </a:ext>
          </a:extLst>
        </xdr:cNvPr>
        <xdr:cNvSpPr txBox="1"/>
      </xdr:nvSpPr>
      <xdr:spPr>
        <a:xfrm>
          <a:off x="501650" y="1270000"/>
          <a:ext cx="4909654" cy="436119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2000">
              <a:solidFill>
                <a:schemeClr val="bg1"/>
              </a:solidFill>
              <a:effectLst/>
              <a:latin typeface="FS Albert"/>
              <a:ea typeface="+mn-ea"/>
              <a:cs typeface="+mn-cs"/>
            </a:rPr>
            <a:t>Revised Final Plan</a:t>
          </a:r>
          <a:br>
            <a:rPr lang="en-AU" sz="2000">
              <a:solidFill>
                <a:schemeClr val="bg1"/>
              </a:solidFill>
              <a:effectLst/>
              <a:latin typeface="FS Albert"/>
              <a:ea typeface="+mn-ea"/>
              <a:cs typeface="+mn-cs"/>
            </a:rPr>
          </a:br>
          <a:r>
            <a:rPr lang="en-AU" sz="2000">
              <a:solidFill>
                <a:schemeClr val="bg1"/>
              </a:solidFill>
              <a:effectLst/>
              <a:latin typeface="FS Albert"/>
              <a:ea typeface="+mn-ea"/>
              <a:cs typeface="+mn-cs"/>
            </a:rPr>
            <a:t>Attachment 12.1A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2000">
            <a:solidFill>
              <a:schemeClr val="bg1"/>
            </a:solidFill>
            <a:effectLst/>
            <a:latin typeface="Bree Serif" panose="02000503040000020004" pitchFamily="2" charset="0"/>
            <a:ea typeface="+mn-ea"/>
            <a:cs typeface="+mn-cs"/>
          </a:endParaRPr>
        </a:p>
        <a:p>
          <a:pPr algn="r"/>
          <a:r>
            <a:rPr lang="en-AU" sz="2500" u="none" baseline="0">
              <a:solidFill>
                <a:schemeClr val="bg1"/>
              </a:solidFill>
              <a:latin typeface="Bree Serif" panose="02000503040000020004" pitchFamily="2" charset="0"/>
            </a:rPr>
            <a:t>Opex Incentive Scheme Calculation Model </a:t>
          </a:r>
        </a:p>
        <a:p>
          <a:endParaRPr lang="en-AU" sz="1800" b="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r>
            <a:rPr lang="en-AU" sz="1800" b="1" baseline="0">
              <a:solidFill>
                <a:schemeClr val="bg1"/>
              </a:solidFill>
              <a:latin typeface="Bree Serif" panose="02000503040000020004" pitchFamily="2" charset="0"/>
            </a:rPr>
            <a:t>       </a:t>
          </a:r>
        </a:p>
        <a:p>
          <a:pPr algn="r"/>
          <a:r>
            <a:rPr lang="en-AU" sz="1800" b="0" baseline="0">
              <a:solidFill>
                <a:schemeClr val="bg1"/>
              </a:solidFill>
              <a:latin typeface="FS Albert"/>
            </a:rPr>
            <a:t>August 2025</a:t>
          </a:r>
        </a:p>
        <a:p>
          <a:pPr algn="r"/>
          <a:endParaRPr lang="en-AU" sz="1800" b="0" baseline="0">
            <a:solidFill>
              <a:schemeClr val="bg1"/>
            </a:solidFill>
            <a:latin typeface="FS Albert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800" i="0" baseline="0">
            <a:solidFill>
              <a:srgbClr val="00B0F0"/>
            </a:solidFill>
            <a:effectLst/>
            <a:latin typeface="Bree Serif" panose="02000503040000020004" pitchFamily="2" charset="0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800" i="0" baseline="0">
            <a:solidFill>
              <a:srgbClr val="00B0F0"/>
            </a:solidFill>
            <a:effectLst/>
            <a:latin typeface="Bree Serif" panose="02000503040000020004" pitchFamily="2" charset="0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i="0" baseline="0">
              <a:solidFill>
                <a:srgbClr val="00B0F0"/>
              </a:solidFill>
              <a:effectLst/>
              <a:latin typeface="FS Albert"/>
              <a:ea typeface="+mn-ea"/>
              <a:cs typeface="+mn-cs"/>
            </a:rPr>
            <a:t>PUBLIC</a:t>
          </a:r>
          <a:endParaRPr lang="en-AU" sz="1800" b="1" i="0">
            <a:solidFill>
              <a:srgbClr val="00B0F0"/>
            </a:solidFill>
            <a:effectLst/>
            <a:latin typeface="FS Albert"/>
          </a:endParaRPr>
        </a:p>
        <a:p>
          <a:pPr algn="r"/>
          <a:r>
            <a:rPr lang="en-AU" sz="1800" b="0" baseline="0">
              <a:solidFill>
                <a:schemeClr val="bg1"/>
              </a:solidFill>
              <a:latin typeface="Bree Serif" panose="02000503040000020004" pitchFamily="2" charset="0"/>
            </a:rPr>
            <a:t> </a:t>
          </a: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  <a:p>
          <a:endParaRPr lang="en-AU" sz="1800" baseline="0">
            <a:solidFill>
              <a:schemeClr val="bg1"/>
            </a:solidFill>
            <a:latin typeface="Bree Serif" panose="02000503040000020004" pitchFamily="2" charset="0"/>
          </a:endParaRPr>
        </a:p>
      </xdr:txBody>
    </xdr:sp>
    <xdr:clientData/>
  </xdr:oneCellAnchor>
  <xdr:twoCellAnchor editAs="oneCell">
    <xdr:from>
      <xdr:col>0</xdr:col>
      <xdr:colOff>290336</xdr:colOff>
      <xdr:row>39</xdr:row>
      <xdr:rowOff>175285</xdr:rowOff>
    </xdr:from>
    <xdr:to>
      <xdr:col>4</xdr:col>
      <xdr:colOff>526484</xdr:colOff>
      <xdr:row>45</xdr:row>
      <xdr:rowOff>53349</xdr:rowOff>
    </xdr:to>
    <xdr:pic>
      <xdr:nvPicPr>
        <xdr:cNvPr id="4" name="Picture 3" descr="A black background with white text&#10;&#10;Description automatically generated">
          <a:extLst>
            <a:ext uri="{FF2B5EF4-FFF2-40B4-BE49-F238E27FC236}">
              <a16:creationId xmlns:a16="http://schemas.microsoft.com/office/drawing/2014/main" id="{E7C2288B-6EE8-433A-BB03-4468DEBBDFBD}"/>
            </a:ext>
            <a:ext uri="{147F2762-F138-4A5C-976F-8EAC2B608ADB}">
              <a16:predDERef xmlns:a16="http://schemas.microsoft.com/office/drawing/2014/main" pred="{E335DD80-1A6F-1E56-D9FF-D5AE3F3F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36" y="7233310"/>
          <a:ext cx="2979348" cy="963914"/>
        </a:xfrm>
        <a:prstGeom prst="rect">
          <a:avLst/>
        </a:prstGeom>
      </xdr:spPr>
    </xdr:pic>
    <xdr:clientData/>
  </xdr:twoCellAnchor>
  <xdr:twoCellAnchor>
    <xdr:from>
      <xdr:col>1</xdr:col>
      <xdr:colOff>13804</xdr:colOff>
      <xdr:row>18</xdr:row>
      <xdr:rowOff>165100</xdr:rowOff>
    </xdr:from>
    <xdr:to>
      <xdr:col>8</xdr:col>
      <xdr:colOff>298450</xdr:colOff>
      <xdr:row>18</xdr:row>
      <xdr:rowOff>165653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6D94335-AE63-4DD1-8FDC-F73C52A7E8A7}"/>
            </a:ext>
          </a:extLst>
        </xdr:cNvPr>
        <xdr:cNvCxnSpPr/>
      </xdr:nvCxnSpPr>
      <xdr:spPr>
        <a:xfrm flipV="1">
          <a:off x="699604" y="3422650"/>
          <a:ext cx="5085246" cy="553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13</xdr:col>
      <xdr:colOff>16063</xdr:colOff>
      <xdr:row>23</xdr:row>
      <xdr:rowOff>35134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8BA77-9474-93D0-D636-FFE532C1A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90500"/>
          <a:ext cx="3664138" cy="4064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50AB1-22F7-482E-A647-F60B4DF0439C}">
  <dimension ref="A1"/>
  <sheetViews>
    <sheetView tabSelected="1" zoomScale="98" zoomScaleNormal="98" workbookViewId="0">
      <selection activeCell="R22" sqref="R22"/>
    </sheetView>
  </sheetViews>
  <sheetFormatPr defaultRowHeight="14.25" x14ac:dyDescent="0.2"/>
  <cols>
    <col min="1" max="16384" width="9.140625" style="20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E92E-979B-4663-86CF-A0E5B0F68C44}">
  <dimension ref="A2:F17"/>
  <sheetViews>
    <sheetView workbookViewId="0">
      <selection activeCell="B16" sqref="B16"/>
    </sheetView>
  </sheetViews>
  <sheetFormatPr defaultRowHeight="14.25" x14ac:dyDescent="0.2"/>
  <cols>
    <col min="1" max="1" width="40.42578125" style="21" customWidth="1"/>
    <col min="2" max="16384" width="9.140625" style="21"/>
  </cols>
  <sheetData>
    <row r="2" spans="1:6" ht="15" thickBot="1" x14ac:dyDescent="0.25">
      <c r="A2" s="1"/>
      <c r="B2" s="2">
        <v>2021</v>
      </c>
      <c r="C2" s="2">
        <v>2022</v>
      </c>
      <c r="D2" s="2">
        <v>2023</v>
      </c>
      <c r="E2" s="2">
        <v>2024</v>
      </c>
      <c r="F2" s="2">
        <v>2025</v>
      </c>
    </row>
    <row r="3" spans="1:6" ht="14.25" customHeight="1" thickBot="1" x14ac:dyDescent="0.25">
      <c r="A3" s="3" t="s">
        <v>0</v>
      </c>
      <c r="B3" s="6">
        <v>110.6</v>
      </c>
      <c r="C3" s="6">
        <v>107.4</v>
      </c>
      <c r="D3" s="6">
        <v>106.4</v>
      </c>
      <c r="E3" s="6">
        <v>93.6</v>
      </c>
      <c r="F3" s="6">
        <v>95.6</v>
      </c>
    </row>
    <row r="4" spans="1:6" ht="14.25" customHeight="1" thickBot="1" x14ac:dyDescent="0.25">
      <c r="A4" s="3" t="s">
        <v>1</v>
      </c>
      <c r="B4" s="6"/>
      <c r="C4" s="6"/>
      <c r="D4" s="6"/>
      <c r="E4" s="6"/>
      <c r="F4" s="6"/>
    </row>
    <row r="5" spans="1:6" ht="14.25" customHeight="1" thickBot="1" x14ac:dyDescent="0.25">
      <c r="A5" s="4" t="s">
        <v>2</v>
      </c>
      <c r="B5" s="6">
        <v>6.4</v>
      </c>
      <c r="C5" s="6">
        <v>0.5</v>
      </c>
      <c r="D5" s="6">
        <v>0.8</v>
      </c>
      <c r="E5" s="6">
        <v>0</v>
      </c>
      <c r="F5" s="6">
        <v>0</v>
      </c>
    </row>
    <row r="6" spans="1:6" ht="14.25" customHeight="1" thickBot="1" x14ac:dyDescent="0.25">
      <c r="A6" s="4" t="s">
        <v>3</v>
      </c>
      <c r="B6" s="6"/>
      <c r="C6" s="6"/>
      <c r="D6" s="6"/>
      <c r="E6" s="6">
        <v>2.2999999999999998</v>
      </c>
      <c r="F6" s="6"/>
    </row>
    <row r="7" spans="1:6" ht="14.25" customHeight="1" thickBot="1" x14ac:dyDescent="0.25">
      <c r="A7" s="4" t="s">
        <v>4</v>
      </c>
      <c r="B7" s="6"/>
      <c r="C7" s="6"/>
      <c r="D7" s="6"/>
      <c r="E7" s="6">
        <v>1.6</v>
      </c>
      <c r="F7" s="6"/>
    </row>
    <row r="8" spans="1:6" ht="14.25" customHeight="1" thickBot="1" x14ac:dyDescent="0.25">
      <c r="A8" s="4" t="s">
        <v>5</v>
      </c>
      <c r="B8" s="6">
        <f>B3+B5+B6+B7</f>
        <v>117</v>
      </c>
      <c r="C8" s="6">
        <f t="shared" ref="C8:F8" si="0">C3+C5+C6+C7</f>
        <v>107.9</v>
      </c>
      <c r="D8" s="6">
        <f t="shared" si="0"/>
        <v>107.2</v>
      </c>
      <c r="E8" s="6">
        <f t="shared" si="0"/>
        <v>97.499999999999986</v>
      </c>
      <c r="F8" s="6">
        <f t="shared" si="0"/>
        <v>95.6</v>
      </c>
    </row>
    <row r="9" spans="1:6" ht="14.25" customHeight="1" thickBot="1" x14ac:dyDescent="0.25">
      <c r="A9" s="3" t="s">
        <v>6</v>
      </c>
      <c r="B9" s="6"/>
      <c r="C9" s="6"/>
      <c r="D9" s="6"/>
      <c r="E9" s="6"/>
      <c r="F9" s="6"/>
    </row>
    <row r="10" spans="1:6" ht="14.25" customHeight="1" thickBot="1" x14ac:dyDescent="0.25">
      <c r="A10" s="4" t="s">
        <v>7</v>
      </c>
      <c r="B10" s="6">
        <v>24.5</v>
      </c>
      <c r="C10" s="6">
        <v>23.5</v>
      </c>
      <c r="D10" s="6">
        <v>22.1</v>
      </c>
      <c r="E10" s="6">
        <v>16.5</v>
      </c>
      <c r="F10" s="6">
        <v>16</v>
      </c>
    </row>
    <row r="11" spans="1:6" ht="14.25" customHeight="1" thickBot="1" x14ac:dyDescent="0.25">
      <c r="A11" s="4" t="s">
        <v>8</v>
      </c>
      <c r="B11" s="6">
        <v>10.3</v>
      </c>
      <c r="C11" s="6">
        <v>8.4</v>
      </c>
      <c r="D11" s="6">
        <v>8.4</v>
      </c>
      <c r="E11" s="6">
        <v>1.2</v>
      </c>
      <c r="F11" s="6">
        <v>2.5</v>
      </c>
    </row>
    <row r="12" spans="1:6" ht="14.25" customHeight="1" thickBot="1" x14ac:dyDescent="0.25">
      <c r="A12" s="5" t="s">
        <v>9</v>
      </c>
      <c r="B12" s="16">
        <f>B8-B10-B11+0.1</f>
        <v>82.3</v>
      </c>
      <c r="C12" s="16">
        <f>C8-C10-C11</f>
        <v>76</v>
      </c>
      <c r="D12" s="16">
        <f>D8-D10-D11</f>
        <v>76.699999999999989</v>
      </c>
      <c r="E12" s="16">
        <f>E8-E10-E11</f>
        <v>79.799999999999983</v>
      </c>
      <c r="F12" s="16">
        <f>F8-F10-F11</f>
        <v>77.099999999999994</v>
      </c>
    </row>
    <row r="17" spans="6:6" x14ac:dyDescent="0.2">
      <c r="F17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3A1E-6A36-4E36-9B66-A957961AAF5C}">
  <dimension ref="A3:P24"/>
  <sheetViews>
    <sheetView workbookViewId="0">
      <selection activeCell="C8" sqref="C8:C9"/>
    </sheetView>
  </sheetViews>
  <sheetFormatPr defaultRowHeight="15" x14ac:dyDescent="0.25"/>
  <cols>
    <col min="1" max="1" width="15.85546875" customWidth="1"/>
    <col min="12" max="12" width="9.140625" customWidth="1"/>
    <col min="13" max="13" width="12" bestFit="1" customWidth="1"/>
  </cols>
  <sheetData>
    <row r="3" spans="1:16" ht="15.75" thickBot="1" x14ac:dyDescent="0.3">
      <c r="A3" s="7"/>
      <c r="B3" s="8">
        <v>2021</v>
      </c>
      <c r="C3" s="8">
        <v>2022</v>
      </c>
      <c r="D3" s="8">
        <v>2023</v>
      </c>
      <c r="E3" s="8">
        <v>2024</v>
      </c>
      <c r="F3" s="8">
        <v>2025</v>
      </c>
      <c r="G3" s="8">
        <v>2026</v>
      </c>
      <c r="H3" s="8">
        <v>2027</v>
      </c>
      <c r="I3" s="8">
        <v>2028</v>
      </c>
      <c r="J3" s="8">
        <v>2029</v>
      </c>
      <c r="K3" s="8">
        <v>2030</v>
      </c>
      <c r="L3" s="8" t="s">
        <v>10</v>
      </c>
    </row>
    <row r="4" spans="1:16" ht="22.5" x14ac:dyDescent="0.25">
      <c r="A4" s="9" t="s">
        <v>11</v>
      </c>
      <c r="B4" s="9">
        <f>Benchmark!B12</f>
        <v>82.3</v>
      </c>
      <c r="C4" s="9">
        <f>Benchmark!C12</f>
        <v>76</v>
      </c>
      <c r="D4" s="13">
        <f>Benchmark!D12</f>
        <v>76.699999999999989</v>
      </c>
      <c r="E4" s="9">
        <f>Benchmark!E12</f>
        <v>79.799999999999983</v>
      </c>
      <c r="F4" s="9">
        <f>Benchmark!F12</f>
        <v>77.099999999999994</v>
      </c>
      <c r="G4" s="9"/>
      <c r="H4" s="9"/>
      <c r="I4" s="9"/>
      <c r="J4" s="9"/>
      <c r="K4" s="9"/>
    </row>
    <row r="5" spans="1:16" x14ac:dyDescent="0.25">
      <c r="A5" s="9" t="s">
        <v>12</v>
      </c>
      <c r="B5" s="9">
        <v>74.7</v>
      </c>
      <c r="C5" s="9">
        <v>66.599999999999994</v>
      </c>
      <c r="D5" s="13">
        <v>71</v>
      </c>
      <c r="E5" s="9">
        <f>87.2</f>
        <v>87.2</v>
      </c>
      <c r="F5" s="9">
        <v>80.599999999999994</v>
      </c>
      <c r="G5" s="9"/>
      <c r="H5" s="9"/>
      <c r="I5" s="9"/>
      <c r="J5" s="9"/>
      <c r="K5" s="9"/>
    </row>
    <row r="6" spans="1:16" x14ac:dyDescent="0.25">
      <c r="A6" s="9" t="s">
        <v>13</v>
      </c>
      <c r="B6" s="17">
        <f>B4-B5</f>
        <v>7.5999999999999943</v>
      </c>
      <c r="C6" s="17">
        <f t="shared" ref="C6:E6" si="0">C4-C5</f>
        <v>9.4000000000000057</v>
      </c>
      <c r="D6" s="17">
        <f t="shared" si="0"/>
        <v>5.6999999999999886</v>
      </c>
      <c r="E6" s="18">
        <f t="shared" si="0"/>
        <v>-7.4000000000000199</v>
      </c>
      <c r="F6" s="18">
        <v>0</v>
      </c>
      <c r="G6" s="17"/>
      <c r="H6" s="17"/>
      <c r="I6" s="17"/>
      <c r="J6" s="17"/>
      <c r="K6" s="17"/>
    </row>
    <row r="7" spans="1:16" x14ac:dyDescent="0.25">
      <c r="A7" s="9" t="s">
        <v>14</v>
      </c>
      <c r="B7" s="17"/>
      <c r="C7" s="17"/>
      <c r="D7" s="17"/>
      <c r="E7" s="18"/>
      <c r="F7" s="18"/>
      <c r="G7" s="17"/>
      <c r="H7" s="17"/>
      <c r="I7" s="17"/>
      <c r="J7" s="17"/>
      <c r="K7" s="17"/>
    </row>
    <row r="8" spans="1:16" x14ac:dyDescent="0.25">
      <c r="A8" s="9" t="s">
        <v>15</v>
      </c>
      <c r="B8" s="17">
        <f>B6</f>
        <v>7.5999999999999943</v>
      </c>
      <c r="C8" s="17">
        <f>C6-B6</f>
        <v>1.8000000000000114</v>
      </c>
      <c r="D8" s="17">
        <f t="shared" ref="D8:E8" si="1">D6-C6</f>
        <v>-3.7000000000000171</v>
      </c>
      <c r="E8" s="18">
        <f t="shared" si="1"/>
        <v>-13.100000000000009</v>
      </c>
      <c r="F8" s="18">
        <v>0</v>
      </c>
      <c r="G8" s="17"/>
      <c r="H8" s="17"/>
      <c r="I8" s="17"/>
      <c r="J8" s="17"/>
      <c r="K8" s="17"/>
    </row>
    <row r="9" spans="1:16" x14ac:dyDescent="0.25">
      <c r="A9" s="9" t="s">
        <v>16</v>
      </c>
      <c r="B9" s="17"/>
      <c r="C9" s="17"/>
      <c r="D9" s="17"/>
      <c r="E9" s="18"/>
      <c r="F9" s="18"/>
      <c r="G9" s="17"/>
      <c r="H9" s="17"/>
      <c r="I9" s="17"/>
      <c r="J9" s="17"/>
      <c r="K9" s="17"/>
    </row>
    <row r="10" spans="1:16" x14ac:dyDescent="0.25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6" x14ac:dyDescent="0.25">
      <c r="A11" s="9" t="s">
        <v>18</v>
      </c>
      <c r="B11" s="10"/>
      <c r="C11" s="9">
        <f>B8</f>
        <v>7.5999999999999943</v>
      </c>
      <c r="D11" s="9">
        <f>C11</f>
        <v>7.5999999999999943</v>
      </c>
      <c r="E11" s="9">
        <f t="shared" ref="E11:G11" si="2">D11</f>
        <v>7.5999999999999943</v>
      </c>
      <c r="F11" s="9">
        <f t="shared" si="2"/>
        <v>7.5999999999999943</v>
      </c>
      <c r="G11" s="9">
        <f t="shared" si="2"/>
        <v>7.5999999999999943</v>
      </c>
      <c r="H11" s="10"/>
      <c r="I11" s="10"/>
      <c r="J11" s="10"/>
      <c r="K11" s="10"/>
    </row>
    <row r="12" spans="1:16" x14ac:dyDescent="0.25">
      <c r="A12" s="9" t="s">
        <v>19</v>
      </c>
      <c r="B12" s="10"/>
      <c r="C12" s="10"/>
      <c r="D12" s="9">
        <f>C8</f>
        <v>1.8000000000000114</v>
      </c>
      <c r="E12" s="9">
        <f>D12</f>
        <v>1.8000000000000114</v>
      </c>
      <c r="F12" s="9">
        <f t="shared" ref="F12:H12" si="3">E12</f>
        <v>1.8000000000000114</v>
      </c>
      <c r="G12" s="9">
        <f t="shared" si="3"/>
        <v>1.8000000000000114</v>
      </c>
      <c r="H12" s="9">
        <f t="shared" si="3"/>
        <v>1.8000000000000114</v>
      </c>
      <c r="I12" s="10"/>
      <c r="J12" s="10"/>
      <c r="K12" s="10"/>
    </row>
    <row r="13" spans="1:16" x14ac:dyDescent="0.25">
      <c r="A13" s="9" t="s">
        <v>20</v>
      </c>
      <c r="B13" s="10"/>
      <c r="C13" s="10"/>
      <c r="D13" s="10"/>
      <c r="E13" s="9">
        <f>D8</f>
        <v>-3.7000000000000171</v>
      </c>
      <c r="F13" s="9">
        <f>E13</f>
        <v>-3.7000000000000171</v>
      </c>
      <c r="G13" s="9">
        <f t="shared" ref="G13:I13" si="4">F13</f>
        <v>-3.7000000000000171</v>
      </c>
      <c r="H13" s="9">
        <f t="shared" si="4"/>
        <v>-3.7000000000000171</v>
      </c>
      <c r="I13" s="9">
        <f t="shared" si="4"/>
        <v>-3.7000000000000171</v>
      </c>
      <c r="J13" s="10"/>
      <c r="K13" s="10"/>
    </row>
    <row r="14" spans="1:16" x14ac:dyDescent="0.25">
      <c r="A14" s="9" t="s">
        <v>21</v>
      </c>
      <c r="B14" s="10"/>
      <c r="C14" s="10"/>
      <c r="D14" s="10"/>
      <c r="E14" s="10"/>
      <c r="F14" s="9">
        <f>E8</f>
        <v>-13.100000000000009</v>
      </c>
      <c r="G14" s="9">
        <f>F14</f>
        <v>-13.100000000000009</v>
      </c>
      <c r="H14" s="9">
        <f t="shared" ref="H14:J14" si="5">G14</f>
        <v>-13.100000000000009</v>
      </c>
      <c r="I14" s="9">
        <f t="shared" si="5"/>
        <v>-13.100000000000009</v>
      </c>
      <c r="J14" s="9">
        <f t="shared" si="5"/>
        <v>-13.100000000000009</v>
      </c>
      <c r="K14" s="10"/>
    </row>
    <row r="15" spans="1:16" x14ac:dyDescent="0.25">
      <c r="A15" s="9" t="s">
        <v>22</v>
      </c>
      <c r="B15" s="10"/>
      <c r="C15" s="10"/>
      <c r="D15" s="10"/>
      <c r="E15" s="10"/>
      <c r="F15" s="10"/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6" ht="45" x14ac:dyDescent="0.25">
      <c r="A16" s="11" t="s">
        <v>23</v>
      </c>
      <c r="B16" s="11"/>
      <c r="C16" s="11"/>
      <c r="D16" s="11"/>
      <c r="E16" s="11"/>
      <c r="F16" s="11"/>
      <c r="G16" s="11">
        <f>SUM(G11:G15)</f>
        <v>-7.4000000000000199</v>
      </c>
      <c r="H16" s="14">
        <f t="shared" ref="H16:K16" si="6">SUM(H11:H15)</f>
        <v>-15.000000000000014</v>
      </c>
      <c r="I16" s="11">
        <f t="shared" si="6"/>
        <v>-16.800000000000026</v>
      </c>
      <c r="J16" s="11">
        <f t="shared" si="6"/>
        <v>-13.100000000000009</v>
      </c>
      <c r="K16" s="11">
        <f t="shared" si="6"/>
        <v>0</v>
      </c>
      <c r="L16" s="14">
        <f>SUM(G16:K16)</f>
        <v>-52.300000000000068</v>
      </c>
      <c r="N16" s="15"/>
      <c r="O16" s="15"/>
      <c r="P16" s="15"/>
    </row>
    <row r="17" spans="1:12" x14ac:dyDescent="0.25">
      <c r="A17" s="12"/>
    </row>
    <row r="19" spans="1:12" x14ac:dyDescent="0.25">
      <c r="L19" s="15"/>
    </row>
    <row r="23" spans="1:12" x14ac:dyDescent="0.25">
      <c r="L23" s="15"/>
    </row>
    <row r="24" spans="1:12" x14ac:dyDescent="0.25">
      <c r="L24" s="15"/>
    </row>
  </sheetData>
  <mergeCells count="21">
    <mergeCell ref="H8:H9"/>
    <mergeCell ref="I8:I9"/>
    <mergeCell ref="J8:J9"/>
    <mergeCell ref="K8:K9"/>
    <mergeCell ref="A10:K10"/>
    <mergeCell ref="H6:H7"/>
    <mergeCell ref="I6:I7"/>
    <mergeCell ref="J6:J7"/>
    <mergeCell ref="K6:K7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840557847574E8A2F34BEAF52EB06" ma:contentTypeVersion="17" ma:contentTypeDescription="Create a new document." ma:contentTypeScope="" ma:versionID="93fa0966094d3fd5756e45a46f03ee6f">
  <xsd:schema xmlns:xsd="http://www.w3.org/2001/XMLSchema" xmlns:xs="http://www.w3.org/2001/XMLSchema" xmlns:p="http://schemas.microsoft.com/office/2006/metadata/properties" xmlns:ns2="11cdd4fa-266d-4037-89ac-74561c71e551" xmlns:ns3="74d6daee-f4a7-4732-a98f-e16bcf69aece" targetNamespace="http://schemas.microsoft.com/office/2006/metadata/properties" ma:root="true" ma:fieldsID="5aefd541dfa9dab29b269403ac92ed8c" ns2:_="" ns3:_="">
    <xsd:import namespace="11cdd4fa-266d-4037-89ac-74561c71e551"/>
    <xsd:import namespace="74d6daee-f4a7-4732-a98f-e16bcf69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dd4fa-266d-4037-89ac-74561c71e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eeeb581-cbb3-4079-81a4-cc92836bd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6daee-f4a7-4732-a98f-e16bcf69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9f5d188-7959-4383-af8d-fe7395181e03}" ma:internalName="TaxCatchAll" ma:showField="CatchAllData" ma:web="74d6daee-f4a7-4732-a98f-e16bcf69a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d6daee-f4a7-4732-a98f-e16bcf69aece" xsi:nil="true"/>
    <lcf76f155ced4ddcb4097134ff3c332f xmlns="11cdd4fa-266d-4037-89ac-74561c71e5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F17596-DA6D-44DC-A69E-9D1373125F18}"/>
</file>

<file path=customXml/itemProps2.xml><?xml version="1.0" encoding="utf-8"?>
<ds:datastoreItem xmlns:ds="http://schemas.openxmlformats.org/officeDocument/2006/customXml" ds:itemID="{A1F1D89A-28CA-4BA4-896F-6C00860B43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2D13D-2FE5-4F48-AE2B-593CBDA3F5CF}">
  <ds:schemaRefs>
    <ds:schemaRef ds:uri="http://purl.org/dc/dcmitype/"/>
    <ds:schemaRef ds:uri="http://schemas.microsoft.com/office/2006/metadata/properties"/>
    <ds:schemaRef ds:uri="ad1f3f30-7f35-451a-a7ca-fe70b9236925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3e0a2a9-1f25-4afd-adc3-36c4563668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Sheet</vt:lpstr>
      <vt:lpstr>Benchmark</vt:lpstr>
      <vt:lpstr>Carryover calculation</vt:lpstr>
      <vt:lpstr>'Cover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Haddock</dc:creator>
  <cp:keywords/>
  <dc:description/>
  <cp:lastModifiedBy>Sarah Li</cp:lastModifiedBy>
  <cp:revision/>
  <dcterms:created xsi:type="dcterms:W3CDTF">2025-08-10T23:43:07Z</dcterms:created>
  <dcterms:modified xsi:type="dcterms:W3CDTF">2025-08-19T08:08:26Z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0x010100713840557847574E8A2F34BEAF52EB06</vt:lpwstr>
  </property>
  <property fmtid="{D5CDD505-2E9C-101B-9397-08002B2CF9AE}" pid="3" name="MediaServiceImageTags">
    <vt:lpwstr/>
  </property>
</Properties>
</file>